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pivotTables/pivotTable1.xml" ContentType="application/vnd.openxmlformats-officedocument.spreadsheetml.pivot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queryTables/queryTable1.xml" ContentType="application/vnd.openxmlformats-officedocument.spreadsheetml.queryTable+xml"/>
  <Override PartName="/xl/tables/table8.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updateLinks="always" defaultThemeVersion="166925"/>
  <mc:AlternateContent xmlns:mc="http://schemas.openxmlformats.org/markup-compatibility/2006">
    <mc:Choice Requires="x15">
      <x15ac:absPath xmlns:x15ac="http://schemas.microsoft.com/office/spreadsheetml/2010/11/ac" url="https://ragleinc0-my.sharepoint.com/personal/sbach_ragleinc_com/Documents/Desktop/"/>
    </mc:Choice>
  </mc:AlternateContent>
  <xr:revisionPtr revIDLastSave="13" documentId="8_{CC9CDC5C-9C3E-4D7A-834C-3021DC5D6F4B}" xr6:coauthVersionLast="47" xr6:coauthVersionMax="47" xr10:uidLastSave="{87EB5DA3-40DE-4A0F-8035-C25994FCD6D5}"/>
  <bookViews>
    <workbookView xWindow="-108" yWindow="-108" windowWidth="23256" windowHeight="12456" xr2:uid="{4B60CF23-BAD4-4ED1-A42B-0F80FEA1CA2F}"/>
  </bookViews>
  <sheets>
    <sheet name="EQ ALLOCATIONS - ALL DIV" sheetId="12" r:id="rId1"/>
    <sheet name="ALL" sheetId="8" state="hidden" r:id="rId2"/>
    <sheet name="REVISION PT" sheetId="20" r:id="rId3"/>
    <sheet name="DIV" sheetId="23" state="hidden" r:id="rId4"/>
    <sheet name="JOBS" sheetId="19" state="hidden" r:id="rId5"/>
    <sheet name="ELIST" sheetId="22" state="hidden" r:id="rId6"/>
    <sheet name="DRIVERS" sheetId="13" state="hidden" r:id="rId7"/>
    <sheet name="FLEET" sheetId="18" state="hidden" r:id="rId8"/>
    <sheet name="Equip Rates" sheetId="16" state="hidden" r:id="rId9"/>
    <sheet name="Equip Table" sheetId="17" state="hidden" r:id="rId10"/>
  </sheets>
  <externalReferences>
    <externalReference r:id="rId11"/>
  </externalReferences>
  <definedNames>
    <definedName name="_xlnm._FilterDatabase" localSheetId="1" hidden="1">ALL!$A$1:$K$484</definedName>
    <definedName name="_xlnm._FilterDatabase" localSheetId="3" hidden="1">DIV!$A$1:$B$39</definedName>
    <definedName name="_xlnm._FilterDatabase" localSheetId="6" hidden="1">DRIVERS!$K$2:$N$138</definedName>
    <definedName name="_xlnm._FilterDatabase" localSheetId="8" hidden="1">'Equip Rates'!$A$1:$D$363</definedName>
    <definedName name="AllData" localSheetId="7">#REF!</definedName>
    <definedName name="AllData" localSheetId="4">#REF!</definedName>
    <definedName name="AllData">#REF!</definedName>
    <definedName name="Query_from_Cas_Ragle" localSheetId="9" hidden="1">'Equip Table'!$A$1:$D$1274</definedName>
    <definedName name="Query_from_Cas_Ragle_1_1" localSheetId="9" hidden="1">'Equip Table'!$H$1:$I$1252</definedName>
    <definedName name="Slicer_DIVISION">#N/A</definedName>
    <definedName name="Slicer_DRIVER">#N/A</definedName>
    <definedName name="Slicer_JOB">#N/A</definedName>
    <definedName name="Slicer_JOB_DESC">#N/A</definedName>
  </definedNames>
  <calcPr calcId="191029"/>
  <pivotCaches>
    <pivotCache cacheId="0" r:id="rId12"/>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3"/>
        <x14:slicerCache r:id="rId14"/>
        <x14:slicerCache r:id="rId15"/>
        <x14:slicerCache r:id="rId1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12" l="1"/>
  <c r="K5" i="12"/>
  <c r="K6" i="12"/>
  <c r="K7" i="12"/>
  <c r="K8" i="12"/>
  <c r="K9" i="12"/>
  <c r="K10" i="12"/>
  <c r="K11" i="12"/>
  <c r="K12" i="12"/>
  <c r="K13" i="12"/>
  <c r="K14" i="12"/>
  <c r="K15" i="12"/>
  <c r="K16" i="12"/>
  <c r="K17" i="12"/>
  <c r="K18" i="12"/>
  <c r="K295" i="12"/>
  <c r="K19" i="12"/>
  <c r="K20" i="12"/>
  <c r="K21" i="12"/>
  <c r="K22" i="12"/>
  <c r="K23" i="12"/>
  <c r="K24" i="12"/>
  <c r="K25" i="12"/>
  <c r="K26" i="12"/>
  <c r="K27" i="12"/>
  <c r="K28" i="12"/>
  <c r="K29" i="12"/>
  <c r="K30" i="12"/>
  <c r="K31" i="12"/>
  <c r="K32" i="12"/>
  <c r="K33" i="12"/>
  <c r="K34" i="12"/>
  <c r="K35" i="12"/>
  <c r="K36" i="12"/>
  <c r="K37" i="12"/>
  <c r="K38" i="12"/>
  <c r="K39" i="12"/>
  <c r="K40" i="12"/>
  <c r="K41" i="12"/>
  <c r="K42" i="12"/>
  <c r="K43" i="12"/>
  <c r="K44" i="12"/>
  <c r="K45" i="12"/>
  <c r="K46" i="12"/>
  <c r="K47" i="12"/>
  <c r="K48" i="12"/>
  <c r="K49" i="12"/>
  <c r="K50" i="12"/>
  <c r="K51" i="12"/>
  <c r="K52" i="12"/>
  <c r="K53" i="12"/>
  <c r="K54" i="12"/>
  <c r="K55" i="12"/>
  <c r="K56" i="12"/>
  <c r="K57" i="12"/>
  <c r="K58" i="12"/>
  <c r="K59" i="12"/>
  <c r="K60" i="12"/>
  <c r="K61" i="12"/>
  <c r="K62" i="12"/>
  <c r="K63" i="12"/>
  <c r="K64" i="12"/>
  <c r="K65" i="12"/>
  <c r="K66" i="12"/>
  <c r="K67" i="12"/>
  <c r="K68" i="12"/>
  <c r="K69" i="12"/>
  <c r="K70" i="12"/>
  <c r="K71" i="12"/>
  <c r="K72" i="12"/>
  <c r="K73" i="12"/>
  <c r="K74" i="12"/>
  <c r="K75" i="12"/>
  <c r="K76" i="12"/>
  <c r="K77" i="12"/>
  <c r="K78" i="12"/>
  <c r="K79" i="12"/>
  <c r="K80" i="12"/>
  <c r="K81" i="12"/>
  <c r="K82" i="12"/>
  <c r="K83" i="12"/>
  <c r="K84" i="12"/>
  <c r="K85" i="12"/>
  <c r="K86" i="12"/>
  <c r="K87" i="12"/>
  <c r="K88" i="12"/>
  <c r="K89" i="12"/>
  <c r="K90" i="12"/>
  <c r="K91" i="12"/>
  <c r="K92" i="12"/>
  <c r="K93" i="12"/>
  <c r="K94" i="12"/>
  <c r="K95" i="12"/>
  <c r="K96" i="12"/>
  <c r="K97" i="12"/>
  <c r="K98" i="12"/>
  <c r="K99" i="12"/>
  <c r="K100" i="12"/>
  <c r="K101" i="12"/>
  <c r="K102" i="12"/>
  <c r="K103" i="12"/>
  <c r="K104" i="12"/>
  <c r="K105" i="12"/>
  <c r="K106" i="12"/>
  <c r="K107" i="12"/>
  <c r="K108" i="12"/>
  <c r="K109" i="12"/>
  <c r="K110" i="12"/>
  <c r="K111" i="12"/>
  <c r="K112" i="12"/>
  <c r="K113" i="12"/>
  <c r="K114" i="12"/>
  <c r="K115" i="12"/>
  <c r="K116" i="12"/>
  <c r="K117" i="12"/>
  <c r="K118" i="12"/>
  <c r="K119" i="12"/>
  <c r="K120" i="12"/>
  <c r="K121" i="12"/>
  <c r="K122" i="12"/>
  <c r="K123" i="12"/>
  <c r="K124" i="12"/>
  <c r="K125" i="12"/>
  <c r="K126" i="12"/>
  <c r="K127" i="12"/>
  <c r="K128" i="12"/>
  <c r="K129" i="12"/>
  <c r="K130" i="12"/>
  <c r="K131" i="12"/>
  <c r="K132" i="12"/>
  <c r="K133" i="12"/>
  <c r="K134" i="12"/>
  <c r="K135" i="12"/>
  <c r="K136" i="12"/>
  <c r="K137" i="12"/>
  <c r="K138" i="12"/>
  <c r="K139" i="12"/>
  <c r="K140" i="12"/>
  <c r="K141" i="12"/>
  <c r="K142" i="12"/>
  <c r="K143" i="12"/>
  <c r="K144" i="12"/>
  <c r="K145" i="12"/>
  <c r="K146" i="12"/>
  <c r="K147" i="12"/>
  <c r="K148" i="12"/>
  <c r="K149" i="12"/>
  <c r="K150" i="12"/>
  <c r="K151" i="12"/>
  <c r="K152" i="12"/>
  <c r="K153" i="12"/>
  <c r="K154" i="12"/>
  <c r="K155" i="12"/>
  <c r="K156" i="12"/>
  <c r="K157" i="12"/>
  <c r="K158" i="12"/>
  <c r="K159" i="12"/>
  <c r="K160" i="12"/>
  <c r="K161" i="12"/>
  <c r="K162" i="12"/>
  <c r="K163" i="12"/>
  <c r="K164" i="12"/>
  <c r="K165" i="12"/>
  <c r="K166" i="12"/>
  <c r="K167" i="12"/>
  <c r="K168" i="12"/>
  <c r="K169" i="12"/>
  <c r="K170" i="12"/>
  <c r="K171" i="12"/>
  <c r="K172" i="12"/>
  <c r="K173" i="12"/>
  <c r="K174" i="12"/>
  <c r="K175" i="12"/>
  <c r="K176" i="12"/>
  <c r="K177" i="12"/>
  <c r="K178" i="12"/>
  <c r="K179" i="12"/>
  <c r="K180" i="12"/>
  <c r="K181" i="12"/>
  <c r="K182" i="12"/>
  <c r="K183" i="12"/>
  <c r="K184" i="12"/>
  <c r="K185" i="12"/>
  <c r="K186" i="12"/>
  <c r="K187" i="12"/>
  <c r="K188" i="12"/>
  <c r="K189" i="12"/>
  <c r="K190" i="12"/>
  <c r="K191" i="12"/>
  <c r="K192" i="12"/>
  <c r="K193" i="12"/>
  <c r="K194" i="12"/>
  <c r="K195" i="12"/>
  <c r="K196" i="12"/>
  <c r="K197" i="12"/>
  <c r="K198" i="12"/>
  <c r="K199" i="12"/>
  <c r="K200" i="12"/>
  <c r="K201" i="12"/>
  <c r="K202" i="12"/>
  <c r="K203" i="12"/>
  <c r="K204" i="12"/>
  <c r="K205" i="12"/>
  <c r="K206" i="12"/>
  <c r="K207" i="12"/>
  <c r="K208" i="12"/>
  <c r="K209" i="12"/>
  <c r="K210" i="12"/>
  <c r="K211" i="12"/>
  <c r="K212" i="12"/>
  <c r="K213" i="12"/>
  <c r="K214" i="12"/>
  <c r="K215" i="12"/>
  <c r="K216" i="12"/>
  <c r="K217" i="12"/>
  <c r="K218" i="12"/>
  <c r="K219" i="12"/>
  <c r="K220" i="12"/>
  <c r="K221" i="12"/>
  <c r="K222" i="12"/>
  <c r="K223" i="12"/>
  <c r="K224" i="12"/>
  <c r="K225" i="12"/>
  <c r="K226" i="12"/>
  <c r="K227" i="12"/>
  <c r="K228" i="12"/>
  <c r="K229" i="12"/>
  <c r="K230" i="12"/>
  <c r="K231" i="12"/>
  <c r="K232" i="12"/>
  <c r="K233" i="12"/>
  <c r="K234" i="12"/>
  <c r="K235" i="12"/>
  <c r="K236" i="12"/>
  <c r="K237" i="12"/>
  <c r="K238" i="12"/>
  <c r="K239" i="12"/>
  <c r="K240" i="12"/>
  <c r="K241" i="12"/>
  <c r="K242" i="12"/>
  <c r="K243" i="12"/>
  <c r="K244" i="12"/>
  <c r="K245" i="12"/>
  <c r="K246" i="12"/>
  <c r="K247" i="12"/>
  <c r="K248" i="12"/>
  <c r="K249" i="12"/>
  <c r="K250" i="12"/>
  <c r="K251" i="12"/>
  <c r="K252" i="12"/>
  <c r="K253" i="12"/>
  <c r="K254" i="12"/>
  <c r="K255" i="12"/>
  <c r="K256" i="12"/>
  <c r="K257" i="12"/>
  <c r="K258" i="12"/>
  <c r="K259" i="12"/>
  <c r="K260" i="12"/>
  <c r="K261" i="12"/>
  <c r="K262" i="12"/>
  <c r="K263" i="12"/>
  <c r="K264" i="12"/>
  <c r="K265" i="12"/>
  <c r="K266" i="12"/>
  <c r="K267" i="12"/>
  <c r="K268" i="12"/>
  <c r="K269" i="12"/>
  <c r="K270" i="12"/>
  <c r="K271" i="12"/>
  <c r="K272" i="12"/>
  <c r="K273" i="12"/>
  <c r="K274" i="12"/>
  <c r="K275" i="12"/>
  <c r="K276" i="12"/>
  <c r="K277" i="12"/>
  <c r="K278" i="12"/>
  <c r="K279" i="12"/>
  <c r="K280" i="12"/>
  <c r="K281" i="12"/>
  <c r="K282" i="12"/>
  <c r="K283" i="12"/>
  <c r="K284" i="12"/>
  <c r="K285" i="12"/>
  <c r="K286" i="12"/>
  <c r="K287" i="12"/>
  <c r="K288" i="12"/>
  <c r="K289" i="12"/>
  <c r="K290" i="12"/>
  <c r="K291" i="12"/>
  <c r="K292" i="12"/>
  <c r="K293" i="12"/>
  <c r="K294" i="12"/>
  <c r="K296" i="12"/>
  <c r="K297" i="12"/>
  <c r="K298" i="12"/>
  <c r="K299" i="12"/>
  <c r="K300" i="12"/>
  <c r="K301" i="12"/>
  <c r="K302" i="12"/>
  <c r="K303" i="12"/>
  <c r="K304" i="12"/>
  <c r="K305" i="12"/>
  <c r="K306" i="12"/>
  <c r="K307" i="12"/>
  <c r="K308" i="12"/>
  <c r="K309" i="12"/>
  <c r="K310" i="12"/>
  <c r="K311" i="12"/>
  <c r="K312" i="12"/>
  <c r="K313" i="12"/>
  <c r="K314" i="12"/>
  <c r="K315" i="12"/>
  <c r="K316" i="12"/>
  <c r="K317" i="12"/>
  <c r="K318" i="12"/>
  <c r="K319" i="12"/>
  <c r="K320" i="12"/>
  <c r="K321" i="12"/>
  <c r="K322" i="12"/>
  <c r="K323" i="12"/>
  <c r="K324" i="12"/>
  <c r="K325" i="12"/>
  <c r="K326" i="12"/>
  <c r="K327" i="12"/>
  <c r="K328" i="12"/>
  <c r="K329" i="12"/>
  <c r="K330" i="12"/>
  <c r="K331" i="12"/>
  <c r="K332" i="12"/>
  <c r="K333" i="12"/>
  <c r="K334" i="12"/>
  <c r="K335" i="12"/>
  <c r="K336" i="12"/>
  <c r="K337" i="12"/>
  <c r="K338" i="12"/>
  <c r="K339" i="12"/>
  <c r="K340" i="12"/>
  <c r="K341" i="12"/>
  <c r="K342" i="12"/>
  <c r="K343" i="12"/>
  <c r="K344" i="12"/>
  <c r="K345" i="12"/>
  <c r="K346" i="12"/>
  <c r="K347" i="12"/>
  <c r="K348" i="12"/>
  <c r="K349" i="12"/>
  <c r="K350" i="12"/>
  <c r="K351" i="12"/>
  <c r="K352" i="12"/>
  <c r="K353" i="12"/>
  <c r="K354" i="12"/>
  <c r="K355" i="12"/>
  <c r="K356" i="12"/>
  <c r="K357" i="12"/>
  <c r="K358" i="12"/>
  <c r="K359" i="12"/>
  <c r="K360" i="12"/>
  <c r="K361" i="12"/>
  <c r="K362" i="12"/>
  <c r="K363" i="12"/>
  <c r="K364" i="12"/>
  <c r="K365" i="12"/>
  <c r="K366" i="12"/>
  <c r="K367" i="12"/>
  <c r="K368" i="12"/>
  <c r="K369" i="12"/>
  <c r="K370" i="12"/>
  <c r="K371" i="12"/>
  <c r="K372" i="12"/>
  <c r="K373" i="12"/>
  <c r="K374" i="12"/>
  <c r="K375" i="12"/>
  <c r="K376" i="12"/>
  <c r="K377" i="12"/>
  <c r="K378" i="12"/>
  <c r="K379" i="12"/>
  <c r="K380" i="12"/>
  <c r="K381" i="12"/>
  <c r="K382" i="12"/>
  <c r="K383" i="12"/>
  <c r="K384" i="12"/>
  <c r="K385" i="12"/>
  <c r="K386" i="12"/>
  <c r="K387" i="12"/>
  <c r="K388" i="12"/>
  <c r="K389" i="12"/>
  <c r="K390" i="12"/>
  <c r="K391" i="12"/>
  <c r="K392" i="12"/>
  <c r="K393" i="12"/>
  <c r="K394" i="12"/>
  <c r="K395" i="12"/>
  <c r="K396" i="12"/>
  <c r="K397" i="12"/>
  <c r="K398" i="12"/>
  <c r="K399" i="12"/>
  <c r="K400" i="12"/>
  <c r="K401" i="12"/>
  <c r="K402" i="12"/>
  <c r="K403" i="12"/>
  <c r="K404" i="12"/>
  <c r="K405" i="12"/>
  <c r="K406" i="12"/>
  <c r="K407" i="12"/>
  <c r="K408" i="12"/>
  <c r="K409" i="12"/>
  <c r="K410" i="12"/>
  <c r="K411" i="12"/>
  <c r="K412" i="12"/>
  <c r="K413" i="12"/>
  <c r="K414" i="12"/>
  <c r="K415" i="12"/>
  <c r="K416" i="12"/>
  <c r="K417" i="12"/>
  <c r="K418" i="12"/>
  <c r="K419" i="12"/>
  <c r="K420" i="12"/>
  <c r="K421" i="12"/>
  <c r="K422" i="12"/>
  <c r="K423" i="12"/>
  <c r="K424" i="12"/>
  <c r="K425" i="12"/>
  <c r="K426" i="12"/>
  <c r="K427" i="12"/>
  <c r="K428" i="12"/>
  <c r="K429" i="12"/>
  <c r="K430" i="12"/>
  <c r="K431" i="12"/>
  <c r="K432" i="12"/>
  <c r="K433" i="12"/>
  <c r="K434" i="12"/>
  <c r="K435" i="12"/>
  <c r="K436" i="12"/>
  <c r="K437" i="12"/>
  <c r="K438" i="12"/>
  <c r="K439" i="12"/>
  <c r="K440" i="12"/>
  <c r="K441" i="12"/>
  <c r="K442" i="12"/>
  <c r="K443" i="12"/>
  <c r="K444" i="12"/>
  <c r="K445" i="12"/>
  <c r="K446" i="12"/>
  <c r="K447" i="12"/>
  <c r="K448" i="12"/>
  <c r="K449" i="12"/>
  <c r="K450" i="12"/>
  <c r="K451" i="12"/>
  <c r="K452" i="12"/>
  <c r="K453" i="12"/>
  <c r="K454" i="12"/>
  <c r="K455" i="12"/>
  <c r="K456" i="12"/>
  <c r="K457" i="12"/>
  <c r="K458" i="12"/>
  <c r="K459" i="12"/>
  <c r="K460" i="12"/>
  <c r="K461" i="12"/>
  <c r="K462" i="12"/>
  <c r="K463" i="12"/>
  <c r="K464" i="12"/>
  <c r="K465" i="12"/>
  <c r="K466" i="12"/>
  <c r="K467" i="12"/>
  <c r="K468" i="12"/>
  <c r="K469" i="12"/>
  <c r="K470" i="12"/>
  <c r="K471" i="12"/>
  <c r="K472" i="12"/>
  <c r="K473" i="12"/>
  <c r="K474" i="12"/>
  <c r="K475" i="12"/>
  <c r="K476" i="12"/>
  <c r="K477" i="12"/>
  <c r="K478" i="12"/>
  <c r="K479" i="12"/>
  <c r="K480" i="12"/>
  <c r="K481" i="12"/>
  <c r="K482" i="12"/>
  <c r="K483" i="12"/>
  <c r="K484" i="12"/>
  <c r="K485" i="12"/>
  <c r="K486" i="12"/>
  <c r="K487" i="12"/>
  <c r="K488" i="12"/>
  <c r="K489" i="12"/>
  <c r="K490" i="12"/>
  <c r="CV593" i="18"/>
  <c r="CV594" i="18"/>
  <c r="CV595" i="18"/>
  <c r="CV596" i="18"/>
  <c r="CV597" i="18"/>
  <c r="CV598" i="18"/>
  <c r="CW593" i="18"/>
  <c r="CW594" i="18"/>
  <c r="CW595" i="18"/>
  <c r="CW596" i="18"/>
  <c r="CW597" i="18"/>
  <c r="CW598" i="18"/>
  <c r="CY593" i="18"/>
  <c r="CX593" i="18" s="1"/>
  <c r="CZ593" i="18" s="1"/>
  <c r="CY594" i="18"/>
  <c r="CX594" i="18" s="1"/>
  <c r="CZ594" i="18" s="1"/>
  <c r="CY595" i="18"/>
  <c r="CX595" i="18" s="1"/>
  <c r="CZ595" i="18" s="1"/>
  <c r="CY596" i="18"/>
  <c r="CX596" i="18" s="1"/>
  <c r="CZ596" i="18" s="1"/>
  <c r="CY597" i="18"/>
  <c r="CX597" i="18" s="1"/>
  <c r="CZ597" i="18" s="1"/>
  <c r="CY598" i="18"/>
  <c r="CX598" i="18" s="1"/>
  <c r="CZ598" i="18" s="1"/>
  <c r="DA593" i="18"/>
  <c r="DA594" i="18"/>
  <c r="DA595" i="18"/>
  <c r="DA596" i="18"/>
  <c r="DA597" i="18"/>
  <c r="DA598" i="18"/>
  <c r="E164" i="19"/>
  <c r="F164" i="19"/>
  <c r="E163" i="19"/>
  <c r="F163" i="19"/>
  <c r="E162" i="19"/>
  <c r="F162" i="19"/>
  <c r="E161" i="19"/>
  <c r="F161" i="19"/>
  <c r="E160" i="19"/>
  <c r="F160" i="19"/>
  <c r="E159" i="19"/>
  <c r="F159" i="19"/>
  <c r="E490" i="12" l="1"/>
  <c r="C490" i="12"/>
  <c r="E489" i="12"/>
  <c r="C489" i="12"/>
  <c r="L489" i="12"/>
  <c r="L490" i="12"/>
  <c r="E487" i="12"/>
  <c r="C487" i="12"/>
  <c r="L487" i="12"/>
  <c r="E484" i="12"/>
  <c r="C484" i="12"/>
  <c r="L484" i="12"/>
  <c r="E475" i="12"/>
  <c r="C475" i="12"/>
  <c r="E474" i="12"/>
  <c r="C474" i="12"/>
  <c r="L474" i="12"/>
  <c r="L475" i="12"/>
  <c r="E469" i="12"/>
  <c r="E468" i="12"/>
  <c r="C468" i="12"/>
  <c r="L468" i="12"/>
  <c r="C469" i="12"/>
  <c r="L469" i="12"/>
  <c r="M489" i="12" l="1"/>
  <c r="N489" i="12" s="1"/>
  <c r="M490" i="12"/>
  <c r="N490" i="12" s="1"/>
  <c r="M487" i="12"/>
  <c r="N487" i="12" s="1"/>
  <c r="M484" i="12"/>
  <c r="N484" i="12" s="1"/>
  <c r="M474" i="12"/>
  <c r="N474" i="12" s="1"/>
  <c r="M475" i="12"/>
  <c r="N475" i="12" s="1"/>
  <c r="M469" i="12"/>
  <c r="N469" i="12" s="1"/>
  <c r="M468" i="12"/>
  <c r="N468" i="12" s="1"/>
  <c r="E445" i="12" l="1"/>
  <c r="C445" i="12"/>
  <c r="E444" i="12"/>
  <c r="C444" i="12"/>
  <c r="L444" i="12"/>
  <c r="L445" i="12"/>
  <c r="C438" i="12"/>
  <c r="L438" i="12"/>
  <c r="M444" i="12" l="1"/>
  <c r="N444" i="12" s="1"/>
  <c r="M445" i="12"/>
  <c r="N445" i="12" s="1"/>
  <c r="M438" i="12"/>
  <c r="N438" i="12" s="1"/>
  <c r="E390" i="12" l="1"/>
  <c r="E389" i="12"/>
  <c r="E388" i="12"/>
  <c r="C388" i="12"/>
  <c r="L388" i="12"/>
  <c r="C389" i="12"/>
  <c r="L389" i="12"/>
  <c r="C390" i="12"/>
  <c r="L390" i="12"/>
  <c r="M388" i="12" l="1"/>
  <c r="N388" i="12" s="1"/>
  <c r="M389" i="12"/>
  <c r="N389" i="12" s="1"/>
  <c r="M390" i="12"/>
  <c r="N390" i="12" s="1"/>
  <c r="I492" i="12" l="1"/>
  <c r="C422" i="12" l="1"/>
  <c r="C423" i="12"/>
  <c r="C424" i="12"/>
  <c r="C425" i="12"/>
  <c r="C426" i="12"/>
  <c r="C427" i="12"/>
  <c r="C428" i="12"/>
  <c r="C429" i="12"/>
  <c r="C430" i="12"/>
  <c r="C431" i="12"/>
  <c r="C432" i="12"/>
  <c r="C433" i="12"/>
  <c r="C434" i="12"/>
  <c r="C435" i="12"/>
  <c r="C436" i="12"/>
  <c r="C437" i="12"/>
  <c r="C439" i="12"/>
  <c r="C440" i="12"/>
  <c r="C441" i="12"/>
  <c r="C442" i="12"/>
  <c r="C443" i="12"/>
  <c r="C446" i="12"/>
  <c r="C447" i="12"/>
  <c r="C448" i="12"/>
  <c r="C449" i="12"/>
  <c r="C450" i="12"/>
  <c r="C451" i="12"/>
  <c r="C452" i="12"/>
  <c r="C453" i="12"/>
  <c r="C454" i="12"/>
  <c r="C455" i="12"/>
  <c r="C456" i="12"/>
  <c r="C457" i="12"/>
  <c r="C458" i="12"/>
  <c r="C459" i="12"/>
  <c r="C460" i="12"/>
  <c r="C461" i="12"/>
  <c r="C462" i="12"/>
  <c r="C463" i="12"/>
  <c r="C464" i="12"/>
  <c r="C465" i="12"/>
  <c r="C466" i="12"/>
  <c r="C467" i="12"/>
  <c r="C470" i="12"/>
  <c r="C471" i="12"/>
  <c r="C472" i="12"/>
  <c r="C473" i="12"/>
  <c r="C476" i="12"/>
  <c r="C477" i="12"/>
  <c r="C478" i="12"/>
  <c r="C479" i="12"/>
  <c r="C480" i="12"/>
  <c r="C481" i="12"/>
  <c r="C482" i="12"/>
  <c r="C483" i="12"/>
  <c r="C485" i="12"/>
  <c r="C486" i="12"/>
  <c r="C488" i="12"/>
  <c r="E421" i="12"/>
  <c r="E422" i="12"/>
  <c r="E423" i="12"/>
  <c r="E424" i="12"/>
  <c r="E425" i="12"/>
  <c r="E426" i="12"/>
  <c r="E427" i="12"/>
  <c r="E428" i="12"/>
  <c r="E429" i="12"/>
  <c r="E430" i="12"/>
  <c r="E431" i="12"/>
  <c r="E432" i="12"/>
  <c r="E433" i="12"/>
  <c r="E434" i="12"/>
  <c r="E435" i="12"/>
  <c r="E436" i="12"/>
  <c r="E437" i="12"/>
  <c r="E439" i="12"/>
  <c r="E440" i="12"/>
  <c r="E441" i="12"/>
  <c r="E442" i="12"/>
  <c r="E443" i="12"/>
  <c r="E446" i="12"/>
  <c r="E447" i="12"/>
  <c r="E448" i="12"/>
  <c r="E449" i="12"/>
  <c r="E450" i="12"/>
  <c r="E451" i="12"/>
  <c r="E452" i="12"/>
  <c r="E453" i="12"/>
  <c r="E454" i="12"/>
  <c r="E455" i="12"/>
  <c r="E456" i="12"/>
  <c r="E457" i="12"/>
  <c r="E458" i="12"/>
  <c r="E459" i="12"/>
  <c r="E460" i="12"/>
  <c r="E461" i="12"/>
  <c r="E462" i="12"/>
  <c r="E463" i="12"/>
  <c r="E464" i="12"/>
  <c r="E465" i="12"/>
  <c r="E466" i="12"/>
  <c r="E467" i="12"/>
  <c r="E470" i="12"/>
  <c r="E471" i="12"/>
  <c r="E472" i="12"/>
  <c r="E473" i="12"/>
  <c r="E476" i="12"/>
  <c r="E477" i="12"/>
  <c r="E478" i="12"/>
  <c r="E479" i="12"/>
  <c r="E480" i="12"/>
  <c r="E481" i="12"/>
  <c r="E482" i="12"/>
  <c r="E483" i="12"/>
  <c r="E485" i="12"/>
  <c r="E486" i="12"/>
  <c r="E488" i="12"/>
  <c r="E416" i="12"/>
  <c r="E417" i="12"/>
  <c r="E418" i="12"/>
  <c r="E419" i="12"/>
  <c r="E420" i="12"/>
  <c r="CV582" i="18"/>
  <c r="CV583" i="18"/>
  <c r="CV584" i="18"/>
  <c r="CV585" i="18"/>
  <c r="CV586" i="18"/>
  <c r="CV587" i="18"/>
  <c r="CV588" i="18"/>
  <c r="CV589" i="18"/>
  <c r="CV590" i="18"/>
  <c r="CV591" i="18"/>
  <c r="CV592" i="18"/>
  <c r="CW582" i="18"/>
  <c r="CW583" i="18"/>
  <c r="CW584" i="18"/>
  <c r="CW585" i="18"/>
  <c r="CW586" i="18"/>
  <c r="CW587" i="18"/>
  <c r="CW588" i="18"/>
  <c r="CW589" i="18"/>
  <c r="CW590" i="18"/>
  <c r="CW591" i="18"/>
  <c r="CW592" i="18"/>
  <c r="CY582" i="18"/>
  <c r="CX582" i="18" s="1"/>
  <c r="CZ582" i="18" s="1"/>
  <c r="CY583" i="18"/>
  <c r="CX583" i="18" s="1"/>
  <c r="CZ583" i="18" s="1"/>
  <c r="CY584" i="18"/>
  <c r="CX584" i="18" s="1"/>
  <c r="CZ584" i="18" s="1"/>
  <c r="CY585" i="18"/>
  <c r="CX585" i="18" s="1"/>
  <c r="CZ585" i="18" s="1"/>
  <c r="CY586" i="18"/>
  <c r="CX586" i="18" s="1"/>
  <c r="CZ586" i="18" s="1"/>
  <c r="CY587" i="18"/>
  <c r="CX587" i="18" s="1"/>
  <c r="CZ587" i="18" s="1"/>
  <c r="CY588" i="18"/>
  <c r="CX588" i="18" s="1"/>
  <c r="CZ588" i="18" s="1"/>
  <c r="CY589" i="18"/>
  <c r="CX589" i="18" s="1"/>
  <c r="CZ589" i="18" s="1"/>
  <c r="CY590" i="18"/>
  <c r="CX590" i="18" s="1"/>
  <c r="CZ590" i="18" s="1"/>
  <c r="CY591" i="18"/>
  <c r="CX591" i="18" s="1"/>
  <c r="CZ591" i="18" s="1"/>
  <c r="CY592" i="18"/>
  <c r="CX592" i="18" s="1"/>
  <c r="CZ592" i="18" s="1"/>
  <c r="DA582" i="18"/>
  <c r="DA583" i="18"/>
  <c r="DA584" i="18"/>
  <c r="DA585" i="18"/>
  <c r="DA586" i="18"/>
  <c r="DA587" i="18"/>
  <c r="DA588" i="18"/>
  <c r="DA589" i="18"/>
  <c r="DA590" i="18"/>
  <c r="DA591" i="18"/>
  <c r="DA592" i="18"/>
  <c r="C5" i="12"/>
  <c r="C6" i="12"/>
  <c r="C7" i="12"/>
  <c r="C8" i="12"/>
  <c r="C9" i="12"/>
  <c r="C10" i="12"/>
  <c r="C11" i="12"/>
  <c r="C12" i="12"/>
  <c r="C13" i="12"/>
  <c r="C14" i="12"/>
  <c r="C15" i="12"/>
  <c r="C16" i="12"/>
  <c r="C17" i="12"/>
  <c r="C18" i="12"/>
  <c r="C295"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C171" i="12"/>
  <c r="C172" i="12"/>
  <c r="C173" i="12"/>
  <c r="C174" i="12"/>
  <c r="C175" i="12"/>
  <c r="C176" i="12"/>
  <c r="C177" i="12"/>
  <c r="C178" i="12"/>
  <c r="C179" i="12"/>
  <c r="C180" i="12"/>
  <c r="C181" i="12"/>
  <c r="C182" i="12"/>
  <c r="C183" i="12"/>
  <c r="C184" i="12"/>
  <c r="C185" i="12"/>
  <c r="C186" i="12"/>
  <c r="C187" i="12"/>
  <c r="C188" i="12"/>
  <c r="C189" i="12"/>
  <c r="C190" i="12"/>
  <c r="C191" i="12"/>
  <c r="C192" i="12"/>
  <c r="C193" i="12"/>
  <c r="C194" i="12"/>
  <c r="C195" i="12"/>
  <c r="C196" i="12"/>
  <c r="C197" i="12"/>
  <c r="C198" i="12"/>
  <c r="C199" i="12"/>
  <c r="C200" i="12"/>
  <c r="C201" i="12"/>
  <c r="C202" i="12"/>
  <c r="C203" i="12"/>
  <c r="C204" i="12"/>
  <c r="C205" i="12"/>
  <c r="C206" i="12"/>
  <c r="C207" i="12"/>
  <c r="C208" i="12"/>
  <c r="C209" i="12"/>
  <c r="C210" i="12"/>
  <c r="C211" i="12"/>
  <c r="C212" i="12"/>
  <c r="C213" i="12"/>
  <c r="C214" i="12"/>
  <c r="C215" i="12"/>
  <c r="C216" i="12"/>
  <c r="C217" i="12"/>
  <c r="C218" i="12"/>
  <c r="C219" i="12"/>
  <c r="C220" i="12"/>
  <c r="C221" i="12"/>
  <c r="C222" i="12"/>
  <c r="C223" i="12"/>
  <c r="C224" i="12"/>
  <c r="C225" i="12"/>
  <c r="C226" i="12"/>
  <c r="C227" i="12"/>
  <c r="C228" i="12"/>
  <c r="C229" i="12"/>
  <c r="C230" i="12"/>
  <c r="C231" i="12"/>
  <c r="C232" i="12"/>
  <c r="C233" i="12"/>
  <c r="C234" i="12"/>
  <c r="C235" i="12"/>
  <c r="C236" i="12"/>
  <c r="C237" i="12"/>
  <c r="C238" i="12"/>
  <c r="C239" i="12"/>
  <c r="C240" i="12"/>
  <c r="C241" i="12"/>
  <c r="C242" i="12"/>
  <c r="C243" i="12"/>
  <c r="C244" i="12"/>
  <c r="C245" i="12"/>
  <c r="C246" i="12"/>
  <c r="C247" i="12"/>
  <c r="C248" i="12"/>
  <c r="C249" i="12"/>
  <c r="C250" i="12"/>
  <c r="C251" i="12"/>
  <c r="C252" i="12"/>
  <c r="C253" i="12"/>
  <c r="C254" i="12"/>
  <c r="C255" i="12"/>
  <c r="C256" i="12"/>
  <c r="C257" i="12"/>
  <c r="C258" i="12"/>
  <c r="C259" i="12"/>
  <c r="C260" i="12"/>
  <c r="C261" i="12"/>
  <c r="C262" i="12"/>
  <c r="C263" i="12"/>
  <c r="C264" i="12"/>
  <c r="C265" i="12"/>
  <c r="C266" i="12"/>
  <c r="C267" i="12"/>
  <c r="C268" i="12"/>
  <c r="C269" i="12"/>
  <c r="C270" i="12"/>
  <c r="C271" i="12"/>
  <c r="C272" i="12"/>
  <c r="C273" i="12"/>
  <c r="C274" i="12"/>
  <c r="C275" i="12"/>
  <c r="C276" i="12"/>
  <c r="C277" i="12"/>
  <c r="C278" i="12"/>
  <c r="C279" i="12"/>
  <c r="C280" i="12"/>
  <c r="C281" i="12"/>
  <c r="C282" i="12"/>
  <c r="C283" i="12"/>
  <c r="C284" i="12"/>
  <c r="C285" i="12"/>
  <c r="C286" i="12"/>
  <c r="C287" i="12"/>
  <c r="C288" i="12"/>
  <c r="C289" i="12"/>
  <c r="C290" i="12"/>
  <c r="C291" i="12"/>
  <c r="C292" i="12"/>
  <c r="C293" i="12"/>
  <c r="C294" i="12"/>
  <c r="C296" i="12"/>
  <c r="C297" i="12"/>
  <c r="C298" i="12"/>
  <c r="C299" i="12"/>
  <c r="C300" i="12"/>
  <c r="C301" i="12"/>
  <c r="C302" i="12"/>
  <c r="C303" i="12"/>
  <c r="C304" i="12"/>
  <c r="C305" i="12"/>
  <c r="C306" i="12"/>
  <c r="C307" i="12"/>
  <c r="C308" i="12"/>
  <c r="C309" i="12"/>
  <c r="C310" i="12"/>
  <c r="C311" i="12"/>
  <c r="C312" i="12"/>
  <c r="C313" i="12"/>
  <c r="C314" i="12"/>
  <c r="C315" i="12"/>
  <c r="C316" i="12"/>
  <c r="C317" i="12"/>
  <c r="C318" i="12"/>
  <c r="C319" i="12"/>
  <c r="C320" i="12"/>
  <c r="C321" i="12"/>
  <c r="C322" i="12"/>
  <c r="C323" i="12"/>
  <c r="C324" i="12"/>
  <c r="C325" i="12"/>
  <c r="C326" i="12"/>
  <c r="C327" i="12"/>
  <c r="C328" i="12"/>
  <c r="C329" i="12"/>
  <c r="C330" i="12"/>
  <c r="C331" i="12"/>
  <c r="C332" i="12"/>
  <c r="C333" i="12"/>
  <c r="C334" i="12"/>
  <c r="C335" i="12"/>
  <c r="C336" i="12"/>
  <c r="C337" i="12"/>
  <c r="C338" i="12"/>
  <c r="C339" i="12"/>
  <c r="C340" i="12"/>
  <c r="C341" i="12"/>
  <c r="C342" i="12"/>
  <c r="C343" i="12"/>
  <c r="C344" i="12"/>
  <c r="C345" i="12"/>
  <c r="C346" i="12"/>
  <c r="C347" i="12"/>
  <c r="C348" i="12"/>
  <c r="C349" i="12"/>
  <c r="C350" i="12"/>
  <c r="C351" i="12"/>
  <c r="C352" i="12"/>
  <c r="C353" i="12"/>
  <c r="C354" i="12"/>
  <c r="C355" i="12"/>
  <c r="C356" i="12"/>
  <c r="C357" i="12"/>
  <c r="C358" i="12"/>
  <c r="C359" i="12"/>
  <c r="C360" i="12"/>
  <c r="C361" i="12"/>
  <c r="C362" i="12"/>
  <c r="C363" i="12"/>
  <c r="C364" i="12"/>
  <c r="C365" i="12"/>
  <c r="C366" i="12"/>
  <c r="C367" i="12"/>
  <c r="C368" i="12"/>
  <c r="C369" i="12"/>
  <c r="C370" i="12"/>
  <c r="C371" i="12"/>
  <c r="C372" i="12"/>
  <c r="C373" i="12"/>
  <c r="C374" i="12"/>
  <c r="C375" i="12"/>
  <c r="C376" i="12"/>
  <c r="C377" i="12"/>
  <c r="C378" i="12"/>
  <c r="C379" i="12"/>
  <c r="C380" i="12"/>
  <c r="C381" i="12"/>
  <c r="C382" i="12"/>
  <c r="C383" i="12"/>
  <c r="C384" i="12"/>
  <c r="C385" i="12"/>
  <c r="C386" i="12"/>
  <c r="C387" i="12"/>
  <c r="C391" i="12"/>
  <c r="C392" i="12"/>
  <c r="C393" i="12"/>
  <c r="C394" i="12"/>
  <c r="C395" i="12"/>
  <c r="C396" i="12"/>
  <c r="C397" i="12"/>
  <c r="C398" i="12"/>
  <c r="C399" i="12"/>
  <c r="C400" i="12"/>
  <c r="C401" i="12"/>
  <c r="C402" i="12"/>
  <c r="C403" i="12"/>
  <c r="C404" i="12"/>
  <c r="C405" i="12"/>
  <c r="C406" i="12"/>
  <c r="C407" i="12"/>
  <c r="C408" i="12"/>
  <c r="C409" i="12"/>
  <c r="C410" i="12"/>
  <c r="C411" i="12"/>
  <c r="C412" i="12"/>
  <c r="C413" i="12"/>
  <c r="C414" i="12"/>
  <c r="C415" i="12"/>
  <c r="C416" i="12"/>
  <c r="C417" i="12"/>
  <c r="C418" i="12"/>
  <c r="C419" i="12"/>
  <c r="C420" i="12"/>
  <c r="C421" i="12"/>
  <c r="D11" i="19"/>
  <c r="D14" i="19"/>
  <c r="D16" i="19"/>
  <c r="D18" i="19"/>
  <c r="D21" i="19"/>
  <c r="D23" i="19"/>
  <c r="D77" i="19"/>
  <c r="D28" i="19"/>
  <c r="D30" i="19"/>
  <c r="D64" i="19"/>
  <c r="D32" i="19"/>
  <c r="D66" i="19"/>
  <c r="D79" i="19"/>
  <c r="D34" i="19"/>
  <c r="D36" i="19"/>
  <c r="D81" i="19"/>
  <c r="D39" i="19"/>
  <c r="D41" i="19"/>
  <c r="D83" i="19"/>
  <c r="D85" i="19"/>
  <c r="D42" i="19"/>
  <c r="D43" i="19"/>
  <c r="D44" i="19"/>
  <c r="D86" i="19"/>
  <c r="D45" i="19"/>
  <c r="D87" i="19"/>
  <c r="D46" i="19"/>
  <c r="D47" i="19"/>
  <c r="D48" i="19"/>
  <c r="D88" i="19"/>
  <c r="D89" i="19"/>
  <c r="D49" i="19"/>
  <c r="D90" i="19"/>
  <c r="D91" i="19"/>
  <c r="D50" i="19"/>
  <c r="D52" i="19"/>
  <c r="D53" i="19"/>
  <c r="D67" i="19"/>
  <c r="D54" i="19"/>
  <c r="D4" i="19"/>
  <c r="E11" i="19"/>
  <c r="E14" i="19"/>
  <c r="E16" i="19"/>
  <c r="E18" i="19"/>
  <c r="E21" i="19"/>
  <c r="E23" i="19"/>
  <c r="E77" i="19"/>
  <c r="E28" i="19"/>
  <c r="E30" i="19"/>
  <c r="E64" i="19"/>
  <c r="E32" i="19"/>
  <c r="E66" i="19"/>
  <c r="E79" i="19"/>
  <c r="E34" i="19"/>
  <c r="E36" i="19"/>
  <c r="E81" i="19"/>
  <c r="E39" i="19"/>
  <c r="E41" i="19"/>
  <c r="E83" i="19"/>
  <c r="E85" i="19"/>
  <c r="E42" i="19"/>
  <c r="E43" i="19"/>
  <c r="E44" i="19"/>
  <c r="E86" i="19"/>
  <c r="E45" i="19"/>
  <c r="E87" i="19"/>
  <c r="E46" i="19"/>
  <c r="E47" i="19"/>
  <c r="E48" i="19"/>
  <c r="E88" i="19"/>
  <c r="E89" i="19"/>
  <c r="E49" i="19"/>
  <c r="E90" i="19"/>
  <c r="E91" i="19"/>
  <c r="E50" i="19"/>
  <c r="E52" i="19"/>
  <c r="E53" i="19"/>
  <c r="E67" i="19"/>
  <c r="E54" i="19"/>
  <c r="E56" i="19"/>
  <c r="E58" i="19"/>
  <c r="E93" i="19"/>
  <c r="E69" i="19"/>
  <c r="E95" i="19"/>
  <c r="E156" i="19"/>
  <c r="E59" i="19"/>
  <c r="E97" i="19"/>
  <c r="E99" i="19"/>
  <c r="E158" i="19"/>
  <c r="E71" i="19"/>
  <c r="F11" i="19"/>
  <c r="F14" i="19"/>
  <c r="F16" i="19"/>
  <c r="F18" i="19"/>
  <c r="F21" i="19"/>
  <c r="F23" i="19"/>
  <c r="F77" i="19"/>
  <c r="F28" i="19"/>
  <c r="F30" i="19"/>
  <c r="F64" i="19"/>
  <c r="F32" i="19"/>
  <c r="F66" i="19"/>
  <c r="F79" i="19"/>
  <c r="F34" i="19"/>
  <c r="F36" i="19"/>
  <c r="F81" i="19"/>
  <c r="F39" i="19"/>
  <c r="F41" i="19"/>
  <c r="F83" i="19"/>
  <c r="F85" i="19"/>
  <c r="F42" i="19"/>
  <c r="F43" i="19"/>
  <c r="F44" i="19"/>
  <c r="F86" i="19"/>
  <c r="F45" i="19"/>
  <c r="F87" i="19"/>
  <c r="F46" i="19"/>
  <c r="F47" i="19"/>
  <c r="F48" i="19"/>
  <c r="F88" i="19"/>
  <c r="F89" i="19"/>
  <c r="F49" i="19"/>
  <c r="F90" i="19"/>
  <c r="F91" i="19"/>
  <c r="F50" i="19"/>
  <c r="F52" i="19"/>
  <c r="F53" i="19"/>
  <c r="F67" i="19"/>
  <c r="F54" i="19"/>
  <c r="F56" i="19"/>
  <c r="F58" i="19"/>
  <c r="F93" i="19"/>
  <c r="F69" i="19"/>
  <c r="F95" i="19"/>
  <c r="F156" i="19"/>
  <c r="F59" i="19"/>
  <c r="F97" i="19"/>
  <c r="F99" i="19"/>
  <c r="F158" i="19"/>
  <c r="F71" i="19"/>
  <c r="E136" i="19"/>
  <c r="E157" i="19"/>
  <c r="F136" i="19"/>
  <c r="F157" i="19"/>
  <c r="E121" i="19"/>
  <c r="E122" i="19"/>
  <c r="E123" i="19"/>
  <c r="E124" i="19"/>
  <c r="E125" i="19"/>
  <c r="E126" i="19"/>
  <c r="E127" i="19"/>
  <c r="E128" i="19"/>
  <c r="E129" i="19"/>
  <c r="E130" i="19"/>
  <c r="E131" i="19"/>
  <c r="E132" i="19"/>
  <c r="E133" i="19"/>
  <c r="E134" i="19"/>
  <c r="F121" i="19"/>
  <c r="F122" i="19"/>
  <c r="F123" i="19"/>
  <c r="F124" i="19"/>
  <c r="F125" i="19"/>
  <c r="F126" i="19"/>
  <c r="F127" i="19"/>
  <c r="F128" i="19"/>
  <c r="F129" i="19"/>
  <c r="F130" i="19"/>
  <c r="F131" i="19"/>
  <c r="F132" i="19"/>
  <c r="F133" i="19"/>
  <c r="F134" i="19"/>
  <c r="E135" i="19"/>
  <c r="F135" i="19"/>
  <c r="L416" i="12"/>
  <c r="L417" i="12"/>
  <c r="M418" i="12"/>
  <c r="M419" i="12"/>
  <c r="M420" i="12"/>
  <c r="M421" i="12"/>
  <c r="M422" i="12"/>
  <c r="M423" i="12"/>
  <c r="M424" i="12"/>
  <c r="L425" i="12"/>
  <c r="M426" i="12"/>
  <c r="M427" i="12"/>
  <c r="L428" i="12"/>
  <c r="L429" i="12"/>
  <c r="L430" i="12"/>
  <c r="M431" i="12"/>
  <c r="L432" i="12"/>
  <c r="L433" i="12"/>
  <c r="M434" i="12"/>
  <c r="L435" i="12"/>
  <c r="M436" i="12"/>
  <c r="M437" i="12"/>
  <c r="L439" i="12"/>
  <c r="M440" i="12"/>
  <c r="L441" i="12"/>
  <c r="L442" i="12"/>
  <c r="L443" i="12"/>
  <c r="L446" i="12"/>
  <c r="L447" i="12"/>
  <c r="L448" i="12"/>
  <c r="M449" i="12"/>
  <c r="L450" i="12"/>
  <c r="M451" i="12"/>
  <c r="M452" i="12"/>
  <c r="M453" i="12"/>
  <c r="M454" i="12"/>
  <c r="L455" i="12"/>
  <c r="L456" i="12"/>
  <c r="L457" i="12"/>
  <c r="L458" i="12"/>
  <c r="L459" i="12"/>
  <c r="L460" i="12"/>
  <c r="L461" i="12"/>
  <c r="L462" i="12"/>
  <c r="L463" i="12"/>
  <c r="L464" i="12"/>
  <c r="M465" i="12"/>
  <c r="L466" i="12"/>
  <c r="L467" i="12"/>
  <c r="L470" i="12"/>
  <c r="M471" i="12"/>
  <c r="M472" i="12"/>
  <c r="L473" i="12"/>
  <c r="M476" i="12"/>
  <c r="L477" i="12"/>
  <c r="L478" i="12"/>
  <c r="L479" i="12"/>
  <c r="L480" i="12"/>
  <c r="L481" i="12"/>
  <c r="L482" i="12"/>
  <c r="L483" i="12"/>
  <c r="M485" i="12"/>
  <c r="L486" i="12"/>
  <c r="L488" i="12"/>
  <c r="I495" i="12" a="1"/>
  <c r="I495" i="12" s="1"/>
  <c r="E338" i="12"/>
  <c r="L338" i="12"/>
  <c r="L419" i="12" l="1"/>
  <c r="N419" i="12" s="1"/>
  <c r="L421" i="12"/>
  <c r="N421" i="12" s="1"/>
  <c r="L423" i="12"/>
  <c r="N423" i="12" s="1"/>
  <c r="M446" i="12"/>
  <c r="N446" i="12" s="1"/>
  <c r="M432" i="12"/>
  <c r="N432" i="12" s="1"/>
  <c r="L472" i="12"/>
  <c r="N472" i="12" s="1"/>
  <c r="L431" i="12"/>
  <c r="N431" i="12" s="1"/>
  <c r="L420" i="12"/>
  <c r="N420" i="12" s="1"/>
  <c r="M473" i="12"/>
  <c r="N473" i="12" s="1"/>
  <c r="M435" i="12"/>
  <c r="N435" i="12" s="1"/>
  <c r="M433" i="12"/>
  <c r="N433" i="12" s="1"/>
  <c r="L418" i="12"/>
  <c r="N418" i="12" s="1"/>
  <c r="L422" i="12"/>
  <c r="N422" i="12" s="1"/>
  <c r="M477" i="12"/>
  <c r="N477" i="12" s="1"/>
  <c r="L449" i="12"/>
  <c r="N449" i="12" s="1"/>
  <c r="L434" i="12"/>
  <c r="N434" i="12" s="1"/>
  <c r="M457" i="12"/>
  <c r="N457" i="12" s="1"/>
  <c r="L485" i="12"/>
  <c r="N485" i="12" s="1"/>
  <c r="L471" i="12"/>
  <c r="N471" i="12" s="1"/>
  <c r="L426" i="12"/>
  <c r="N426" i="12" s="1"/>
  <c r="M430" i="12"/>
  <c r="N430" i="12" s="1"/>
  <c r="M439" i="12"/>
  <c r="N439" i="12" s="1"/>
  <c r="M443" i="12"/>
  <c r="N443" i="12" s="1"/>
  <c r="M461" i="12"/>
  <c r="N461" i="12" s="1"/>
  <c r="M459" i="12"/>
  <c r="N459" i="12" s="1"/>
  <c r="M425" i="12"/>
  <c r="N425" i="12" s="1"/>
  <c r="L465" i="12"/>
  <c r="N465" i="12" s="1"/>
  <c r="L452" i="12"/>
  <c r="N452" i="12" s="1"/>
  <c r="L454" i="12"/>
  <c r="N454" i="12" s="1"/>
  <c r="M458" i="12"/>
  <c r="N458" i="12" s="1"/>
  <c r="M486" i="12"/>
  <c r="N486" i="12" s="1"/>
  <c r="L437" i="12"/>
  <c r="N437" i="12" s="1"/>
  <c r="M480" i="12"/>
  <c r="N480" i="12" s="1"/>
  <c r="M450" i="12"/>
  <c r="N450" i="12" s="1"/>
  <c r="L427" i="12"/>
  <c r="N427" i="12" s="1"/>
  <c r="M466" i="12"/>
  <c r="N466" i="12" s="1"/>
  <c r="M464" i="12"/>
  <c r="N464" i="12" s="1"/>
  <c r="M460" i="12"/>
  <c r="N460" i="12" s="1"/>
  <c r="L453" i="12"/>
  <c r="N453" i="12" s="1"/>
  <c r="M479" i="12"/>
  <c r="N479" i="12" s="1"/>
  <c r="M478" i="12"/>
  <c r="N478" i="12" s="1"/>
  <c r="L451" i="12"/>
  <c r="N451" i="12" s="1"/>
  <c r="L424" i="12"/>
  <c r="N424" i="12" s="1"/>
  <c r="L440" i="12"/>
  <c r="N440" i="12" s="1"/>
  <c r="M463" i="12"/>
  <c r="N463" i="12" s="1"/>
  <c r="M462" i="12"/>
  <c r="N462" i="12" s="1"/>
  <c r="L436" i="12"/>
  <c r="N436" i="12" s="1"/>
  <c r="M481" i="12"/>
  <c r="N481" i="12" s="1"/>
  <c r="L476" i="12"/>
  <c r="N476" i="12" s="1"/>
  <c r="M448" i="12"/>
  <c r="N448" i="12" s="1"/>
  <c r="M447" i="12"/>
  <c r="N447" i="12" s="1"/>
  <c r="M488" i="12"/>
  <c r="N488" i="12" s="1"/>
  <c r="M483" i="12"/>
  <c r="N483" i="12" s="1"/>
  <c r="M470" i="12"/>
  <c r="N470" i="12" s="1"/>
  <c r="M456" i="12"/>
  <c r="N456" i="12" s="1"/>
  <c r="M442" i="12"/>
  <c r="N442" i="12" s="1"/>
  <c r="M429" i="12"/>
  <c r="N429" i="12" s="1"/>
  <c r="M417" i="12"/>
  <c r="N417" i="12" s="1"/>
  <c r="M482" i="12"/>
  <c r="N482" i="12" s="1"/>
  <c r="M467" i="12"/>
  <c r="N467" i="12" s="1"/>
  <c r="M455" i="12"/>
  <c r="N455" i="12" s="1"/>
  <c r="M441" i="12"/>
  <c r="N441" i="12" s="1"/>
  <c r="M428" i="12"/>
  <c r="N428" i="12" s="1"/>
  <c r="M416" i="12"/>
  <c r="N416" i="12" s="1"/>
  <c r="M338" i="12"/>
  <c r="N338" i="12" s="1"/>
  <c r="E90" i="12" l="1"/>
  <c r="L90" i="12"/>
  <c r="M90" i="12" l="1"/>
  <c r="N90" i="12" s="1"/>
  <c r="E393" i="12" l="1"/>
  <c r="L393" i="12"/>
  <c r="E397" i="12"/>
  <c r="E396" i="12"/>
  <c r="E395" i="12"/>
  <c r="L395" i="12"/>
  <c r="L396" i="12"/>
  <c r="L397" i="12"/>
  <c r="E391" i="12"/>
  <c r="E387" i="12"/>
  <c r="E386" i="12"/>
  <c r="E385" i="12"/>
  <c r="L385" i="12"/>
  <c r="L386" i="12"/>
  <c r="L387" i="12"/>
  <c r="L391" i="12"/>
  <c r="E377" i="12"/>
  <c r="L377" i="12"/>
  <c r="E374" i="12"/>
  <c r="E373" i="12"/>
  <c r="L373" i="12"/>
  <c r="L374" i="12"/>
  <c r="E371" i="12"/>
  <c r="E370" i="12"/>
  <c r="E369" i="12"/>
  <c r="E368" i="12"/>
  <c r="L368" i="12"/>
  <c r="L369" i="12"/>
  <c r="L370" i="12"/>
  <c r="L371" i="12"/>
  <c r="E363" i="12"/>
  <c r="E362" i="12"/>
  <c r="E361" i="12"/>
  <c r="L361" i="12"/>
  <c r="L362" i="12"/>
  <c r="L363" i="12"/>
  <c r="M393" i="12" l="1"/>
  <c r="N393" i="12" s="1"/>
  <c r="M395" i="12"/>
  <c r="N395" i="12" s="1"/>
  <c r="M396" i="12"/>
  <c r="N396" i="12" s="1"/>
  <c r="M397" i="12"/>
  <c r="N397" i="12" s="1"/>
  <c r="M385" i="12"/>
  <c r="N385" i="12" s="1"/>
  <c r="M386" i="12"/>
  <c r="N386" i="12" s="1"/>
  <c r="M387" i="12"/>
  <c r="N387" i="12" s="1"/>
  <c r="M391" i="12"/>
  <c r="N391" i="12" s="1"/>
  <c r="M377" i="12"/>
  <c r="N377" i="12" s="1"/>
  <c r="M373" i="12"/>
  <c r="N373" i="12" s="1"/>
  <c r="M374" i="12"/>
  <c r="N374" i="12" s="1"/>
  <c r="M368" i="12"/>
  <c r="N368" i="12" s="1"/>
  <c r="M369" i="12"/>
  <c r="N369" i="12" s="1"/>
  <c r="M371" i="12"/>
  <c r="N371" i="12" s="1"/>
  <c r="M370" i="12"/>
  <c r="N370" i="12" s="1"/>
  <c r="M361" i="12"/>
  <c r="N361" i="12" s="1"/>
  <c r="M362" i="12"/>
  <c r="N362" i="12" s="1"/>
  <c r="M363" i="12"/>
  <c r="N363" i="12" s="1"/>
  <c r="E51" i="19" l="1"/>
  <c r="F51" i="19"/>
  <c r="E5" i="12"/>
  <c r="CV571" i="18"/>
  <c r="CV572" i="18"/>
  <c r="CV573" i="18"/>
  <c r="CV574" i="18"/>
  <c r="CV575" i="18"/>
  <c r="CV576" i="18"/>
  <c r="CV577" i="18"/>
  <c r="CV578" i="18"/>
  <c r="CV579" i="18"/>
  <c r="CV580" i="18"/>
  <c r="CV581" i="18"/>
  <c r="CW571" i="18"/>
  <c r="CW572" i="18"/>
  <c r="CW573" i="18"/>
  <c r="CW574" i="18"/>
  <c r="CW575" i="18"/>
  <c r="CW576" i="18"/>
  <c r="CW577" i="18"/>
  <c r="CW578" i="18"/>
  <c r="CW579" i="18"/>
  <c r="CW580" i="18"/>
  <c r="CW581" i="18"/>
  <c r="CY571" i="18"/>
  <c r="CX571" i="18" s="1"/>
  <c r="CZ571" i="18" s="1"/>
  <c r="CY572" i="18"/>
  <c r="CX572" i="18" s="1"/>
  <c r="CZ572" i="18" s="1"/>
  <c r="CY573" i="18"/>
  <c r="CX573" i="18" s="1"/>
  <c r="CZ573" i="18" s="1"/>
  <c r="CY574" i="18"/>
  <c r="CX574" i="18" s="1"/>
  <c r="CZ574" i="18" s="1"/>
  <c r="CY575" i="18"/>
  <c r="CX575" i="18" s="1"/>
  <c r="CZ575" i="18" s="1"/>
  <c r="CY576" i="18"/>
  <c r="CX576" i="18" s="1"/>
  <c r="CZ576" i="18" s="1"/>
  <c r="CY577" i="18"/>
  <c r="CX577" i="18" s="1"/>
  <c r="CZ577" i="18" s="1"/>
  <c r="CY578" i="18"/>
  <c r="CX578" i="18" s="1"/>
  <c r="CZ578" i="18" s="1"/>
  <c r="CY579" i="18"/>
  <c r="CX579" i="18" s="1"/>
  <c r="CZ579" i="18" s="1"/>
  <c r="CY580" i="18"/>
  <c r="CX580" i="18" s="1"/>
  <c r="CZ580" i="18" s="1"/>
  <c r="CY581" i="18"/>
  <c r="CX581" i="18" s="1"/>
  <c r="CZ581" i="18" s="1"/>
  <c r="DA571" i="18"/>
  <c r="DA572" i="18"/>
  <c r="DA573" i="18"/>
  <c r="DA574" i="18"/>
  <c r="DA575" i="18"/>
  <c r="DA576" i="18"/>
  <c r="DA577" i="18"/>
  <c r="DA578" i="18"/>
  <c r="DA579" i="18"/>
  <c r="DA580" i="18"/>
  <c r="DA581" i="18"/>
  <c r="E24" i="12" l="1"/>
  <c r="E162" i="12"/>
  <c r="E343" i="12"/>
  <c r="E221" i="12"/>
  <c r="E15" i="12"/>
  <c r="E270" i="12"/>
  <c r="E123" i="12"/>
  <c r="E205" i="12"/>
  <c r="E204" i="12"/>
  <c r="E406" i="12"/>
  <c r="E171" i="12"/>
  <c r="E119" i="12"/>
  <c r="E269" i="12"/>
  <c r="E13" i="12"/>
  <c r="E35" i="12"/>
  <c r="E294" i="12"/>
  <c r="E147" i="12"/>
  <c r="E11" i="12"/>
  <c r="E324" i="12"/>
  <c r="E266" i="12"/>
  <c r="E113" i="12"/>
  <c r="E143" i="12"/>
  <c r="E239" i="12"/>
  <c r="E48" i="12"/>
  <c r="E139" i="12"/>
  <c r="E318" i="12"/>
  <c r="E317" i="12"/>
  <c r="E138" i="12"/>
  <c r="E287" i="12"/>
  <c r="E29" i="12"/>
  <c r="E414" i="12"/>
  <c r="E53" i="12"/>
  <c r="E112" i="12"/>
  <c r="E194" i="12"/>
  <c r="E136" i="12"/>
  <c r="E193" i="12"/>
  <c r="E85" i="12"/>
  <c r="E192" i="12"/>
  <c r="E191" i="12"/>
  <c r="E84" i="12"/>
  <c r="E312" i="12"/>
  <c r="E28" i="12"/>
  <c r="E111" i="12"/>
  <c r="E27" i="12"/>
  <c r="E6" i="12"/>
  <c r="E7" i="12"/>
  <c r="E8" i="12"/>
  <c r="E10" i="12"/>
  <c r="E12" i="12"/>
  <c r="E14" i="12"/>
  <c r="E16" i="12"/>
  <c r="E17" i="12"/>
  <c r="E18" i="12"/>
  <c r="E295" i="12"/>
  <c r="E19" i="12"/>
  <c r="E20" i="12"/>
  <c r="E21" i="12"/>
  <c r="E22" i="12"/>
  <c r="E23" i="12"/>
  <c r="E25" i="12"/>
  <c r="E26" i="12"/>
  <c r="E30" i="12"/>
  <c r="E31" i="12"/>
  <c r="E32" i="12"/>
  <c r="E33" i="12"/>
  <c r="E34" i="12"/>
  <c r="E36" i="12"/>
  <c r="E37" i="12"/>
  <c r="E38" i="12"/>
  <c r="E39" i="12"/>
  <c r="E40" i="12"/>
  <c r="E41" i="12"/>
  <c r="E42" i="12"/>
  <c r="E43" i="12"/>
  <c r="E44" i="12"/>
  <c r="E45" i="12"/>
  <c r="E46" i="12"/>
  <c r="E47" i="12"/>
  <c r="E49" i="12"/>
  <c r="E50" i="12"/>
  <c r="E51" i="12"/>
  <c r="E52" i="12"/>
  <c r="E54" i="12"/>
  <c r="E55" i="12"/>
  <c r="E56" i="12"/>
  <c r="E57" i="12"/>
  <c r="E58" i="12"/>
  <c r="E59" i="12"/>
  <c r="E60" i="12"/>
  <c r="E61" i="12"/>
  <c r="E62" i="12"/>
  <c r="E64" i="12"/>
  <c r="E65" i="12"/>
  <c r="E66" i="12"/>
  <c r="E67" i="12"/>
  <c r="E68" i="12"/>
  <c r="E69" i="12"/>
  <c r="E70" i="12"/>
  <c r="E71" i="12"/>
  <c r="E72" i="12"/>
  <c r="E73" i="12"/>
  <c r="E74" i="12"/>
  <c r="E75" i="12"/>
  <c r="E76" i="12"/>
  <c r="E77" i="12"/>
  <c r="E78" i="12"/>
  <c r="E80" i="12"/>
  <c r="E81" i="12"/>
  <c r="E82" i="12"/>
  <c r="E83" i="12"/>
  <c r="E86" i="12"/>
  <c r="E88" i="12"/>
  <c r="E89" i="12"/>
  <c r="E91" i="12"/>
  <c r="E92" i="12"/>
  <c r="E93" i="12"/>
  <c r="E94" i="12"/>
  <c r="E95" i="12"/>
  <c r="E96" i="12"/>
  <c r="E97" i="12"/>
  <c r="E98" i="12"/>
  <c r="E100" i="12"/>
  <c r="E101" i="12"/>
  <c r="E102" i="12"/>
  <c r="E103" i="12"/>
  <c r="E104" i="12"/>
  <c r="E105" i="12"/>
  <c r="E106" i="12"/>
  <c r="E107" i="12"/>
  <c r="E108" i="12"/>
  <c r="E109" i="12"/>
  <c r="E110" i="12"/>
  <c r="E114" i="12"/>
  <c r="E115" i="12"/>
  <c r="E116" i="12"/>
  <c r="E117" i="12"/>
  <c r="E120" i="12"/>
  <c r="E121" i="12"/>
  <c r="E122" i="12"/>
  <c r="E125" i="12"/>
  <c r="E126" i="12"/>
  <c r="E127" i="12"/>
  <c r="E128" i="12"/>
  <c r="E129" i="12"/>
  <c r="E130" i="12"/>
  <c r="E131" i="12"/>
  <c r="E132" i="12"/>
  <c r="E133" i="12"/>
  <c r="E134" i="12"/>
  <c r="E135" i="12"/>
  <c r="E137" i="12"/>
  <c r="E140" i="12"/>
  <c r="E141" i="12"/>
  <c r="E142" i="12"/>
  <c r="E144" i="12"/>
  <c r="E145" i="12"/>
  <c r="E146" i="12"/>
  <c r="E148" i="12"/>
  <c r="E149" i="12"/>
  <c r="E150" i="12"/>
  <c r="E151" i="12"/>
  <c r="E152" i="12"/>
  <c r="E153" i="12"/>
  <c r="E154" i="12"/>
  <c r="E155" i="12"/>
  <c r="E156" i="12"/>
  <c r="E157" i="12"/>
  <c r="E158" i="12"/>
  <c r="E159" i="12"/>
  <c r="E160" i="12"/>
  <c r="E161" i="12"/>
  <c r="E164" i="12"/>
  <c r="E163" i="12"/>
  <c r="E165" i="12"/>
  <c r="E166" i="12"/>
  <c r="E168" i="12"/>
  <c r="E169" i="12"/>
  <c r="E170" i="12"/>
  <c r="E173" i="12"/>
  <c r="E174" i="12"/>
  <c r="E175" i="12"/>
  <c r="E176" i="12"/>
  <c r="E177" i="12"/>
  <c r="E178" i="12"/>
  <c r="E179" i="12"/>
  <c r="E180" i="12"/>
  <c r="E181" i="12"/>
  <c r="E182" i="12"/>
  <c r="E183" i="12"/>
  <c r="E184" i="12"/>
  <c r="E185" i="12"/>
  <c r="E186" i="12"/>
  <c r="E187" i="12"/>
  <c r="E188" i="12"/>
  <c r="E189" i="12"/>
  <c r="E190" i="12"/>
  <c r="E195" i="12"/>
  <c r="E196" i="12"/>
  <c r="E197" i="12"/>
  <c r="E198" i="12"/>
  <c r="E199" i="12"/>
  <c r="E200" i="12"/>
  <c r="E201" i="12"/>
  <c r="E202" i="12"/>
  <c r="E203" i="12"/>
  <c r="E206" i="12"/>
  <c r="E207" i="12"/>
  <c r="E208" i="12"/>
  <c r="E209" i="12"/>
  <c r="E210" i="12"/>
  <c r="E211" i="12"/>
  <c r="E212" i="12"/>
  <c r="E213" i="12"/>
  <c r="E214" i="12"/>
  <c r="E215" i="12"/>
  <c r="E216" i="12"/>
  <c r="E217" i="12"/>
  <c r="E218" i="12"/>
  <c r="E219" i="12"/>
  <c r="E220" i="12"/>
  <c r="E222" i="12"/>
  <c r="E223" i="12"/>
  <c r="E224" i="12"/>
  <c r="E225" i="12"/>
  <c r="E226" i="12"/>
  <c r="E227" i="12"/>
  <c r="E228" i="12"/>
  <c r="E229" i="12"/>
  <c r="E230" i="12"/>
  <c r="E231" i="12"/>
  <c r="E232" i="12"/>
  <c r="E233" i="12"/>
  <c r="E235" i="12"/>
  <c r="E236" i="12"/>
  <c r="E237" i="12"/>
  <c r="E238" i="12"/>
  <c r="E240" i="12"/>
  <c r="E241" i="12"/>
  <c r="E242" i="12"/>
  <c r="E243" i="12"/>
  <c r="E244" i="12"/>
  <c r="E245" i="12"/>
  <c r="E246" i="12"/>
  <c r="E247" i="12"/>
  <c r="E248" i="12"/>
  <c r="E249" i="12"/>
  <c r="E250" i="12"/>
  <c r="E251" i="12"/>
  <c r="E252" i="12"/>
  <c r="E253" i="12"/>
  <c r="E254" i="12"/>
  <c r="E255" i="12"/>
  <c r="E256" i="12"/>
  <c r="E257" i="12"/>
  <c r="E258" i="12"/>
  <c r="E259" i="12"/>
  <c r="E260" i="12"/>
  <c r="E261" i="12"/>
  <c r="E262" i="12"/>
  <c r="E263" i="12"/>
  <c r="E264" i="12"/>
  <c r="E265" i="12"/>
  <c r="E267" i="12"/>
  <c r="E271" i="12"/>
  <c r="E272" i="12"/>
  <c r="E273" i="12"/>
  <c r="E274" i="12"/>
  <c r="E275" i="12"/>
  <c r="E276" i="12"/>
  <c r="E277" i="12"/>
  <c r="E278" i="12"/>
  <c r="E279" i="12"/>
  <c r="E280" i="12"/>
  <c r="E281" i="12"/>
  <c r="E282" i="12"/>
  <c r="E283" i="12"/>
  <c r="E284" i="12"/>
  <c r="E285" i="12"/>
  <c r="E286" i="12"/>
  <c r="E288" i="12"/>
  <c r="E289" i="12"/>
  <c r="E290" i="12"/>
  <c r="E291" i="12"/>
  <c r="E292" i="12"/>
  <c r="E293" i="12"/>
  <c r="E296" i="12"/>
  <c r="E297" i="12"/>
  <c r="E298" i="12"/>
  <c r="E299" i="12"/>
  <c r="E301" i="12"/>
  <c r="E302" i="12"/>
  <c r="E303" i="12"/>
  <c r="E304" i="12"/>
  <c r="E305" i="12"/>
  <c r="E306" i="12"/>
  <c r="E307" i="12"/>
  <c r="E308" i="12"/>
  <c r="E309" i="12"/>
  <c r="E310" i="12"/>
  <c r="E311" i="12"/>
  <c r="E314" i="12"/>
  <c r="E315" i="12"/>
  <c r="E316" i="12"/>
  <c r="E319" i="12"/>
  <c r="E320" i="12"/>
  <c r="E321" i="12"/>
  <c r="E322" i="12"/>
  <c r="E323" i="12"/>
  <c r="E325" i="12"/>
  <c r="E326" i="12"/>
  <c r="E327" i="12"/>
  <c r="E328" i="12"/>
  <c r="E329" i="12"/>
  <c r="E330" i="12"/>
  <c r="E331" i="12"/>
  <c r="E332" i="12"/>
  <c r="E333" i="12"/>
  <c r="E334" i="12"/>
  <c r="E335" i="12"/>
  <c r="E336" i="12"/>
  <c r="E337" i="12"/>
  <c r="E339" i="12"/>
  <c r="E340" i="12"/>
  <c r="E341" i="12"/>
  <c r="E342" i="12"/>
  <c r="E344" i="12"/>
  <c r="E345" i="12"/>
  <c r="E346" i="12"/>
  <c r="E347" i="12"/>
  <c r="E348" i="12"/>
  <c r="E349" i="12"/>
  <c r="E350" i="12"/>
  <c r="E351" i="12"/>
  <c r="E352" i="12"/>
  <c r="E353" i="12"/>
  <c r="E354" i="12"/>
  <c r="E355" i="12"/>
  <c r="E356" i="12"/>
  <c r="E357" i="12"/>
  <c r="E358" i="12"/>
  <c r="E359" i="12"/>
  <c r="E360" i="12"/>
  <c r="E364" i="12"/>
  <c r="E365" i="12"/>
  <c r="E366" i="12"/>
  <c r="E367" i="12"/>
  <c r="E372" i="12"/>
  <c r="E375" i="12"/>
  <c r="E376" i="12"/>
  <c r="E378" i="12"/>
  <c r="E379" i="12"/>
  <c r="E380" i="12"/>
  <c r="E381" i="12"/>
  <c r="E382" i="12"/>
  <c r="E383" i="12"/>
  <c r="E384" i="12"/>
  <c r="E392" i="12"/>
  <c r="E394" i="12"/>
  <c r="E398" i="12"/>
  <c r="E399" i="12"/>
  <c r="E400" i="12"/>
  <c r="E402" i="12"/>
  <c r="E403" i="12"/>
  <c r="E404" i="12"/>
  <c r="E405" i="12"/>
  <c r="E407" i="12"/>
  <c r="E409" i="12"/>
  <c r="E410" i="12"/>
  <c r="E411" i="12"/>
  <c r="E412" i="12"/>
  <c r="E415" i="12"/>
  <c r="P4" i="13"/>
  <c r="P5" i="13"/>
  <c r="P6" i="13"/>
  <c r="P7" i="13"/>
  <c r="P8" i="13"/>
  <c r="P9" i="13"/>
  <c r="P10" i="13"/>
  <c r="P11" i="13"/>
  <c r="P12" i="13"/>
  <c r="P13" i="13"/>
  <c r="P14" i="13"/>
  <c r="P15" i="13"/>
  <c r="P16" i="13"/>
  <c r="P17" i="13"/>
  <c r="P18" i="13"/>
  <c r="P19" i="13"/>
  <c r="P20" i="13"/>
  <c r="P21" i="13"/>
  <c r="P22" i="13"/>
  <c r="P23" i="13"/>
  <c r="P24" i="13"/>
  <c r="P25" i="13"/>
  <c r="P26" i="13"/>
  <c r="P27" i="13"/>
  <c r="P28" i="13"/>
  <c r="P29" i="13"/>
  <c r="P30" i="13"/>
  <c r="P31" i="13"/>
  <c r="P32" i="13"/>
  <c r="P33" i="13"/>
  <c r="P34" i="13"/>
  <c r="P35" i="13"/>
  <c r="P36" i="13"/>
  <c r="P37" i="13"/>
  <c r="P38" i="13"/>
  <c r="P39" i="13"/>
  <c r="P40" i="13"/>
  <c r="P41" i="13"/>
  <c r="P42" i="13"/>
  <c r="P43" i="13"/>
  <c r="P44" i="13"/>
  <c r="P45" i="13"/>
  <c r="P46" i="13"/>
  <c r="P47" i="13"/>
  <c r="P48" i="13"/>
  <c r="P49" i="13"/>
  <c r="P50" i="13"/>
  <c r="P51" i="13"/>
  <c r="P52" i="13"/>
  <c r="P53" i="13"/>
  <c r="P54" i="13"/>
  <c r="P55" i="13"/>
  <c r="P56" i="13"/>
  <c r="P57" i="13"/>
  <c r="P58" i="13"/>
  <c r="P59" i="13"/>
  <c r="P60" i="13"/>
  <c r="P61" i="13"/>
  <c r="P62" i="13"/>
  <c r="P63" i="13"/>
  <c r="P64" i="13"/>
  <c r="P65" i="13"/>
  <c r="P66" i="13"/>
  <c r="P67" i="13"/>
  <c r="P68" i="13"/>
  <c r="P69" i="13"/>
  <c r="P70" i="13"/>
  <c r="P71" i="13"/>
  <c r="P72" i="13"/>
  <c r="P73" i="13"/>
  <c r="P74" i="13"/>
  <c r="P75" i="13"/>
  <c r="P76" i="13"/>
  <c r="P77" i="13"/>
  <c r="P78" i="13"/>
  <c r="P79" i="13"/>
  <c r="P80" i="13"/>
  <c r="P81" i="13"/>
  <c r="P82" i="13"/>
  <c r="P83" i="13"/>
  <c r="P84" i="13"/>
  <c r="P85" i="13"/>
  <c r="P86" i="13"/>
  <c r="P87" i="13"/>
  <c r="P88" i="13"/>
  <c r="P89" i="13"/>
  <c r="P90" i="13"/>
  <c r="P91" i="13"/>
  <c r="P92" i="13"/>
  <c r="P93" i="13"/>
  <c r="P94" i="13"/>
  <c r="P95" i="13"/>
  <c r="P96" i="13"/>
  <c r="P97" i="13"/>
  <c r="P98" i="13"/>
  <c r="P99" i="13"/>
  <c r="P100" i="13"/>
  <c r="P101" i="13"/>
  <c r="P102" i="13"/>
  <c r="P103" i="13"/>
  <c r="P104" i="13"/>
  <c r="P105" i="13"/>
  <c r="P106" i="13"/>
  <c r="P107" i="13"/>
  <c r="P108" i="13"/>
  <c r="P109" i="13"/>
  <c r="P110" i="13"/>
  <c r="P111" i="13"/>
  <c r="P112" i="13"/>
  <c r="P113" i="13"/>
  <c r="P114" i="13"/>
  <c r="P115" i="13"/>
  <c r="P116" i="13"/>
  <c r="P117" i="13"/>
  <c r="P118" i="13"/>
  <c r="P119" i="13"/>
  <c r="P120" i="13"/>
  <c r="P121" i="13"/>
  <c r="P122" i="13"/>
  <c r="P123" i="13"/>
  <c r="P124" i="13"/>
  <c r="P125" i="13"/>
  <c r="P126" i="13"/>
  <c r="P127" i="13"/>
  <c r="P128" i="13"/>
  <c r="P129" i="13"/>
  <c r="P130" i="13"/>
  <c r="P131" i="13"/>
  <c r="P132" i="13"/>
  <c r="P133" i="13"/>
  <c r="P134" i="13"/>
  <c r="P3" i="13"/>
  <c r="E408" i="12" l="1"/>
  <c r="E313" i="12"/>
  <c r="E300" i="12"/>
  <c r="E167" i="12"/>
  <c r="E9" i="12"/>
  <c r="E118" i="12"/>
  <c r="E413" i="12"/>
  <c r="E401" i="12"/>
  <c r="E234" i="12"/>
  <c r="E79" i="12"/>
  <c r="E268" i="12"/>
  <c r="E172" i="12"/>
  <c r="E124" i="12"/>
  <c r="E87" i="12"/>
  <c r="E63" i="12"/>
  <c r="E99" i="12"/>
  <c r="CV357" i="18" l="1"/>
  <c r="CV173" i="18"/>
  <c r="CV509" i="18"/>
  <c r="CV358" i="18"/>
  <c r="CV262" i="18"/>
  <c r="CV220" i="18"/>
  <c r="CV359" i="18"/>
  <c r="CV145" i="18"/>
  <c r="CV360" i="18"/>
  <c r="CV510" i="18"/>
  <c r="CV539" i="18"/>
  <c r="CV174" i="18"/>
  <c r="CV361" i="18"/>
  <c r="CV362" i="18"/>
  <c r="CV79" i="18"/>
  <c r="CV80" i="18"/>
  <c r="CV511" i="18"/>
  <c r="CV512" i="18"/>
  <c r="CV175" i="18"/>
  <c r="CV363" i="18"/>
  <c r="CV364" i="18"/>
  <c r="CV221" i="18"/>
  <c r="CV176" i="18"/>
  <c r="CV301" i="18"/>
  <c r="CV302" i="18"/>
  <c r="CV222" i="18"/>
  <c r="CV365" i="18"/>
  <c r="CV263" i="18"/>
  <c r="CV264" i="18"/>
  <c r="CV366" i="18"/>
  <c r="CV295" i="18"/>
  <c r="CV296" i="18"/>
  <c r="CV367" i="18"/>
  <c r="CV368" i="18"/>
  <c r="CV369" i="18"/>
  <c r="CV370" i="18"/>
  <c r="CV371" i="18"/>
  <c r="CV372" i="18"/>
  <c r="CV373" i="18"/>
  <c r="CV374" i="18"/>
  <c r="CV375" i="18"/>
  <c r="CV376" i="18"/>
  <c r="CV377" i="18"/>
  <c r="CV378" i="18"/>
  <c r="CV379" i="18"/>
  <c r="CV380" i="18"/>
  <c r="CV381" i="18"/>
  <c r="CV68" i="18"/>
  <c r="CV382" i="18"/>
  <c r="CV383" i="18"/>
  <c r="CV551" i="18"/>
  <c r="CV513" i="18"/>
  <c r="CV81" i="18"/>
  <c r="CV384" i="18"/>
  <c r="CV514" i="18"/>
  <c r="CV515" i="18"/>
  <c r="CV177" i="18"/>
  <c r="CV516" i="18"/>
  <c r="CV385" i="18"/>
  <c r="CV386" i="18"/>
  <c r="CV387" i="18"/>
  <c r="CV178" i="18"/>
  <c r="CV135" i="18"/>
  <c r="CV179" i="18"/>
  <c r="CV388" i="18"/>
  <c r="CV389" i="18"/>
  <c r="CV390" i="18"/>
  <c r="CV391" i="18"/>
  <c r="CV392" i="18"/>
  <c r="CV393" i="18"/>
  <c r="CV394" i="18"/>
  <c r="CV395" i="18"/>
  <c r="CV66" i="18"/>
  <c r="CV67" i="18"/>
  <c r="CV82" i="18"/>
  <c r="CV83" i="18"/>
  <c r="CV552" i="18"/>
  <c r="CV396" i="18"/>
  <c r="CV517" i="18"/>
  <c r="CV397" i="18"/>
  <c r="CV398" i="18"/>
  <c r="CV399" i="18"/>
  <c r="CV400" i="18"/>
  <c r="CV401" i="18"/>
  <c r="CV402" i="18"/>
  <c r="CV403" i="18"/>
  <c r="CV404" i="18"/>
  <c r="CV405" i="18"/>
  <c r="CV406" i="18"/>
  <c r="CV407" i="18"/>
  <c r="CV408" i="18"/>
  <c r="CV409" i="18"/>
  <c r="CV410" i="18"/>
  <c r="CV411" i="18"/>
  <c r="CV412" i="18"/>
  <c r="CV303" i="18"/>
  <c r="CV413" i="18"/>
  <c r="CV414" i="18"/>
  <c r="CV415" i="18"/>
  <c r="CV416" i="18"/>
  <c r="CV417" i="18"/>
  <c r="CV418" i="18"/>
  <c r="CV419" i="18"/>
  <c r="CV420" i="18"/>
  <c r="CV421" i="18"/>
  <c r="CV422" i="18"/>
  <c r="CV423" i="18"/>
  <c r="CV424" i="18"/>
  <c r="CV425" i="18"/>
  <c r="CV426" i="18"/>
  <c r="CV427" i="18"/>
  <c r="CV428" i="18"/>
  <c r="CV429" i="18"/>
  <c r="CV430" i="18"/>
  <c r="CV431" i="18"/>
  <c r="CV432" i="18"/>
  <c r="CV433" i="18"/>
  <c r="CV434" i="18"/>
  <c r="CV435" i="18"/>
  <c r="CV436" i="18"/>
  <c r="CV437" i="18"/>
  <c r="CV438" i="18"/>
  <c r="CV439" i="18"/>
  <c r="CV440" i="18"/>
  <c r="CV441" i="18"/>
  <c r="CV442" i="18"/>
  <c r="CV443" i="18"/>
  <c r="CV444" i="18"/>
  <c r="CV445" i="18"/>
  <c r="CV446" i="18"/>
  <c r="CV447" i="18"/>
  <c r="CV448" i="18"/>
  <c r="CV180" i="18"/>
  <c r="CV449" i="18"/>
  <c r="CV450" i="18"/>
  <c r="CV451" i="18"/>
  <c r="CV452" i="18"/>
  <c r="CV453" i="18"/>
  <c r="CV454" i="18"/>
  <c r="CV455" i="18"/>
  <c r="CV456" i="18"/>
  <c r="CV457" i="18"/>
  <c r="CV458" i="18"/>
  <c r="CV459" i="18"/>
  <c r="CV460" i="18"/>
  <c r="CV461" i="18"/>
  <c r="CV462" i="18"/>
  <c r="CV297" i="18"/>
  <c r="CV298" i="18"/>
  <c r="CV463" i="18"/>
  <c r="CV464" i="18"/>
  <c r="CV465" i="18"/>
  <c r="CV466" i="18"/>
  <c r="CV467" i="18"/>
  <c r="CV468" i="18"/>
  <c r="CV469" i="18"/>
  <c r="CV470" i="18"/>
  <c r="CV471" i="18"/>
  <c r="CV472" i="18"/>
  <c r="CV473" i="18"/>
  <c r="CV353" i="18"/>
  <c r="CV474" i="18"/>
  <c r="CV475" i="18"/>
  <c r="CV476" i="18"/>
  <c r="CV477" i="18"/>
  <c r="CV354" i="18"/>
  <c r="CV478" i="18"/>
  <c r="CV479" i="18"/>
  <c r="CV480" i="18"/>
  <c r="CV481" i="18"/>
  <c r="CV482" i="18"/>
  <c r="CV483" i="18"/>
  <c r="CV484" i="18"/>
  <c r="CV485" i="18"/>
  <c r="CV486" i="18"/>
  <c r="CV487" i="18"/>
  <c r="CV355" i="18"/>
  <c r="CV181" i="18"/>
  <c r="CV182" i="18"/>
  <c r="CV183" i="18"/>
  <c r="CV3" i="18"/>
  <c r="CV356" i="18"/>
  <c r="CV12" i="18"/>
  <c r="CV136" i="18"/>
  <c r="CV184" i="18"/>
  <c r="CV185" i="18"/>
  <c r="CV137" i="18"/>
  <c r="CV138" i="18"/>
  <c r="CV186" i="18"/>
  <c r="CV549" i="18"/>
  <c r="CV13" i="18"/>
  <c r="CV14" i="18"/>
  <c r="CV15" i="18"/>
  <c r="CV16" i="18"/>
  <c r="CV17" i="18"/>
  <c r="CV18" i="18"/>
  <c r="CV19" i="18"/>
  <c r="CV20" i="18"/>
  <c r="CV21" i="18"/>
  <c r="CV22" i="18"/>
  <c r="CV23" i="18"/>
  <c r="CV24" i="18"/>
  <c r="CV25" i="18"/>
  <c r="CV26" i="18"/>
  <c r="CV27" i="18"/>
  <c r="CV28" i="18"/>
  <c r="CV29" i="18"/>
  <c r="CV30" i="18"/>
  <c r="CV31" i="18"/>
  <c r="CV32" i="18"/>
  <c r="CV33" i="18"/>
  <c r="CV34" i="18"/>
  <c r="CV35" i="18"/>
  <c r="CV36" i="18"/>
  <c r="CV37" i="18"/>
  <c r="CV4" i="18"/>
  <c r="CV5" i="18"/>
  <c r="CV6" i="18"/>
  <c r="CV7" i="18"/>
  <c r="CV8" i="18"/>
  <c r="CV9" i="18"/>
  <c r="CV10" i="18"/>
  <c r="CV11" i="18"/>
  <c r="CV38" i="18"/>
  <c r="CV2" i="18"/>
  <c r="CV71" i="18"/>
  <c r="CV72" i="18"/>
  <c r="CV73" i="18"/>
  <c r="CV74" i="18"/>
  <c r="CV75" i="18"/>
  <c r="CV76" i="18"/>
  <c r="CV78" i="18"/>
  <c r="CV77" i="18"/>
  <c r="CV530" i="18"/>
  <c r="CV531" i="18"/>
  <c r="CV532" i="18"/>
  <c r="CV533" i="18"/>
  <c r="CV534" i="18"/>
  <c r="CV535" i="18"/>
  <c r="CV536" i="18"/>
  <c r="CV537" i="18"/>
  <c r="CV223" i="18"/>
  <c r="CV125" i="18"/>
  <c r="CV116" i="18"/>
  <c r="CV117" i="18"/>
  <c r="CV118" i="18"/>
  <c r="CV119" i="18"/>
  <c r="CV120" i="18"/>
  <c r="CV121" i="18"/>
  <c r="CV122" i="18"/>
  <c r="CV224" i="18"/>
  <c r="CV225" i="18"/>
  <c r="CV570" i="18"/>
  <c r="CV226" i="18"/>
  <c r="CV123" i="18"/>
  <c r="CV124" i="18"/>
  <c r="CV554" i="18"/>
  <c r="CV555" i="18"/>
  <c r="CV84" i="18"/>
  <c r="CV85" i="18"/>
  <c r="CV129" i="18"/>
  <c r="CV130" i="18"/>
  <c r="CV131" i="18"/>
  <c r="CV132" i="18"/>
  <c r="CV133" i="18"/>
  <c r="CV134" i="18"/>
  <c r="CV227" i="18"/>
  <c r="CV491" i="18"/>
  <c r="CV69" i="18"/>
  <c r="CV228" i="18"/>
  <c r="CV229" i="18"/>
  <c r="CV299" i="18"/>
  <c r="CV300" i="18"/>
  <c r="CV230" i="18"/>
  <c r="CV231" i="18"/>
  <c r="CV232" i="18"/>
  <c r="CV86" i="18"/>
  <c r="CV87" i="18"/>
  <c r="CV88" i="18"/>
  <c r="CV89" i="18"/>
  <c r="CV90" i="18"/>
  <c r="CV91" i="18"/>
  <c r="CV92" i="18"/>
  <c r="CV93" i="18"/>
  <c r="CV94" i="18"/>
  <c r="CV95" i="18"/>
  <c r="CV96" i="18"/>
  <c r="CV97" i="18"/>
  <c r="CV98" i="18"/>
  <c r="CV99" i="18"/>
  <c r="CV100" i="18"/>
  <c r="CV101" i="18"/>
  <c r="CV102" i="18"/>
  <c r="CV103" i="18"/>
  <c r="CV104" i="18"/>
  <c r="CV105" i="18"/>
  <c r="CV106" i="18"/>
  <c r="CV139" i="18"/>
  <c r="CV140" i="18"/>
  <c r="CV141" i="18"/>
  <c r="CV187" i="18"/>
  <c r="CV188" i="18"/>
  <c r="CV189" i="18"/>
  <c r="CV190" i="18"/>
  <c r="CV191" i="18"/>
  <c r="CV192" i="18"/>
  <c r="CV193" i="18"/>
  <c r="CV194" i="18"/>
  <c r="CV195" i="18"/>
  <c r="CV196" i="18"/>
  <c r="CV197" i="18"/>
  <c r="CV198" i="18"/>
  <c r="CV199" i="18"/>
  <c r="CV200" i="18"/>
  <c r="CV201" i="18"/>
  <c r="CV202" i="18"/>
  <c r="CV203" i="18"/>
  <c r="CV211" i="18"/>
  <c r="CV212" i="18"/>
  <c r="CV213" i="18"/>
  <c r="CV146" i="18"/>
  <c r="CV147" i="18"/>
  <c r="CV148" i="18"/>
  <c r="CV149" i="18"/>
  <c r="CV150" i="18"/>
  <c r="CV151" i="18"/>
  <c r="CV152" i="18"/>
  <c r="CV153" i="18"/>
  <c r="CV154" i="18"/>
  <c r="CV155" i="18"/>
  <c r="CV156" i="18"/>
  <c r="CV157" i="18"/>
  <c r="CV158" i="18"/>
  <c r="CV159" i="18"/>
  <c r="CV160" i="18"/>
  <c r="CV161" i="18"/>
  <c r="CV162" i="18"/>
  <c r="CV163" i="18"/>
  <c r="CV164" i="18"/>
  <c r="CV165" i="18"/>
  <c r="CV166" i="18"/>
  <c r="CV167" i="18"/>
  <c r="CV168" i="18"/>
  <c r="CV169" i="18"/>
  <c r="CV170" i="18"/>
  <c r="CV171" i="18"/>
  <c r="CV172" i="18"/>
  <c r="CV218" i="18"/>
  <c r="CV219" i="18"/>
  <c r="CV214" i="18"/>
  <c r="CV215" i="18"/>
  <c r="CV216" i="18"/>
  <c r="CV39" i="18"/>
  <c r="CV40" i="18"/>
  <c r="CV41" i="18"/>
  <c r="CV42" i="18"/>
  <c r="CV43" i="18"/>
  <c r="CV44" i="18"/>
  <c r="CV45" i="18"/>
  <c r="CV46" i="18"/>
  <c r="CV47" i="18"/>
  <c r="CV48" i="18"/>
  <c r="CV49" i="18"/>
  <c r="CV50" i="18"/>
  <c r="CV51" i="18"/>
  <c r="CV52" i="18"/>
  <c r="CV142" i="18"/>
  <c r="CV204" i="18"/>
  <c r="CV304" i="18"/>
  <c r="CV305" i="18"/>
  <c r="CV306" i="18"/>
  <c r="CV307" i="18"/>
  <c r="CV550" i="18"/>
  <c r="CV107" i="18"/>
  <c r="CV108" i="18"/>
  <c r="CV109" i="18"/>
  <c r="CV110" i="18"/>
  <c r="CV111" i="18"/>
  <c r="CV112" i="18"/>
  <c r="CV113" i="18"/>
  <c r="CV114" i="18"/>
  <c r="CV143" i="18"/>
  <c r="CV144" i="18"/>
  <c r="CV205" i="18"/>
  <c r="CV206" i="18"/>
  <c r="CV207" i="18"/>
  <c r="CV548" i="18"/>
  <c r="CV287" i="18"/>
  <c r="CV217" i="18"/>
  <c r="CV265" i="18"/>
  <c r="CV266" i="18"/>
  <c r="CV267" i="18"/>
  <c r="CV268" i="18"/>
  <c r="CV269" i="18"/>
  <c r="CV270" i="18"/>
  <c r="CV271" i="18"/>
  <c r="CV272" i="18"/>
  <c r="CV273" i="18"/>
  <c r="CV274" i="18"/>
  <c r="CV275" i="18"/>
  <c r="CV276" i="18"/>
  <c r="CV277" i="18"/>
  <c r="CV278" i="18"/>
  <c r="CV279" i="18"/>
  <c r="CV280" i="18"/>
  <c r="CV281" i="18"/>
  <c r="CV282" i="18"/>
  <c r="CV283" i="18"/>
  <c r="CV284" i="18"/>
  <c r="CV285" i="18"/>
  <c r="CV286" i="18"/>
  <c r="CV308" i="18"/>
  <c r="CV309" i="18"/>
  <c r="CV310" i="18"/>
  <c r="CV311" i="18"/>
  <c r="CV312" i="18"/>
  <c r="CV313" i="18"/>
  <c r="CV314" i="18"/>
  <c r="CV315" i="18"/>
  <c r="CV316" i="18"/>
  <c r="CV317" i="18"/>
  <c r="CV318" i="18"/>
  <c r="CV319" i="18"/>
  <c r="CV320" i="18"/>
  <c r="CV321" i="18"/>
  <c r="CV322" i="18"/>
  <c r="CV323" i="18"/>
  <c r="CV324" i="18"/>
  <c r="CV325" i="18"/>
  <c r="CV326" i="18"/>
  <c r="CV327" i="18"/>
  <c r="CV328" i="18"/>
  <c r="CV329" i="18"/>
  <c r="CV330" i="18"/>
  <c r="CV331" i="18"/>
  <c r="CV332" i="18"/>
  <c r="CV333" i="18"/>
  <c r="CV334" i="18"/>
  <c r="CV335" i="18"/>
  <c r="CV53" i="18"/>
  <c r="CV336" i="18"/>
  <c r="CV54" i="18"/>
  <c r="CV337" i="18"/>
  <c r="CV338" i="18"/>
  <c r="CV339" i="18"/>
  <c r="CV340" i="18"/>
  <c r="CV341" i="18"/>
  <c r="CV342" i="18"/>
  <c r="CV343" i="18"/>
  <c r="CV344" i="18"/>
  <c r="CV345" i="18"/>
  <c r="CV346" i="18"/>
  <c r="CV347" i="18"/>
  <c r="CV348" i="18"/>
  <c r="CV349" i="18"/>
  <c r="CV55" i="18"/>
  <c r="CV56" i="18"/>
  <c r="CV57" i="18"/>
  <c r="CV58" i="18"/>
  <c r="CV59" i="18"/>
  <c r="CV60" i="18"/>
  <c r="CV61" i="18"/>
  <c r="CV288" i="18"/>
  <c r="CV289" i="18"/>
  <c r="CV290" i="18"/>
  <c r="CV291" i="18"/>
  <c r="CV292" i="18"/>
  <c r="CV293" i="18"/>
  <c r="CV70" i="18"/>
  <c r="CV351" i="18"/>
  <c r="CV352" i="18"/>
  <c r="CV488" i="18"/>
  <c r="CV489" i="18"/>
  <c r="CV490" i="18"/>
  <c r="CV492" i="18"/>
  <c r="CV493" i="18"/>
  <c r="CV494" i="18"/>
  <c r="CV495" i="18"/>
  <c r="CV496" i="18"/>
  <c r="CV497" i="18"/>
  <c r="CV498" i="18"/>
  <c r="CV499" i="18"/>
  <c r="CV500" i="18"/>
  <c r="CV501" i="18"/>
  <c r="CV502" i="18"/>
  <c r="CV503" i="18"/>
  <c r="CV504" i="18"/>
  <c r="CV505" i="18"/>
  <c r="CV506" i="18"/>
  <c r="CV507" i="18"/>
  <c r="CV508" i="18"/>
  <c r="CV126" i="18"/>
  <c r="CV127" i="18"/>
  <c r="CV128" i="18"/>
  <c r="CV62" i="18"/>
  <c r="CV63" i="18"/>
  <c r="CV233" i="18"/>
  <c r="CV234" i="18"/>
  <c r="CV235" i="18"/>
  <c r="CV294" i="18"/>
  <c r="CV236" i="18"/>
  <c r="CV237" i="18"/>
  <c r="CV238" i="18"/>
  <c r="CV239" i="18"/>
  <c r="CV240" i="18"/>
  <c r="CV241" i="18"/>
  <c r="CV242" i="18"/>
  <c r="CV243" i="18"/>
  <c r="CV244" i="18"/>
  <c r="CV245" i="18"/>
  <c r="CV246" i="18"/>
  <c r="CV247" i="18"/>
  <c r="CV248" i="18"/>
  <c r="CV249" i="18"/>
  <c r="CV250" i="18"/>
  <c r="CV251" i="18"/>
  <c r="CV252" i="18"/>
  <c r="CV253" i="18"/>
  <c r="CV518" i="18"/>
  <c r="CV519" i="18"/>
  <c r="CV520" i="18"/>
  <c r="CV521" i="18"/>
  <c r="CV522" i="18"/>
  <c r="CV523" i="18"/>
  <c r="CV524" i="18"/>
  <c r="CV525" i="18"/>
  <c r="CV526" i="18"/>
  <c r="CV527" i="18"/>
  <c r="CV528" i="18"/>
  <c r="CV64" i="18"/>
  <c r="CV65" i="18"/>
  <c r="CV254" i="18"/>
  <c r="CV350" i="18"/>
  <c r="CV538" i="18"/>
  <c r="CV529" i="18"/>
  <c r="CV547" i="18"/>
  <c r="CV208" i="18"/>
  <c r="CV540" i="18"/>
  <c r="CV541" i="18"/>
  <c r="CV542" i="18"/>
  <c r="CV543" i="18"/>
  <c r="CV544" i="18"/>
  <c r="CV545" i="18"/>
  <c r="CV546" i="18"/>
  <c r="CV553" i="18"/>
  <c r="CV561" i="18"/>
  <c r="CV562" i="18"/>
  <c r="CV563" i="18"/>
  <c r="CV564" i="18"/>
  <c r="CV565" i="18"/>
  <c r="CV566" i="18"/>
  <c r="CV567" i="18"/>
  <c r="CV568" i="18"/>
  <c r="CV569" i="18"/>
  <c r="CV255" i="18"/>
  <c r="CV256" i="18"/>
  <c r="CV257" i="18"/>
  <c r="CV258" i="18"/>
  <c r="CV259" i="18"/>
  <c r="CV260" i="18"/>
  <c r="CV261" i="18"/>
  <c r="CV115" i="18"/>
  <c r="CV209" i="18"/>
  <c r="CV210" i="18"/>
  <c r="CV556" i="18"/>
  <c r="CV557" i="18"/>
  <c r="CV558" i="18"/>
  <c r="CV559" i="18"/>
  <c r="CV560" i="18"/>
  <c r="CX183" i="18"/>
  <c r="CZ183" i="18" s="1"/>
  <c r="CX180" i="18"/>
  <c r="CZ180" i="18" s="1"/>
  <c r="CX429" i="18"/>
  <c r="CZ429" i="18" s="1"/>
  <c r="CX445" i="18"/>
  <c r="CZ445" i="18" s="1"/>
  <c r="CX454" i="18"/>
  <c r="CZ454" i="18" s="1"/>
  <c r="CX433" i="18"/>
  <c r="CZ433" i="18" s="1"/>
  <c r="CX395" i="18"/>
  <c r="CZ395" i="18" s="1"/>
  <c r="CX456" i="18"/>
  <c r="CZ456" i="18" s="1"/>
  <c r="CX407" i="18"/>
  <c r="CZ407" i="18" s="1"/>
  <c r="CX402" i="18"/>
  <c r="CZ402" i="18" s="1"/>
  <c r="CY355" i="18"/>
  <c r="CX355" i="18" s="1"/>
  <c r="CZ355" i="18" s="1"/>
  <c r="CY485" i="18"/>
  <c r="CX485" i="18" s="1"/>
  <c r="CZ485" i="18" s="1"/>
  <c r="CY354" i="18"/>
  <c r="CX354" i="18" s="1"/>
  <c r="CZ354" i="18" s="1"/>
  <c r="CY353" i="18"/>
  <c r="CX353" i="18" s="1"/>
  <c r="CZ353" i="18" s="1"/>
  <c r="CY356" i="18"/>
  <c r="CX356" i="18" s="1"/>
  <c r="CZ356" i="18" s="1"/>
  <c r="CY12" i="18"/>
  <c r="CX12" i="18" s="1"/>
  <c r="CZ12" i="18" s="1"/>
  <c r="CY136" i="18"/>
  <c r="CX136" i="18" s="1"/>
  <c r="CZ136" i="18" s="1"/>
  <c r="CY184" i="18"/>
  <c r="CX184" i="18" s="1"/>
  <c r="CZ184" i="18" s="1"/>
  <c r="CY175" i="18"/>
  <c r="CX175" i="18" s="1"/>
  <c r="CZ175" i="18" s="1"/>
  <c r="CY176" i="18"/>
  <c r="CX176" i="18" s="1"/>
  <c r="CZ176" i="18" s="1"/>
  <c r="CY185" i="18"/>
  <c r="CX185" i="18" s="1"/>
  <c r="CZ185" i="18" s="1"/>
  <c r="CY174" i="18"/>
  <c r="CX174" i="18" s="1"/>
  <c r="CZ174" i="18" s="1"/>
  <c r="CY137" i="18"/>
  <c r="CX137" i="18" s="1"/>
  <c r="CZ137" i="18" s="1"/>
  <c r="CY138" i="18"/>
  <c r="CX138" i="18" s="1"/>
  <c r="CZ138" i="18" s="1"/>
  <c r="CY262" i="18"/>
  <c r="CX262" i="18" s="1"/>
  <c r="CZ262" i="18" s="1"/>
  <c r="CY173" i="18"/>
  <c r="CX173" i="18" s="1"/>
  <c r="CZ173" i="18" s="1"/>
  <c r="CY178" i="18"/>
  <c r="CX178" i="18" s="1"/>
  <c r="CZ178" i="18" s="1"/>
  <c r="CY135" i="18"/>
  <c r="CX135" i="18" s="1"/>
  <c r="CZ135" i="18" s="1"/>
  <c r="CY186" i="18"/>
  <c r="CX186" i="18" s="1"/>
  <c r="CZ186" i="18" s="1"/>
  <c r="CY549" i="18"/>
  <c r="CX549" i="18" s="1"/>
  <c r="CZ549" i="18" s="1"/>
  <c r="CY13" i="18"/>
  <c r="CX13" i="18" s="1"/>
  <c r="CZ13" i="18" s="1"/>
  <c r="CY14" i="18"/>
  <c r="CX14" i="18" s="1"/>
  <c r="CZ14" i="18" s="1"/>
  <c r="CY15" i="18"/>
  <c r="CX15" i="18" s="1"/>
  <c r="CZ15" i="18" s="1"/>
  <c r="CY16" i="18"/>
  <c r="CX16" i="18" s="1"/>
  <c r="CZ16" i="18" s="1"/>
  <c r="CY17" i="18"/>
  <c r="CX17" i="18" s="1"/>
  <c r="CZ17" i="18" s="1"/>
  <c r="CY18" i="18"/>
  <c r="CX18" i="18" s="1"/>
  <c r="CZ18" i="18" s="1"/>
  <c r="CY19" i="18"/>
  <c r="CX19" i="18" s="1"/>
  <c r="CZ19" i="18" s="1"/>
  <c r="CY20" i="18"/>
  <c r="CX20" i="18" s="1"/>
  <c r="CZ20" i="18" s="1"/>
  <c r="CY21" i="18"/>
  <c r="CX21" i="18" s="1"/>
  <c r="CZ21" i="18" s="1"/>
  <c r="CY22" i="18"/>
  <c r="CX22" i="18" s="1"/>
  <c r="CZ22" i="18" s="1"/>
  <c r="CY23" i="18"/>
  <c r="CX23" i="18" s="1"/>
  <c r="CZ23" i="18" s="1"/>
  <c r="CY24" i="18"/>
  <c r="CX24" i="18" s="1"/>
  <c r="CZ24" i="18" s="1"/>
  <c r="CY25" i="18"/>
  <c r="CX25" i="18" s="1"/>
  <c r="CZ25" i="18" s="1"/>
  <c r="CY26" i="18"/>
  <c r="CX26" i="18" s="1"/>
  <c r="CZ26" i="18" s="1"/>
  <c r="CY27" i="18"/>
  <c r="CX27" i="18" s="1"/>
  <c r="CZ27" i="18" s="1"/>
  <c r="CY28" i="18"/>
  <c r="CX28" i="18" s="1"/>
  <c r="CZ28" i="18" s="1"/>
  <c r="CY29" i="18"/>
  <c r="CX29" i="18" s="1"/>
  <c r="CZ29" i="18" s="1"/>
  <c r="CY30" i="18"/>
  <c r="CX30" i="18" s="1"/>
  <c r="CZ30" i="18" s="1"/>
  <c r="CY31" i="18"/>
  <c r="CX31" i="18" s="1"/>
  <c r="CZ31" i="18" s="1"/>
  <c r="CY32" i="18"/>
  <c r="CX32" i="18" s="1"/>
  <c r="CZ32" i="18" s="1"/>
  <c r="CY33" i="18"/>
  <c r="CX33" i="18" s="1"/>
  <c r="CZ33" i="18" s="1"/>
  <c r="CY34" i="18"/>
  <c r="CX34" i="18" s="1"/>
  <c r="CZ34" i="18" s="1"/>
  <c r="CY35" i="18"/>
  <c r="CX35" i="18" s="1"/>
  <c r="CZ35" i="18" s="1"/>
  <c r="CY36" i="18"/>
  <c r="CX36" i="18" s="1"/>
  <c r="CZ36" i="18" s="1"/>
  <c r="CY37" i="18"/>
  <c r="CX37" i="18" s="1"/>
  <c r="CZ37" i="18" s="1"/>
  <c r="CY4" i="18"/>
  <c r="CX4" i="18" s="1"/>
  <c r="CZ4" i="18" s="1"/>
  <c r="CY5" i="18"/>
  <c r="CX5" i="18" s="1"/>
  <c r="CZ5" i="18" s="1"/>
  <c r="CY6" i="18"/>
  <c r="CX6" i="18" s="1"/>
  <c r="CZ6" i="18" s="1"/>
  <c r="CY7" i="18"/>
  <c r="CX7" i="18" s="1"/>
  <c r="CZ7" i="18" s="1"/>
  <c r="CY8" i="18"/>
  <c r="CX8" i="18" s="1"/>
  <c r="CZ8" i="18" s="1"/>
  <c r="CY9" i="18"/>
  <c r="CX9" i="18" s="1"/>
  <c r="CZ9" i="18" s="1"/>
  <c r="CY3" i="18"/>
  <c r="CX3" i="18" s="1"/>
  <c r="CZ3" i="18" s="1"/>
  <c r="CY10" i="18"/>
  <c r="CX10" i="18" s="1"/>
  <c r="CZ10" i="18" s="1"/>
  <c r="CY11" i="18"/>
  <c r="CX11" i="18" s="1"/>
  <c r="CZ11" i="18" s="1"/>
  <c r="CY38" i="18"/>
  <c r="CX38" i="18" s="1"/>
  <c r="CZ38" i="18" s="1"/>
  <c r="CY2" i="18"/>
  <c r="CX2" i="18" s="1"/>
  <c r="CZ2" i="18" s="1"/>
  <c r="CY71" i="18"/>
  <c r="CX71" i="18" s="1"/>
  <c r="CZ71" i="18" s="1"/>
  <c r="CY72" i="18"/>
  <c r="CX72" i="18" s="1"/>
  <c r="CZ72" i="18" s="1"/>
  <c r="CY73" i="18"/>
  <c r="CX73" i="18" s="1"/>
  <c r="CZ73" i="18" s="1"/>
  <c r="CY74" i="18"/>
  <c r="CX74" i="18" s="1"/>
  <c r="CZ74" i="18" s="1"/>
  <c r="CY75" i="18"/>
  <c r="CX75" i="18" s="1"/>
  <c r="CZ75" i="18" s="1"/>
  <c r="CY76" i="18"/>
  <c r="CX76" i="18" s="1"/>
  <c r="CZ76" i="18" s="1"/>
  <c r="CY78" i="18"/>
  <c r="CX78" i="18" s="1"/>
  <c r="CZ78" i="18" s="1"/>
  <c r="CY77" i="18"/>
  <c r="CX77" i="18" s="1"/>
  <c r="CZ77" i="18" s="1"/>
  <c r="CY530" i="18"/>
  <c r="CX530" i="18" s="1"/>
  <c r="CZ530" i="18" s="1"/>
  <c r="CY531" i="18"/>
  <c r="CX531" i="18" s="1"/>
  <c r="CZ531" i="18" s="1"/>
  <c r="CY532" i="18"/>
  <c r="CX532" i="18" s="1"/>
  <c r="CZ532" i="18" s="1"/>
  <c r="CY533" i="18"/>
  <c r="CX533" i="18" s="1"/>
  <c r="CZ533" i="18" s="1"/>
  <c r="CY534" i="18"/>
  <c r="CX534" i="18" s="1"/>
  <c r="CZ534" i="18" s="1"/>
  <c r="CY535" i="18"/>
  <c r="CX535" i="18" s="1"/>
  <c r="CZ535" i="18" s="1"/>
  <c r="CY536" i="18"/>
  <c r="CX536" i="18" s="1"/>
  <c r="CZ536" i="18" s="1"/>
  <c r="CY537" i="18"/>
  <c r="CX537" i="18" s="1"/>
  <c r="CZ537" i="18" s="1"/>
  <c r="CY223" i="18"/>
  <c r="CX223" i="18" s="1"/>
  <c r="CZ223" i="18" s="1"/>
  <c r="CY125" i="18"/>
  <c r="CX125" i="18" s="1"/>
  <c r="CZ125" i="18" s="1"/>
  <c r="CY116" i="18"/>
  <c r="CX116" i="18" s="1"/>
  <c r="CZ116" i="18" s="1"/>
  <c r="CY117" i="18"/>
  <c r="CX117" i="18" s="1"/>
  <c r="CZ117" i="18" s="1"/>
  <c r="CY118" i="18"/>
  <c r="CX118" i="18" s="1"/>
  <c r="CZ118" i="18" s="1"/>
  <c r="CY119" i="18"/>
  <c r="CX119" i="18" s="1"/>
  <c r="CZ119" i="18" s="1"/>
  <c r="CY120" i="18"/>
  <c r="CX120" i="18" s="1"/>
  <c r="CZ120" i="18" s="1"/>
  <c r="CY121" i="18"/>
  <c r="CX121" i="18" s="1"/>
  <c r="CZ121" i="18" s="1"/>
  <c r="CY122" i="18"/>
  <c r="CX122" i="18" s="1"/>
  <c r="CZ122" i="18" s="1"/>
  <c r="CY552" i="18"/>
  <c r="CX552" i="18" s="1"/>
  <c r="CZ552" i="18" s="1"/>
  <c r="CY224" i="18"/>
  <c r="CX224" i="18" s="1"/>
  <c r="CZ224" i="18" s="1"/>
  <c r="CY225" i="18"/>
  <c r="CX225" i="18" s="1"/>
  <c r="CZ225" i="18" s="1"/>
  <c r="CY570" i="18"/>
  <c r="CX570" i="18" s="1"/>
  <c r="CZ570" i="18" s="1"/>
  <c r="CY226" i="18"/>
  <c r="CX226" i="18" s="1"/>
  <c r="CZ226" i="18" s="1"/>
  <c r="CY123" i="18"/>
  <c r="CX123" i="18" s="1"/>
  <c r="CZ123" i="18" s="1"/>
  <c r="CY124" i="18"/>
  <c r="CX124" i="18" s="1"/>
  <c r="CZ124" i="18" s="1"/>
  <c r="CY554" i="18"/>
  <c r="CX554" i="18" s="1"/>
  <c r="CZ554" i="18" s="1"/>
  <c r="CY555" i="18"/>
  <c r="CX555" i="18" s="1"/>
  <c r="CZ555" i="18" s="1"/>
  <c r="CY84" i="18"/>
  <c r="CX84" i="18" s="1"/>
  <c r="CZ84" i="18" s="1"/>
  <c r="CY85" i="18"/>
  <c r="CX85" i="18" s="1"/>
  <c r="CZ85" i="18" s="1"/>
  <c r="CY129" i="18"/>
  <c r="CX129" i="18" s="1"/>
  <c r="CZ129" i="18" s="1"/>
  <c r="CY130" i="18"/>
  <c r="CX130" i="18" s="1"/>
  <c r="CZ130" i="18" s="1"/>
  <c r="CY131" i="18"/>
  <c r="CX131" i="18" s="1"/>
  <c r="CZ131" i="18" s="1"/>
  <c r="CY132" i="18"/>
  <c r="CX132" i="18" s="1"/>
  <c r="CZ132" i="18" s="1"/>
  <c r="CY133" i="18"/>
  <c r="CX133" i="18" s="1"/>
  <c r="CZ133" i="18" s="1"/>
  <c r="CY134" i="18"/>
  <c r="CX134" i="18" s="1"/>
  <c r="CZ134" i="18" s="1"/>
  <c r="CY66" i="18"/>
  <c r="CX66" i="18" s="1"/>
  <c r="CZ66" i="18" s="1"/>
  <c r="CY227" i="18"/>
  <c r="CX227" i="18" s="1"/>
  <c r="CZ227" i="18" s="1"/>
  <c r="CY67" i="18"/>
  <c r="CX67" i="18" s="1"/>
  <c r="CZ67" i="18" s="1"/>
  <c r="CY491" i="18"/>
  <c r="CX491" i="18" s="1"/>
  <c r="CZ491" i="18" s="1"/>
  <c r="CY69" i="18"/>
  <c r="CX69" i="18" s="1"/>
  <c r="CZ69" i="18" s="1"/>
  <c r="CY228" i="18"/>
  <c r="CX228" i="18" s="1"/>
  <c r="CZ228" i="18" s="1"/>
  <c r="CY229" i="18"/>
  <c r="CX229" i="18" s="1"/>
  <c r="CZ229" i="18" s="1"/>
  <c r="CY299" i="18"/>
  <c r="CX299" i="18" s="1"/>
  <c r="CZ299" i="18" s="1"/>
  <c r="CY300" i="18"/>
  <c r="CX300" i="18" s="1"/>
  <c r="CZ300" i="18" s="1"/>
  <c r="CY230" i="18"/>
  <c r="CX230" i="18" s="1"/>
  <c r="CZ230" i="18" s="1"/>
  <c r="CY231" i="18"/>
  <c r="CX231" i="18" s="1"/>
  <c r="CZ231" i="18" s="1"/>
  <c r="CY232" i="18"/>
  <c r="CX232" i="18" s="1"/>
  <c r="CZ232" i="18" s="1"/>
  <c r="CY86" i="18"/>
  <c r="CX86" i="18" s="1"/>
  <c r="CZ86" i="18" s="1"/>
  <c r="CY87" i="18"/>
  <c r="CX87" i="18" s="1"/>
  <c r="CZ87" i="18" s="1"/>
  <c r="CY88" i="18"/>
  <c r="CX88" i="18" s="1"/>
  <c r="CZ88" i="18" s="1"/>
  <c r="CY89" i="18"/>
  <c r="CX89" i="18" s="1"/>
  <c r="CZ89" i="18" s="1"/>
  <c r="CY90" i="18"/>
  <c r="CX90" i="18" s="1"/>
  <c r="CZ90" i="18" s="1"/>
  <c r="CY91" i="18"/>
  <c r="CX91" i="18" s="1"/>
  <c r="CZ91" i="18" s="1"/>
  <c r="CY92" i="18"/>
  <c r="CX92" i="18" s="1"/>
  <c r="CZ92" i="18" s="1"/>
  <c r="CY93" i="18"/>
  <c r="CX93" i="18" s="1"/>
  <c r="CZ93" i="18" s="1"/>
  <c r="CY94" i="18"/>
  <c r="CX94" i="18" s="1"/>
  <c r="CZ94" i="18" s="1"/>
  <c r="CY95" i="18"/>
  <c r="CX95" i="18" s="1"/>
  <c r="CZ95" i="18" s="1"/>
  <c r="CY96" i="18"/>
  <c r="CX96" i="18" s="1"/>
  <c r="CZ96" i="18" s="1"/>
  <c r="CY79" i="18"/>
  <c r="CX79" i="18" s="1"/>
  <c r="CZ79" i="18" s="1"/>
  <c r="CY81" i="18"/>
  <c r="CX81" i="18" s="1"/>
  <c r="CZ81" i="18" s="1"/>
  <c r="CY97" i="18"/>
  <c r="CX97" i="18" s="1"/>
  <c r="CZ97" i="18" s="1"/>
  <c r="CY98" i="18"/>
  <c r="CX98" i="18" s="1"/>
  <c r="CZ98" i="18" s="1"/>
  <c r="CY99" i="18"/>
  <c r="CX99" i="18" s="1"/>
  <c r="CZ99" i="18" s="1"/>
  <c r="CY100" i="18"/>
  <c r="CX100" i="18" s="1"/>
  <c r="CZ100" i="18" s="1"/>
  <c r="CY101" i="18"/>
  <c r="CX101" i="18" s="1"/>
  <c r="CZ101" i="18" s="1"/>
  <c r="CY102" i="18"/>
  <c r="CX102" i="18" s="1"/>
  <c r="CZ102" i="18" s="1"/>
  <c r="CY80" i="18"/>
  <c r="CX80" i="18" s="1"/>
  <c r="CZ80" i="18" s="1"/>
  <c r="CY103" i="18"/>
  <c r="CX103" i="18" s="1"/>
  <c r="CZ103" i="18" s="1"/>
  <c r="CY104" i="18"/>
  <c r="CX104" i="18" s="1"/>
  <c r="CZ104" i="18" s="1"/>
  <c r="CY83" i="18"/>
  <c r="CX83" i="18" s="1"/>
  <c r="CZ83" i="18" s="1"/>
  <c r="CY105" i="18"/>
  <c r="CX105" i="18" s="1"/>
  <c r="CZ105" i="18" s="1"/>
  <c r="CY106" i="18"/>
  <c r="CX106" i="18" s="1"/>
  <c r="CZ106" i="18" s="1"/>
  <c r="CY139" i="18"/>
  <c r="CX139" i="18" s="1"/>
  <c r="CZ139" i="18" s="1"/>
  <c r="CY140" i="18"/>
  <c r="CX140" i="18" s="1"/>
  <c r="CZ140" i="18" s="1"/>
  <c r="CY141" i="18"/>
  <c r="CX141" i="18" s="1"/>
  <c r="CZ141" i="18" s="1"/>
  <c r="CY187" i="18"/>
  <c r="CX187" i="18" s="1"/>
  <c r="CZ187" i="18" s="1"/>
  <c r="CY188" i="18"/>
  <c r="CX188" i="18" s="1"/>
  <c r="CZ188" i="18" s="1"/>
  <c r="CY189" i="18"/>
  <c r="CX189" i="18" s="1"/>
  <c r="CZ189" i="18" s="1"/>
  <c r="CY190" i="18"/>
  <c r="CX190" i="18" s="1"/>
  <c r="CZ190" i="18" s="1"/>
  <c r="CY191" i="18"/>
  <c r="CX191" i="18" s="1"/>
  <c r="CZ191" i="18" s="1"/>
  <c r="CY182" i="18"/>
  <c r="CX182" i="18" s="1"/>
  <c r="CZ182" i="18" s="1"/>
  <c r="CY192" i="18"/>
  <c r="CX192" i="18" s="1"/>
  <c r="CZ192" i="18" s="1"/>
  <c r="CY193" i="18"/>
  <c r="CX193" i="18" s="1"/>
  <c r="CZ193" i="18" s="1"/>
  <c r="CY177" i="18"/>
  <c r="CX177" i="18" s="1"/>
  <c r="CZ177" i="18" s="1"/>
  <c r="CY183" i="18"/>
  <c r="CY194" i="18"/>
  <c r="CX194" i="18" s="1"/>
  <c r="CZ194" i="18" s="1"/>
  <c r="CY179" i="18"/>
  <c r="CX179" i="18" s="1"/>
  <c r="CZ179" i="18" s="1"/>
  <c r="CY195" i="18"/>
  <c r="CX195" i="18" s="1"/>
  <c r="CZ195" i="18" s="1"/>
  <c r="CY196" i="18"/>
  <c r="CX196" i="18" s="1"/>
  <c r="CZ196" i="18" s="1"/>
  <c r="CY197" i="18"/>
  <c r="CX197" i="18" s="1"/>
  <c r="CZ197" i="18" s="1"/>
  <c r="CY198" i="18"/>
  <c r="CX198" i="18" s="1"/>
  <c r="CZ198" i="18" s="1"/>
  <c r="CY180" i="18"/>
  <c r="CY181" i="18"/>
  <c r="CX181" i="18" s="1"/>
  <c r="CZ181" i="18" s="1"/>
  <c r="CY199" i="18"/>
  <c r="CX199" i="18" s="1"/>
  <c r="CZ199" i="18" s="1"/>
  <c r="CY200" i="18"/>
  <c r="CX200" i="18" s="1"/>
  <c r="CZ200" i="18" s="1"/>
  <c r="CY201" i="18"/>
  <c r="CX201" i="18" s="1"/>
  <c r="CZ201" i="18" s="1"/>
  <c r="CY202" i="18"/>
  <c r="CX202" i="18" s="1"/>
  <c r="CZ202" i="18" s="1"/>
  <c r="CY203" i="18"/>
  <c r="CX203" i="18" s="1"/>
  <c r="CZ203" i="18" s="1"/>
  <c r="CY211" i="18"/>
  <c r="CX211" i="18" s="1"/>
  <c r="CZ211" i="18" s="1"/>
  <c r="CY212" i="18"/>
  <c r="CX212" i="18" s="1"/>
  <c r="CZ212" i="18" s="1"/>
  <c r="CY213" i="18"/>
  <c r="CX213" i="18" s="1"/>
  <c r="CZ213" i="18" s="1"/>
  <c r="CY473" i="18"/>
  <c r="CX473" i="18" s="1"/>
  <c r="CZ473" i="18" s="1"/>
  <c r="CY464" i="18"/>
  <c r="CX464" i="18" s="1"/>
  <c r="CZ464" i="18" s="1"/>
  <c r="CY414" i="18"/>
  <c r="CX414" i="18" s="1"/>
  <c r="CZ414" i="18" s="1"/>
  <c r="CY451" i="18"/>
  <c r="CX451" i="18" s="1"/>
  <c r="CZ451" i="18" s="1"/>
  <c r="CY373" i="18"/>
  <c r="CX373" i="18" s="1"/>
  <c r="CZ373" i="18" s="1"/>
  <c r="CY419" i="18"/>
  <c r="CX419" i="18" s="1"/>
  <c r="CZ419" i="18" s="1"/>
  <c r="CY465" i="18"/>
  <c r="CX465" i="18" s="1"/>
  <c r="CZ465" i="18" s="1"/>
  <c r="CY476" i="18"/>
  <c r="CX476" i="18" s="1"/>
  <c r="CZ476" i="18" s="1"/>
  <c r="CY483" i="18"/>
  <c r="CX483" i="18" s="1"/>
  <c r="CZ483" i="18" s="1"/>
  <c r="CY413" i="18"/>
  <c r="CX413" i="18" s="1"/>
  <c r="CZ413" i="18" s="1"/>
  <c r="CY466" i="18"/>
  <c r="CX466" i="18" s="1"/>
  <c r="CZ466" i="18" s="1"/>
  <c r="CY484" i="18"/>
  <c r="CX484" i="18" s="1"/>
  <c r="CZ484" i="18" s="1"/>
  <c r="CY374" i="18"/>
  <c r="CX374" i="18" s="1"/>
  <c r="CZ374" i="18" s="1"/>
  <c r="CY472" i="18"/>
  <c r="CX472" i="18" s="1"/>
  <c r="CZ472" i="18" s="1"/>
  <c r="CY393" i="18"/>
  <c r="CX393" i="18" s="1"/>
  <c r="CZ393" i="18" s="1"/>
  <c r="CY438" i="18"/>
  <c r="CX438" i="18" s="1"/>
  <c r="CZ438" i="18" s="1"/>
  <c r="CY397" i="18"/>
  <c r="CX397" i="18" s="1"/>
  <c r="CZ397" i="18" s="1"/>
  <c r="CY399" i="18"/>
  <c r="CX399" i="18" s="1"/>
  <c r="CZ399" i="18" s="1"/>
  <c r="CY424" i="18"/>
  <c r="CX424" i="18" s="1"/>
  <c r="CZ424" i="18" s="1"/>
  <c r="CY415" i="18"/>
  <c r="CX415" i="18" s="1"/>
  <c r="CZ415" i="18" s="1"/>
  <c r="CY398" i="18"/>
  <c r="CX398" i="18" s="1"/>
  <c r="CZ398" i="18" s="1"/>
  <c r="CY420" i="18"/>
  <c r="CX420" i="18" s="1"/>
  <c r="CZ420" i="18" s="1"/>
  <c r="CY447" i="18"/>
  <c r="CX447" i="18" s="1"/>
  <c r="CZ447" i="18" s="1"/>
  <c r="CY423" i="18"/>
  <c r="CX423" i="18" s="1"/>
  <c r="CZ423" i="18" s="1"/>
  <c r="CY429" i="18"/>
  <c r="CY445" i="18"/>
  <c r="CY431" i="18"/>
  <c r="CX431" i="18" s="1"/>
  <c r="CZ431" i="18" s="1"/>
  <c r="CY426" i="18"/>
  <c r="CX426" i="18" s="1"/>
  <c r="CZ426" i="18" s="1"/>
  <c r="CY449" i="18"/>
  <c r="CX449" i="18" s="1"/>
  <c r="CZ449" i="18" s="1"/>
  <c r="CY444" i="18"/>
  <c r="CX444" i="18" s="1"/>
  <c r="CZ444" i="18" s="1"/>
  <c r="CY425" i="18"/>
  <c r="CX425" i="18" s="1"/>
  <c r="CZ425" i="18" s="1"/>
  <c r="CY411" i="18"/>
  <c r="CX411" i="18" s="1"/>
  <c r="CZ411" i="18" s="1"/>
  <c r="CY455" i="18"/>
  <c r="CX455" i="18" s="1"/>
  <c r="CZ455" i="18" s="1"/>
  <c r="CY406" i="18"/>
  <c r="CX406" i="18" s="1"/>
  <c r="CZ406" i="18" s="1"/>
  <c r="CY454" i="18"/>
  <c r="CY410" i="18"/>
  <c r="CX410" i="18" s="1"/>
  <c r="CZ410" i="18" s="1"/>
  <c r="CY433" i="18"/>
  <c r="CY470" i="18"/>
  <c r="CX470" i="18" s="1"/>
  <c r="CZ470" i="18" s="1"/>
  <c r="CY475" i="18"/>
  <c r="CX475" i="18" s="1"/>
  <c r="CZ475" i="18" s="1"/>
  <c r="CY375" i="18"/>
  <c r="CX375" i="18" s="1"/>
  <c r="CZ375" i="18" s="1"/>
  <c r="CY481" i="18"/>
  <c r="CX481" i="18" s="1"/>
  <c r="CZ481" i="18" s="1"/>
  <c r="CY467" i="18"/>
  <c r="CX467" i="18" s="1"/>
  <c r="CZ467" i="18" s="1"/>
  <c r="CY146" i="18"/>
  <c r="CX146" i="18" s="1"/>
  <c r="CZ146" i="18" s="1"/>
  <c r="CY147" i="18"/>
  <c r="CX147" i="18" s="1"/>
  <c r="CZ147" i="18" s="1"/>
  <c r="CY145" i="18"/>
  <c r="CX145" i="18" s="1"/>
  <c r="CZ145" i="18" s="1"/>
  <c r="CY148" i="18"/>
  <c r="CX148" i="18" s="1"/>
  <c r="CZ148" i="18" s="1"/>
  <c r="CY149" i="18"/>
  <c r="CX149" i="18" s="1"/>
  <c r="CZ149" i="18" s="1"/>
  <c r="CY150" i="18"/>
  <c r="CX150" i="18" s="1"/>
  <c r="CZ150" i="18" s="1"/>
  <c r="CY151" i="18"/>
  <c r="CX151" i="18" s="1"/>
  <c r="CZ151" i="18" s="1"/>
  <c r="CY152" i="18"/>
  <c r="CX152" i="18" s="1"/>
  <c r="CZ152" i="18" s="1"/>
  <c r="CY153" i="18"/>
  <c r="CX153" i="18" s="1"/>
  <c r="CZ153" i="18" s="1"/>
  <c r="CY154" i="18"/>
  <c r="CX154" i="18" s="1"/>
  <c r="CZ154" i="18" s="1"/>
  <c r="CY155" i="18"/>
  <c r="CX155" i="18" s="1"/>
  <c r="CZ155" i="18" s="1"/>
  <c r="CY156" i="18"/>
  <c r="CX156" i="18" s="1"/>
  <c r="CZ156" i="18" s="1"/>
  <c r="CY157" i="18"/>
  <c r="CX157" i="18" s="1"/>
  <c r="CZ157" i="18" s="1"/>
  <c r="CY158" i="18"/>
  <c r="CX158" i="18" s="1"/>
  <c r="CZ158" i="18" s="1"/>
  <c r="CY159" i="18"/>
  <c r="CX159" i="18" s="1"/>
  <c r="CZ159" i="18" s="1"/>
  <c r="CY160" i="18"/>
  <c r="CX160" i="18" s="1"/>
  <c r="CZ160" i="18" s="1"/>
  <c r="CY161" i="18"/>
  <c r="CX161" i="18" s="1"/>
  <c r="CZ161" i="18" s="1"/>
  <c r="CY162" i="18"/>
  <c r="CX162" i="18" s="1"/>
  <c r="CZ162" i="18" s="1"/>
  <c r="CY163" i="18"/>
  <c r="CX163" i="18" s="1"/>
  <c r="CZ163" i="18" s="1"/>
  <c r="CY164" i="18"/>
  <c r="CX164" i="18" s="1"/>
  <c r="CZ164" i="18" s="1"/>
  <c r="CY165" i="18"/>
  <c r="CX165" i="18" s="1"/>
  <c r="CZ165" i="18" s="1"/>
  <c r="CY166" i="18"/>
  <c r="CX166" i="18" s="1"/>
  <c r="CZ166" i="18" s="1"/>
  <c r="CY167" i="18"/>
  <c r="CX167" i="18" s="1"/>
  <c r="CZ167" i="18" s="1"/>
  <c r="CY168" i="18"/>
  <c r="CX168" i="18" s="1"/>
  <c r="CZ168" i="18" s="1"/>
  <c r="CY169" i="18"/>
  <c r="CX169" i="18" s="1"/>
  <c r="CZ169" i="18" s="1"/>
  <c r="CY170" i="18"/>
  <c r="CX170" i="18" s="1"/>
  <c r="CZ170" i="18" s="1"/>
  <c r="CY171" i="18"/>
  <c r="CX171" i="18" s="1"/>
  <c r="CZ171" i="18" s="1"/>
  <c r="CY172" i="18"/>
  <c r="CX172" i="18" s="1"/>
  <c r="CZ172" i="18" s="1"/>
  <c r="CY218" i="18"/>
  <c r="CX218" i="18" s="1"/>
  <c r="CZ218" i="18" s="1"/>
  <c r="CY219" i="18"/>
  <c r="CX219" i="18" s="1"/>
  <c r="CZ219" i="18" s="1"/>
  <c r="CY214" i="18"/>
  <c r="CX214" i="18" s="1"/>
  <c r="CZ214" i="18" s="1"/>
  <c r="CY215" i="18"/>
  <c r="CX215" i="18" s="1"/>
  <c r="CZ215" i="18" s="1"/>
  <c r="CY216" i="18"/>
  <c r="CX216" i="18" s="1"/>
  <c r="CZ216" i="18" s="1"/>
  <c r="CY39" i="18"/>
  <c r="CX39" i="18" s="1"/>
  <c r="CZ39" i="18" s="1"/>
  <c r="CY40" i="18"/>
  <c r="CX40" i="18" s="1"/>
  <c r="CZ40" i="18" s="1"/>
  <c r="CY41" i="18"/>
  <c r="CX41" i="18" s="1"/>
  <c r="CZ41" i="18" s="1"/>
  <c r="CY42" i="18"/>
  <c r="CX42" i="18" s="1"/>
  <c r="CZ42" i="18" s="1"/>
  <c r="CY43" i="18"/>
  <c r="CX43" i="18" s="1"/>
  <c r="CZ43" i="18" s="1"/>
  <c r="CY44" i="18"/>
  <c r="CX44" i="18" s="1"/>
  <c r="CZ44" i="18" s="1"/>
  <c r="CY45" i="18"/>
  <c r="CX45" i="18" s="1"/>
  <c r="CZ45" i="18" s="1"/>
  <c r="CY46" i="18"/>
  <c r="CX46" i="18" s="1"/>
  <c r="CZ46" i="18" s="1"/>
  <c r="CY47" i="18"/>
  <c r="CX47" i="18" s="1"/>
  <c r="CZ47" i="18" s="1"/>
  <c r="CY48" i="18"/>
  <c r="CX48" i="18" s="1"/>
  <c r="CZ48" i="18" s="1"/>
  <c r="CY49" i="18"/>
  <c r="CX49" i="18" s="1"/>
  <c r="CZ49" i="18" s="1"/>
  <c r="CY50" i="18"/>
  <c r="CX50" i="18" s="1"/>
  <c r="CZ50" i="18" s="1"/>
  <c r="CY51" i="18"/>
  <c r="CX51" i="18" s="1"/>
  <c r="CZ51" i="18" s="1"/>
  <c r="CY52" i="18"/>
  <c r="CX52" i="18" s="1"/>
  <c r="CZ52" i="18" s="1"/>
  <c r="CY142" i="18"/>
  <c r="CX142" i="18" s="1"/>
  <c r="CZ142" i="18" s="1"/>
  <c r="CY204" i="18"/>
  <c r="CX204" i="18" s="1"/>
  <c r="CZ204" i="18" s="1"/>
  <c r="CY304" i="18"/>
  <c r="CX304" i="18" s="1"/>
  <c r="CZ304" i="18" s="1"/>
  <c r="CY305" i="18"/>
  <c r="CX305" i="18" s="1"/>
  <c r="CZ305" i="18" s="1"/>
  <c r="CY306" i="18"/>
  <c r="CX306" i="18" s="1"/>
  <c r="CZ306" i="18" s="1"/>
  <c r="CY307" i="18"/>
  <c r="CX307" i="18" s="1"/>
  <c r="CZ307" i="18" s="1"/>
  <c r="CY550" i="18"/>
  <c r="CX550" i="18" s="1"/>
  <c r="CZ550" i="18" s="1"/>
  <c r="CY107" i="18"/>
  <c r="CX107" i="18" s="1"/>
  <c r="CZ107" i="18" s="1"/>
  <c r="CY108" i="18"/>
  <c r="CX108" i="18" s="1"/>
  <c r="CZ108" i="18" s="1"/>
  <c r="CY109" i="18"/>
  <c r="CX109" i="18" s="1"/>
  <c r="CZ109" i="18" s="1"/>
  <c r="CY110" i="18"/>
  <c r="CX110" i="18" s="1"/>
  <c r="CZ110" i="18" s="1"/>
  <c r="CY111" i="18"/>
  <c r="CX111" i="18" s="1"/>
  <c r="CZ111" i="18" s="1"/>
  <c r="CY112" i="18"/>
  <c r="CX112" i="18" s="1"/>
  <c r="CZ112" i="18" s="1"/>
  <c r="CY82" i="18"/>
  <c r="CX82" i="18" s="1"/>
  <c r="CZ82" i="18" s="1"/>
  <c r="CY113" i="18"/>
  <c r="CX113" i="18" s="1"/>
  <c r="CZ113" i="18" s="1"/>
  <c r="CY114" i="18"/>
  <c r="CX114" i="18" s="1"/>
  <c r="CZ114" i="18" s="1"/>
  <c r="CY143" i="18"/>
  <c r="CX143" i="18" s="1"/>
  <c r="CZ143" i="18" s="1"/>
  <c r="CY144" i="18"/>
  <c r="CX144" i="18" s="1"/>
  <c r="CZ144" i="18" s="1"/>
  <c r="CY205" i="18"/>
  <c r="CX205" i="18" s="1"/>
  <c r="CZ205" i="18" s="1"/>
  <c r="CY206" i="18"/>
  <c r="CX206" i="18" s="1"/>
  <c r="CZ206" i="18" s="1"/>
  <c r="CY207" i="18"/>
  <c r="CX207" i="18" s="1"/>
  <c r="CZ207" i="18" s="1"/>
  <c r="CY548" i="18"/>
  <c r="CX548" i="18" s="1"/>
  <c r="CZ548" i="18" s="1"/>
  <c r="CY287" i="18"/>
  <c r="CX287" i="18" s="1"/>
  <c r="CZ287" i="18" s="1"/>
  <c r="CY217" i="18"/>
  <c r="CX217" i="18" s="1"/>
  <c r="CZ217" i="18" s="1"/>
  <c r="CY265" i="18"/>
  <c r="CX265" i="18" s="1"/>
  <c r="CZ265" i="18" s="1"/>
  <c r="CY266" i="18"/>
  <c r="CX266" i="18" s="1"/>
  <c r="CZ266" i="18" s="1"/>
  <c r="CY267" i="18"/>
  <c r="CX267" i="18" s="1"/>
  <c r="CZ267" i="18" s="1"/>
  <c r="CY268" i="18"/>
  <c r="CX268" i="18" s="1"/>
  <c r="CZ268" i="18" s="1"/>
  <c r="CY269" i="18"/>
  <c r="CX269" i="18" s="1"/>
  <c r="CZ269" i="18" s="1"/>
  <c r="CY270" i="18"/>
  <c r="CX270" i="18" s="1"/>
  <c r="CZ270" i="18" s="1"/>
  <c r="CY271" i="18"/>
  <c r="CX271" i="18" s="1"/>
  <c r="CZ271" i="18" s="1"/>
  <c r="CY272" i="18"/>
  <c r="CX272" i="18" s="1"/>
  <c r="CZ272" i="18" s="1"/>
  <c r="CY273" i="18"/>
  <c r="CX273" i="18" s="1"/>
  <c r="CZ273" i="18" s="1"/>
  <c r="CY274" i="18"/>
  <c r="CX274" i="18" s="1"/>
  <c r="CZ274" i="18" s="1"/>
  <c r="CY275" i="18"/>
  <c r="CX275" i="18" s="1"/>
  <c r="CZ275" i="18" s="1"/>
  <c r="CY276" i="18"/>
  <c r="CX276" i="18" s="1"/>
  <c r="CZ276" i="18" s="1"/>
  <c r="CY277" i="18"/>
  <c r="CX277" i="18" s="1"/>
  <c r="CZ277" i="18" s="1"/>
  <c r="CY278" i="18"/>
  <c r="CX278" i="18" s="1"/>
  <c r="CZ278" i="18" s="1"/>
  <c r="CY279" i="18"/>
  <c r="CX279" i="18" s="1"/>
  <c r="CZ279" i="18" s="1"/>
  <c r="CY280" i="18"/>
  <c r="CX280" i="18" s="1"/>
  <c r="CZ280" i="18" s="1"/>
  <c r="CY281" i="18"/>
  <c r="CX281" i="18" s="1"/>
  <c r="CZ281" i="18" s="1"/>
  <c r="CY282" i="18"/>
  <c r="CX282" i="18" s="1"/>
  <c r="CZ282" i="18" s="1"/>
  <c r="CY283" i="18"/>
  <c r="CX283" i="18" s="1"/>
  <c r="CZ283" i="18" s="1"/>
  <c r="CY264" i="18"/>
  <c r="CX264" i="18" s="1"/>
  <c r="CZ264" i="18" s="1"/>
  <c r="CY263" i="18"/>
  <c r="CX263" i="18" s="1"/>
  <c r="CZ263" i="18" s="1"/>
  <c r="CY284" i="18"/>
  <c r="CX284" i="18" s="1"/>
  <c r="CZ284" i="18" s="1"/>
  <c r="CY285" i="18"/>
  <c r="CX285" i="18" s="1"/>
  <c r="CZ285" i="18" s="1"/>
  <c r="CY286" i="18"/>
  <c r="CX286" i="18" s="1"/>
  <c r="CZ286" i="18" s="1"/>
  <c r="CY308" i="18"/>
  <c r="CX308" i="18" s="1"/>
  <c r="CZ308" i="18" s="1"/>
  <c r="CY309" i="18"/>
  <c r="CX309" i="18" s="1"/>
  <c r="CZ309" i="18" s="1"/>
  <c r="CY310" i="18"/>
  <c r="CX310" i="18" s="1"/>
  <c r="CZ310" i="18" s="1"/>
  <c r="CY311" i="18"/>
  <c r="CX311" i="18" s="1"/>
  <c r="CZ311" i="18" s="1"/>
  <c r="CY312" i="18"/>
  <c r="CX312" i="18" s="1"/>
  <c r="CZ312" i="18" s="1"/>
  <c r="CY313" i="18"/>
  <c r="CX313" i="18" s="1"/>
  <c r="CZ313" i="18" s="1"/>
  <c r="CY314" i="18"/>
  <c r="CX314" i="18" s="1"/>
  <c r="CZ314" i="18" s="1"/>
  <c r="CY315" i="18"/>
  <c r="CX315" i="18" s="1"/>
  <c r="CZ315" i="18" s="1"/>
  <c r="CY316" i="18"/>
  <c r="CX316" i="18" s="1"/>
  <c r="CZ316" i="18" s="1"/>
  <c r="CY317" i="18"/>
  <c r="CX317" i="18" s="1"/>
  <c r="CZ317" i="18" s="1"/>
  <c r="CY318" i="18"/>
  <c r="CX318" i="18" s="1"/>
  <c r="CZ318" i="18" s="1"/>
  <c r="CY319" i="18"/>
  <c r="CX319" i="18" s="1"/>
  <c r="CZ319" i="18" s="1"/>
  <c r="CY320" i="18"/>
  <c r="CX320" i="18" s="1"/>
  <c r="CZ320" i="18" s="1"/>
  <c r="CY321" i="18"/>
  <c r="CX321" i="18" s="1"/>
  <c r="CZ321" i="18" s="1"/>
  <c r="CY322" i="18"/>
  <c r="CX322" i="18" s="1"/>
  <c r="CZ322" i="18" s="1"/>
  <c r="CY303" i="18"/>
  <c r="CX303" i="18" s="1"/>
  <c r="CZ303" i="18" s="1"/>
  <c r="CY323" i="18"/>
  <c r="CX323" i="18" s="1"/>
  <c r="CZ323" i="18" s="1"/>
  <c r="CY324" i="18"/>
  <c r="CX324" i="18" s="1"/>
  <c r="CZ324" i="18" s="1"/>
  <c r="CY325" i="18"/>
  <c r="CX325" i="18" s="1"/>
  <c r="CZ325" i="18" s="1"/>
  <c r="CY326" i="18"/>
  <c r="CX326" i="18" s="1"/>
  <c r="CZ326" i="18" s="1"/>
  <c r="CY327" i="18"/>
  <c r="CX327" i="18" s="1"/>
  <c r="CZ327" i="18" s="1"/>
  <c r="CY328" i="18"/>
  <c r="CX328" i="18" s="1"/>
  <c r="CZ328" i="18" s="1"/>
  <c r="CY329" i="18"/>
  <c r="CX329" i="18" s="1"/>
  <c r="CZ329" i="18" s="1"/>
  <c r="CY330" i="18"/>
  <c r="CX330" i="18" s="1"/>
  <c r="CZ330" i="18" s="1"/>
  <c r="CY331" i="18"/>
  <c r="CX331" i="18" s="1"/>
  <c r="CZ331" i="18" s="1"/>
  <c r="CY332" i="18"/>
  <c r="CX332" i="18" s="1"/>
  <c r="CZ332" i="18" s="1"/>
  <c r="CY333" i="18"/>
  <c r="CX333" i="18" s="1"/>
  <c r="CZ333" i="18" s="1"/>
  <c r="CY334" i="18"/>
  <c r="CX334" i="18" s="1"/>
  <c r="CZ334" i="18" s="1"/>
  <c r="CY335" i="18"/>
  <c r="CX335" i="18" s="1"/>
  <c r="CZ335" i="18" s="1"/>
  <c r="CY53" i="18"/>
  <c r="CX53" i="18" s="1"/>
  <c r="CZ53" i="18" s="1"/>
  <c r="CY336" i="18"/>
  <c r="CX336" i="18" s="1"/>
  <c r="CZ336" i="18" s="1"/>
  <c r="CY54" i="18"/>
  <c r="CX54" i="18" s="1"/>
  <c r="CZ54" i="18" s="1"/>
  <c r="CY337" i="18"/>
  <c r="CX337" i="18" s="1"/>
  <c r="CZ337" i="18" s="1"/>
  <c r="CY338" i="18"/>
  <c r="CX338" i="18" s="1"/>
  <c r="CZ338" i="18" s="1"/>
  <c r="CY339" i="18"/>
  <c r="CX339" i="18" s="1"/>
  <c r="CZ339" i="18" s="1"/>
  <c r="CY340" i="18"/>
  <c r="CX340" i="18" s="1"/>
  <c r="CZ340" i="18" s="1"/>
  <c r="CY341" i="18"/>
  <c r="CX341" i="18" s="1"/>
  <c r="CZ341" i="18" s="1"/>
  <c r="CY342" i="18"/>
  <c r="CX342" i="18" s="1"/>
  <c r="CZ342" i="18" s="1"/>
  <c r="CY343" i="18"/>
  <c r="CX343" i="18" s="1"/>
  <c r="CZ343" i="18" s="1"/>
  <c r="CY344" i="18"/>
  <c r="CX344" i="18" s="1"/>
  <c r="CZ344" i="18" s="1"/>
  <c r="CY345" i="18"/>
  <c r="CX345" i="18" s="1"/>
  <c r="CZ345" i="18" s="1"/>
  <c r="CY346" i="18"/>
  <c r="CX346" i="18" s="1"/>
  <c r="CZ346" i="18" s="1"/>
  <c r="CY347" i="18"/>
  <c r="CX347" i="18" s="1"/>
  <c r="CZ347" i="18" s="1"/>
  <c r="CY348" i="18"/>
  <c r="CX348" i="18" s="1"/>
  <c r="CZ348" i="18" s="1"/>
  <c r="CY349" i="18"/>
  <c r="CX349" i="18" s="1"/>
  <c r="CZ349" i="18" s="1"/>
  <c r="CY55" i="18"/>
  <c r="CX55" i="18" s="1"/>
  <c r="CZ55" i="18" s="1"/>
  <c r="CY56" i="18"/>
  <c r="CX56" i="18" s="1"/>
  <c r="CZ56" i="18" s="1"/>
  <c r="CY57" i="18"/>
  <c r="CX57" i="18" s="1"/>
  <c r="CZ57" i="18" s="1"/>
  <c r="CY58" i="18"/>
  <c r="CX58" i="18" s="1"/>
  <c r="CZ58" i="18" s="1"/>
  <c r="CY59" i="18"/>
  <c r="CX59" i="18" s="1"/>
  <c r="CZ59" i="18" s="1"/>
  <c r="CY60" i="18"/>
  <c r="CX60" i="18" s="1"/>
  <c r="CZ60" i="18" s="1"/>
  <c r="CY61" i="18"/>
  <c r="CX61" i="18" s="1"/>
  <c r="CZ61" i="18" s="1"/>
  <c r="CY302" i="18"/>
  <c r="CX302" i="18" s="1"/>
  <c r="CZ302" i="18" s="1"/>
  <c r="CY301" i="18"/>
  <c r="CX301" i="18" s="1"/>
  <c r="CZ301" i="18" s="1"/>
  <c r="CY288" i="18"/>
  <c r="CX288" i="18" s="1"/>
  <c r="CZ288" i="18" s="1"/>
  <c r="CY289" i="18"/>
  <c r="CX289" i="18" s="1"/>
  <c r="CZ289" i="18" s="1"/>
  <c r="CY290" i="18"/>
  <c r="CX290" i="18" s="1"/>
  <c r="CZ290" i="18" s="1"/>
  <c r="CY291" i="18"/>
  <c r="CX291" i="18" s="1"/>
  <c r="CZ291" i="18" s="1"/>
  <c r="CY292" i="18"/>
  <c r="CX292" i="18" s="1"/>
  <c r="CZ292" i="18" s="1"/>
  <c r="CY293" i="18"/>
  <c r="CX293" i="18" s="1"/>
  <c r="CZ293" i="18" s="1"/>
  <c r="CY68" i="18"/>
  <c r="CX68" i="18" s="1"/>
  <c r="CZ68" i="18" s="1"/>
  <c r="CY70" i="18"/>
  <c r="CX70" i="18" s="1"/>
  <c r="CZ70" i="18" s="1"/>
  <c r="CY220" i="18"/>
  <c r="CX220" i="18" s="1"/>
  <c r="CZ220" i="18" s="1"/>
  <c r="CY297" i="18"/>
  <c r="CX297" i="18" s="1"/>
  <c r="CZ297" i="18" s="1"/>
  <c r="CY295" i="18"/>
  <c r="CX295" i="18" s="1"/>
  <c r="CZ295" i="18" s="1"/>
  <c r="CY296" i="18"/>
  <c r="CX296" i="18" s="1"/>
  <c r="CZ296" i="18" s="1"/>
  <c r="CY298" i="18"/>
  <c r="CX298" i="18" s="1"/>
  <c r="CZ298" i="18" s="1"/>
  <c r="CY461" i="18"/>
  <c r="CX461" i="18" s="1"/>
  <c r="CZ461" i="18" s="1"/>
  <c r="CY380" i="18"/>
  <c r="CX380" i="18" s="1"/>
  <c r="CZ380" i="18" s="1"/>
  <c r="CY351" i="18"/>
  <c r="CX351" i="18" s="1"/>
  <c r="CZ351" i="18" s="1"/>
  <c r="CY352" i="18"/>
  <c r="CX352" i="18" s="1"/>
  <c r="CZ352" i="18" s="1"/>
  <c r="CY376" i="18"/>
  <c r="CX376" i="18" s="1"/>
  <c r="CZ376" i="18" s="1"/>
  <c r="CY362" i="18"/>
  <c r="CX362" i="18" s="1"/>
  <c r="CZ362" i="18" s="1"/>
  <c r="CY390" i="18"/>
  <c r="CX390" i="18" s="1"/>
  <c r="CZ390" i="18" s="1"/>
  <c r="CY385" i="18"/>
  <c r="CX385" i="18" s="1"/>
  <c r="CZ385" i="18" s="1"/>
  <c r="CY389" i="18"/>
  <c r="CX389" i="18" s="1"/>
  <c r="CZ389" i="18" s="1"/>
  <c r="CY479" i="18"/>
  <c r="CX479" i="18" s="1"/>
  <c r="CZ479" i="18" s="1"/>
  <c r="CY391" i="18"/>
  <c r="CX391" i="18" s="1"/>
  <c r="CZ391" i="18" s="1"/>
  <c r="CY405" i="18"/>
  <c r="CX405" i="18" s="1"/>
  <c r="CZ405" i="18" s="1"/>
  <c r="CY395" i="18"/>
  <c r="CY361" i="18"/>
  <c r="CX361" i="18" s="1"/>
  <c r="CZ361" i="18" s="1"/>
  <c r="CY381" i="18"/>
  <c r="CX381" i="18" s="1"/>
  <c r="CZ381" i="18" s="1"/>
  <c r="CY365" i="18"/>
  <c r="CX365" i="18" s="1"/>
  <c r="CZ365" i="18" s="1"/>
  <c r="CY386" i="18"/>
  <c r="CX386" i="18" s="1"/>
  <c r="CZ386" i="18" s="1"/>
  <c r="CY383" i="18"/>
  <c r="CX383" i="18" s="1"/>
  <c r="CZ383" i="18" s="1"/>
  <c r="CY360" i="18"/>
  <c r="CX360" i="18" s="1"/>
  <c r="CZ360" i="18" s="1"/>
  <c r="CY387" i="18"/>
  <c r="CX387" i="18" s="1"/>
  <c r="CZ387" i="18" s="1"/>
  <c r="CY446" i="18"/>
  <c r="CX446" i="18" s="1"/>
  <c r="CZ446" i="18" s="1"/>
  <c r="CY377" i="18"/>
  <c r="CX377" i="18" s="1"/>
  <c r="CZ377" i="18" s="1"/>
  <c r="CY403" i="18"/>
  <c r="CX403" i="18" s="1"/>
  <c r="CZ403" i="18" s="1"/>
  <c r="CY418" i="18"/>
  <c r="CX418" i="18" s="1"/>
  <c r="CZ418" i="18" s="1"/>
  <c r="CY400" i="18"/>
  <c r="CX400" i="18" s="1"/>
  <c r="CZ400" i="18" s="1"/>
  <c r="CY436" i="18"/>
  <c r="CX436" i="18" s="1"/>
  <c r="CZ436" i="18" s="1"/>
  <c r="CY435" i="18"/>
  <c r="CX435" i="18" s="1"/>
  <c r="CZ435" i="18" s="1"/>
  <c r="CY468" i="18"/>
  <c r="CX468" i="18" s="1"/>
  <c r="CZ468" i="18" s="1"/>
  <c r="CY370" i="18"/>
  <c r="CX370" i="18" s="1"/>
  <c r="CZ370" i="18" s="1"/>
  <c r="CY363" i="18"/>
  <c r="CX363" i="18" s="1"/>
  <c r="CZ363" i="18" s="1"/>
  <c r="CY427" i="18"/>
  <c r="CX427" i="18" s="1"/>
  <c r="CZ427" i="18" s="1"/>
  <c r="CY428" i="18"/>
  <c r="CX428" i="18" s="1"/>
  <c r="CZ428" i="18" s="1"/>
  <c r="CY437" i="18"/>
  <c r="CX437" i="18" s="1"/>
  <c r="CZ437" i="18" s="1"/>
  <c r="CY358" i="18"/>
  <c r="CX358" i="18" s="1"/>
  <c r="CZ358" i="18" s="1"/>
  <c r="CY366" i="18"/>
  <c r="CX366" i="18" s="1"/>
  <c r="CZ366" i="18" s="1"/>
  <c r="CY439" i="18"/>
  <c r="CX439" i="18" s="1"/>
  <c r="CZ439" i="18" s="1"/>
  <c r="CY450" i="18"/>
  <c r="CX450" i="18" s="1"/>
  <c r="CZ450" i="18" s="1"/>
  <c r="CY430" i="18"/>
  <c r="CX430" i="18" s="1"/>
  <c r="CZ430" i="18" s="1"/>
  <c r="CY440" i="18"/>
  <c r="CX440" i="18" s="1"/>
  <c r="CZ440" i="18" s="1"/>
  <c r="CY441" i="18"/>
  <c r="CX441" i="18" s="1"/>
  <c r="CZ441" i="18" s="1"/>
  <c r="CY371" i="18"/>
  <c r="CX371" i="18" s="1"/>
  <c r="CZ371" i="18" s="1"/>
  <c r="CY384" i="18"/>
  <c r="CX384" i="18" s="1"/>
  <c r="CZ384" i="18" s="1"/>
  <c r="CY404" i="18"/>
  <c r="CX404" i="18" s="1"/>
  <c r="CZ404" i="18" s="1"/>
  <c r="CY372" i="18"/>
  <c r="CX372" i="18" s="1"/>
  <c r="CZ372" i="18" s="1"/>
  <c r="CY396" i="18"/>
  <c r="CX396" i="18" s="1"/>
  <c r="CZ396" i="18" s="1"/>
  <c r="CY357" i="18"/>
  <c r="CX357" i="18" s="1"/>
  <c r="CZ357" i="18" s="1"/>
  <c r="CY388" i="18"/>
  <c r="CX388" i="18" s="1"/>
  <c r="CZ388" i="18" s="1"/>
  <c r="CY378" i="18"/>
  <c r="CX378" i="18" s="1"/>
  <c r="CZ378" i="18" s="1"/>
  <c r="CY369" i="18"/>
  <c r="CX369" i="18" s="1"/>
  <c r="CZ369" i="18" s="1"/>
  <c r="CY422" i="18"/>
  <c r="CX422" i="18" s="1"/>
  <c r="CZ422" i="18" s="1"/>
  <c r="CY459" i="18"/>
  <c r="CX459" i="18" s="1"/>
  <c r="CZ459" i="18" s="1"/>
  <c r="CY392" i="18"/>
  <c r="CX392" i="18" s="1"/>
  <c r="CZ392" i="18" s="1"/>
  <c r="CY457" i="18"/>
  <c r="CX457" i="18" s="1"/>
  <c r="CZ457" i="18" s="1"/>
  <c r="CY434" i="18"/>
  <c r="CX434" i="18" s="1"/>
  <c r="CZ434" i="18" s="1"/>
  <c r="CY462" i="18"/>
  <c r="CX462" i="18" s="1"/>
  <c r="CZ462" i="18" s="1"/>
  <c r="CY452" i="18"/>
  <c r="CX452" i="18" s="1"/>
  <c r="CZ452" i="18" s="1"/>
  <c r="CY221" i="18"/>
  <c r="CX221" i="18" s="1"/>
  <c r="CZ221" i="18" s="1"/>
  <c r="CY486" i="18"/>
  <c r="CX486" i="18" s="1"/>
  <c r="CZ486" i="18" s="1"/>
  <c r="CY456" i="18"/>
  <c r="CY394" i="18"/>
  <c r="CX394" i="18" s="1"/>
  <c r="CZ394" i="18" s="1"/>
  <c r="CY453" i="18"/>
  <c r="CX453" i="18" s="1"/>
  <c r="CZ453" i="18" s="1"/>
  <c r="CY408" i="18"/>
  <c r="CX408" i="18" s="1"/>
  <c r="CZ408" i="18" s="1"/>
  <c r="CY382" i="18"/>
  <c r="CX382" i="18" s="1"/>
  <c r="CZ382" i="18" s="1"/>
  <c r="CY417" i="18"/>
  <c r="CX417" i="18" s="1"/>
  <c r="CZ417" i="18" s="1"/>
  <c r="CY407" i="18"/>
  <c r="CY432" i="18"/>
  <c r="CX432" i="18" s="1"/>
  <c r="CZ432" i="18" s="1"/>
  <c r="CY477" i="18"/>
  <c r="CX477" i="18" s="1"/>
  <c r="CZ477" i="18" s="1"/>
  <c r="CY488" i="18"/>
  <c r="CX488" i="18" s="1"/>
  <c r="CZ488" i="18" s="1"/>
  <c r="CY463" i="18"/>
  <c r="CX463" i="18" s="1"/>
  <c r="CZ463" i="18" s="1"/>
  <c r="CY480" i="18"/>
  <c r="CX480" i="18" s="1"/>
  <c r="CZ480" i="18" s="1"/>
  <c r="CY443" i="18"/>
  <c r="CX443" i="18" s="1"/>
  <c r="CZ443" i="18" s="1"/>
  <c r="CY487" i="18"/>
  <c r="CX487" i="18" s="1"/>
  <c r="CZ487" i="18" s="1"/>
  <c r="CY416" i="18"/>
  <c r="CX416" i="18" s="1"/>
  <c r="CZ416" i="18" s="1"/>
  <c r="CY478" i="18"/>
  <c r="CX478" i="18" s="1"/>
  <c r="CZ478" i="18" s="1"/>
  <c r="CY412" i="18"/>
  <c r="CX412" i="18" s="1"/>
  <c r="CZ412" i="18" s="1"/>
  <c r="CY442" i="18"/>
  <c r="CX442" i="18" s="1"/>
  <c r="CZ442" i="18" s="1"/>
  <c r="CY489" i="18"/>
  <c r="CX489" i="18" s="1"/>
  <c r="CZ489" i="18" s="1"/>
  <c r="CY448" i="18"/>
  <c r="CX448" i="18" s="1"/>
  <c r="CZ448" i="18" s="1"/>
  <c r="CY490" i="18"/>
  <c r="CX490" i="18" s="1"/>
  <c r="CZ490" i="18" s="1"/>
  <c r="CY402" i="18"/>
  <c r="CY458" i="18"/>
  <c r="CX458" i="18" s="1"/>
  <c r="CZ458" i="18" s="1"/>
  <c r="CY379" i="18"/>
  <c r="CX379" i="18" s="1"/>
  <c r="CZ379" i="18" s="1"/>
  <c r="CY474" i="18"/>
  <c r="CX474" i="18" s="1"/>
  <c r="CZ474" i="18" s="1"/>
  <c r="CY469" i="18"/>
  <c r="CX469" i="18" s="1"/>
  <c r="CZ469" i="18" s="1"/>
  <c r="CY367" i="18"/>
  <c r="CX367" i="18" s="1"/>
  <c r="CZ367" i="18" s="1"/>
  <c r="CY368" i="18"/>
  <c r="CX368" i="18" s="1"/>
  <c r="CZ368" i="18" s="1"/>
  <c r="CY401" i="18"/>
  <c r="CX401" i="18" s="1"/>
  <c r="CZ401" i="18" s="1"/>
  <c r="CY460" i="18"/>
  <c r="CX460" i="18" s="1"/>
  <c r="CZ460" i="18" s="1"/>
  <c r="CY409" i="18"/>
  <c r="CX409" i="18" s="1"/>
  <c r="CZ409" i="18" s="1"/>
  <c r="CY364" i="18"/>
  <c r="CX364" i="18" s="1"/>
  <c r="CZ364" i="18" s="1"/>
  <c r="CY421" i="18"/>
  <c r="CX421" i="18" s="1"/>
  <c r="CZ421" i="18" s="1"/>
  <c r="CY482" i="18"/>
  <c r="CX482" i="18" s="1"/>
  <c r="CZ482" i="18" s="1"/>
  <c r="CY359" i="18"/>
  <c r="CX359" i="18" s="1"/>
  <c r="CZ359" i="18" s="1"/>
  <c r="CY492" i="18"/>
  <c r="CX492" i="18" s="1"/>
  <c r="CZ492" i="18" s="1"/>
  <c r="CY493" i="18"/>
  <c r="CX493" i="18" s="1"/>
  <c r="CZ493" i="18" s="1"/>
  <c r="CY494" i="18"/>
  <c r="CX494" i="18" s="1"/>
  <c r="CZ494" i="18" s="1"/>
  <c r="CY495" i="18"/>
  <c r="CX495" i="18" s="1"/>
  <c r="CZ495" i="18" s="1"/>
  <c r="CY496" i="18"/>
  <c r="CX496" i="18" s="1"/>
  <c r="CZ496" i="18" s="1"/>
  <c r="CY497" i="18"/>
  <c r="CX497" i="18" s="1"/>
  <c r="CZ497" i="18" s="1"/>
  <c r="CY498" i="18"/>
  <c r="CX498" i="18" s="1"/>
  <c r="CZ498" i="18" s="1"/>
  <c r="CY499" i="18"/>
  <c r="CX499" i="18" s="1"/>
  <c r="CZ499" i="18" s="1"/>
  <c r="CY500" i="18"/>
  <c r="CX500" i="18" s="1"/>
  <c r="CZ500" i="18" s="1"/>
  <c r="CY501" i="18"/>
  <c r="CX501" i="18" s="1"/>
  <c r="CZ501" i="18" s="1"/>
  <c r="CY502" i="18"/>
  <c r="CX502" i="18" s="1"/>
  <c r="CZ502" i="18" s="1"/>
  <c r="CY503" i="18"/>
  <c r="CX503" i="18" s="1"/>
  <c r="CZ503" i="18" s="1"/>
  <c r="CY504" i="18"/>
  <c r="CX504" i="18" s="1"/>
  <c r="CZ504" i="18" s="1"/>
  <c r="CY505" i="18"/>
  <c r="CX505" i="18" s="1"/>
  <c r="CZ505" i="18" s="1"/>
  <c r="CY506" i="18"/>
  <c r="CX506" i="18" s="1"/>
  <c r="CZ506" i="18" s="1"/>
  <c r="CY507" i="18"/>
  <c r="CX507" i="18" s="1"/>
  <c r="CZ507" i="18" s="1"/>
  <c r="CY508" i="18"/>
  <c r="CX508" i="18" s="1"/>
  <c r="CZ508" i="18" s="1"/>
  <c r="CY126" i="18"/>
  <c r="CX126" i="18" s="1"/>
  <c r="CZ126" i="18" s="1"/>
  <c r="CY127" i="18"/>
  <c r="CX127" i="18" s="1"/>
  <c r="CZ127" i="18" s="1"/>
  <c r="CY128" i="18"/>
  <c r="CX128" i="18" s="1"/>
  <c r="CZ128" i="18" s="1"/>
  <c r="CY62" i="18"/>
  <c r="CX62" i="18" s="1"/>
  <c r="CZ62" i="18" s="1"/>
  <c r="CY63" i="18"/>
  <c r="CX63" i="18" s="1"/>
  <c r="CZ63" i="18" s="1"/>
  <c r="CY233" i="18"/>
  <c r="CX233" i="18" s="1"/>
  <c r="CZ233" i="18" s="1"/>
  <c r="CY234" i="18"/>
  <c r="CX234" i="18" s="1"/>
  <c r="CZ234" i="18" s="1"/>
  <c r="CY235" i="18"/>
  <c r="CX235" i="18" s="1"/>
  <c r="CZ235" i="18" s="1"/>
  <c r="CY294" i="18"/>
  <c r="CX294" i="18" s="1"/>
  <c r="CZ294" i="18" s="1"/>
  <c r="CY236" i="18"/>
  <c r="CX236" i="18" s="1"/>
  <c r="CZ236" i="18" s="1"/>
  <c r="CY237" i="18"/>
  <c r="CX237" i="18" s="1"/>
  <c r="CZ237" i="18" s="1"/>
  <c r="CY238" i="18"/>
  <c r="CX238" i="18" s="1"/>
  <c r="CZ238" i="18" s="1"/>
  <c r="CY222" i="18"/>
  <c r="CX222" i="18" s="1"/>
  <c r="CZ222" i="18" s="1"/>
  <c r="CY239" i="18"/>
  <c r="CX239" i="18" s="1"/>
  <c r="CZ239" i="18" s="1"/>
  <c r="CY240" i="18"/>
  <c r="CX240" i="18" s="1"/>
  <c r="CZ240" i="18" s="1"/>
  <c r="CY241" i="18"/>
  <c r="CX241" i="18" s="1"/>
  <c r="CZ241" i="18" s="1"/>
  <c r="CY242" i="18"/>
  <c r="CX242" i="18" s="1"/>
  <c r="CZ242" i="18" s="1"/>
  <c r="CY243" i="18"/>
  <c r="CX243" i="18" s="1"/>
  <c r="CZ243" i="18" s="1"/>
  <c r="CY244" i="18"/>
  <c r="CX244" i="18" s="1"/>
  <c r="CZ244" i="18" s="1"/>
  <c r="CY245" i="18"/>
  <c r="CX245" i="18" s="1"/>
  <c r="CZ245" i="18" s="1"/>
  <c r="CY246" i="18"/>
  <c r="CX246" i="18" s="1"/>
  <c r="CZ246" i="18" s="1"/>
  <c r="CY247" i="18"/>
  <c r="CX247" i="18" s="1"/>
  <c r="CZ247" i="18" s="1"/>
  <c r="CY248" i="18"/>
  <c r="CX248" i="18" s="1"/>
  <c r="CZ248" i="18" s="1"/>
  <c r="CY249" i="18"/>
  <c r="CX249" i="18" s="1"/>
  <c r="CZ249" i="18" s="1"/>
  <c r="CY250" i="18"/>
  <c r="CX250" i="18" s="1"/>
  <c r="CZ250" i="18" s="1"/>
  <c r="CY251" i="18"/>
  <c r="CX251" i="18" s="1"/>
  <c r="CZ251" i="18" s="1"/>
  <c r="CY252" i="18"/>
  <c r="CX252" i="18" s="1"/>
  <c r="CZ252" i="18" s="1"/>
  <c r="CY253" i="18"/>
  <c r="CX253" i="18" s="1"/>
  <c r="CZ253" i="18" s="1"/>
  <c r="CY551" i="18"/>
  <c r="CX551" i="18" s="1"/>
  <c r="CZ551" i="18" s="1"/>
  <c r="CY518" i="18"/>
  <c r="CX518" i="18" s="1"/>
  <c r="CZ518" i="18" s="1"/>
  <c r="CY510" i="18"/>
  <c r="CX510" i="18" s="1"/>
  <c r="CZ510" i="18" s="1"/>
  <c r="CY519" i="18"/>
  <c r="CX519" i="18" s="1"/>
  <c r="CZ519" i="18" s="1"/>
  <c r="CY520" i="18"/>
  <c r="CX520" i="18" s="1"/>
  <c r="CZ520" i="18" s="1"/>
  <c r="CY521" i="18"/>
  <c r="CX521" i="18" s="1"/>
  <c r="CZ521" i="18" s="1"/>
  <c r="CY522" i="18"/>
  <c r="CX522" i="18" s="1"/>
  <c r="CZ522" i="18" s="1"/>
  <c r="CY523" i="18"/>
  <c r="CX523" i="18" s="1"/>
  <c r="CZ523" i="18" s="1"/>
  <c r="CY524" i="18"/>
  <c r="CX524" i="18" s="1"/>
  <c r="CZ524" i="18" s="1"/>
  <c r="CY525" i="18"/>
  <c r="CX525" i="18" s="1"/>
  <c r="CZ525" i="18" s="1"/>
  <c r="CY526" i="18"/>
  <c r="CX526" i="18" s="1"/>
  <c r="CZ526" i="18" s="1"/>
  <c r="CY527" i="18"/>
  <c r="CX527" i="18" s="1"/>
  <c r="CZ527" i="18" s="1"/>
  <c r="CY528" i="18"/>
  <c r="CX528" i="18" s="1"/>
  <c r="CZ528" i="18" s="1"/>
  <c r="CY517" i="18"/>
  <c r="CX517" i="18" s="1"/>
  <c r="CZ517" i="18" s="1"/>
  <c r="CY514" i="18"/>
  <c r="CX514" i="18" s="1"/>
  <c r="CZ514" i="18" s="1"/>
  <c r="CY513" i="18"/>
  <c r="CX513" i="18" s="1"/>
  <c r="CZ513" i="18" s="1"/>
  <c r="CY511" i="18"/>
  <c r="CX511" i="18" s="1"/>
  <c r="CZ511" i="18" s="1"/>
  <c r="CY515" i="18"/>
  <c r="CX515" i="18" s="1"/>
  <c r="CZ515" i="18" s="1"/>
  <c r="CY516" i="18"/>
  <c r="CX516" i="18" s="1"/>
  <c r="CZ516" i="18" s="1"/>
  <c r="CY512" i="18"/>
  <c r="CX512" i="18" s="1"/>
  <c r="CZ512" i="18" s="1"/>
  <c r="CY509" i="18"/>
  <c r="CX509" i="18" s="1"/>
  <c r="CZ509" i="18" s="1"/>
  <c r="CY64" i="18"/>
  <c r="CX64" i="18" s="1"/>
  <c r="CZ64" i="18" s="1"/>
  <c r="CY65" i="18"/>
  <c r="CX65" i="18" s="1"/>
  <c r="CZ65" i="18" s="1"/>
  <c r="CY254" i="18"/>
  <c r="CX254" i="18" s="1"/>
  <c r="CZ254" i="18" s="1"/>
  <c r="CY350" i="18"/>
  <c r="CX350" i="18" s="1"/>
  <c r="CZ350" i="18" s="1"/>
  <c r="CY471" i="18"/>
  <c r="CX471" i="18" s="1"/>
  <c r="CZ471" i="18" s="1"/>
  <c r="CY538" i="18"/>
  <c r="CX538" i="18" s="1"/>
  <c r="CZ538" i="18" s="1"/>
  <c r="CY529" i="18"/>
  <c r="CX529" i="18" s="1"/>
  <c r="CZ529" i="18" s="1"/>
  <c r="CY547" i="18"/>
  <c r="CX547" i="18" s="1"/>
  <c r="CZ547" i="18" s="1"/>
  <c r="CY208" i="18"/>
  <c r="CX208" i="18" s="1"/>
  <c r="CZ208" i="18" s="1"/>
  <c r="CY540" i="18"/>
  <c r="CX540" i="18" s="1"/>
  <c r="CZ540" i="18" s="1"/>
  <c r="CY539" i="18"/>
  <c r="CX539" i="18" s="1"/>
  <c r="CZ539" i="18" s="1"/>
  <c r="CY541" i="18"/>
  <c r="CX541" i="18" s="1"/>
  <c r="CZ541" i="18" s="1"/>
  <c r="CY542" i="18"/>
  <c r="CX542" i="18" s="1"/>
  <c r="CZ542" i="18" s="1"/>
  <c r="CY543" i="18"/>
  <c r="CX543" i="18" s="1"/>
  <c r="CZ543" i="18" s="1"/>
  <c r="CY544" i="18"/>
  <c r="CX544" i="18" s="1"/>
  <c r="CZ544" i="18" s="1"/>
  <c r="CY545" i="18"/>
  <c r="CX545" i="18" s="1"/>
  <c r="CZ545" i="18" s="1"/>
  <c r="CY546" i="18"/>
  <c r="CX546" i="18" s="1"/>
  <c r="CZ546" i="18" s="1"/>
  <c r="CY553" i="18"/>
  <c r="CX553" i="18" s="1"/>
  <c r="CZ553" i="18" s="1"/>
  <c r="CY561" i="18"/>
  <c r="CX561" i="18" s="1"/>
  <c r="CZ561" i="18" s="1"/>
  <c r="CY562" i="18"/>
  <c r="CX562" i="18" s="1"/>
  <c r="CZ562" i="18" s="1"/>
  <c r="CY563" i="18"/>
  <c r="CX563" i="18" s="1"/>
  <c r="CZ563" i="18" s="1"/>
  <c r="CY564" i="18"/>
  <c r="CX564" i="18" s="1"/>
  <c r="CZ564" i="18" s="1"/>
  <c r="CY565" i="18"/>
  <c r="CX565" i="18" s="1"/>
  <c r="CZ565" i="18" s="1"/>
  <c r="CY566" i="18"/>
  <c r="CX566" i="18" s="1"/>
  <c r="CZ566" i="18" s="1"/>
  <c r="CY567" i="18"/>
  <c r="CX567" i="18" s="1"/>
  <c r="CZ567" i="18" s="1"/>
  <c r="CY568" i="18"/>
  <c r="CX568" i="18" s="1"/>
  <c r="CZ568" i="18" s="1"/>
  <c r="CY569" i="18"/>
  <c r="CX569" i="18" s="1"/>
  <c r="CZ569" i="18" s="1"/>
  <c r="CY255" i="18"/>
  <c r="CX255" i="18" s="1"/>
  <c r="CZ255" i="18" s="1"/>
  <c r="CY256" i="18"/>
  <c r="CX256" i="18" s="1"/>
  <c r="CZ256" i="18" s="1"/>
  <c r="CY257" i="18"/>
  <c r="CX257" i="18" s="1"/>
  <c r="CZ257" i="18" s="1"/>
  <c r="CY258" i="18"/>
  <c r="CX258" i="18" s="1"/>
  <c r="CZ258" i="18" s="1"/>
  <c r="CY259" i="18"/>
  <c r="CX259" i="18" s="1"/>
  <c r="CZ259" i="18" s="1"/>
  <c r="CY260" i="18"/>
  <c r="CX260" i="18" s="1"/>
  <c r="CZ260" i="18" s="1"/>
  <c r="CY261" i="18"/>
  <c r="CX261" i="18" s="1"/>
  <c r="CZ261" i="18" s="1"/>
  <c r="CY115" i="18"/>
  <c r="CX115" i="18" s="1"/>
  <c r="CZ115" i="18" s="1"/>
  <c r="CY209" i="18"/>
  <c r="CX209" i="18" s="1"/>
  <c r="CZ209" i="18" s="1"/>
  <c r="CY210" i="18"/>
  <c r="CX210" i="18" s="1"/>
  <c r="CZ210" i="18" s="1"/>
  <c r="CY556" i="18"/>
  <c r="CX556" i="18" s="1"/>
  <c r="CZ556" i="18" s="1"/>
  <c r="CY557" i="18"/>
  <c r="CX557" i="18" s="1"/>
  <c r="CZ557" i="18" s="1"/>
  <c r="CY558" i="18"/>
  <c r="CX558" i="18" s="1"/>
  <c r="CZ558" i="18" s="1"/>
  <c r="CY559" i="18"/>
  <c r="CX559" i="18" s="1"/>
  <c r="CZ559" i="18" s="1"/>
  <c r="CY560" i="18"/>
  <c r="CX560" i="18" s="1"/>
  <c r="CZ560" i="18" s="1"/>
  <c r="CW258" i="18"/>
  <c r="CW259" i="18"/>
  <c r="CW260" i="18"/>
  <c r="CW261" i="18"/>
  <c r="CW115" i="18"/>
  <c r="CW209" i="18"/>
  <c r="CW210" i="18"/>
  <c r="CW556" i="18"/>
  <c r="CW557" i="18"/>
  <c r="CW558" i="18"/>
  <c r="CW559" i="18"/>
  <c r="CW560" i="18"/>
  <c r="DA258" i="18"/>
  <c r="DA259" i="18"/>
  <c r="DA260" i="18"/>
  <c r="DA261" i="18"/>
  <c r="DA115" i="18"/>
  <c r="DA209" i="18"/>
  <c r="DA210" i="18"/>
  <c r="DA556" i="18"/>
  <c r="DA557" i="18"/>
  <c r="DA558" i="18"/>
  <c r="DA559" i="18"/>
  <c r="DA560" i="18"/>
  <c r="L415" i="12" l="1"/>
  <c r="L399" i="12"/>
  <c r="M415" i="12" l="1"/>
  <c r="N415" i="12" s="1"/>
  <c r="M399" i="12"/>
  <c r="N399" i="12" s="1"/>
  <c r="CW568" i="18" l="1"/>
  <c r="CW569" i="18"/>
  <c r="CW255" i="18"/>
  <c r="CW256" i="18"/>
  <c r="CW257" i="18"/>
  <c r="DA568" i="18"/>
  <c r="DA569" i="18"/>
  <c r="DA255" i="18"/>
  <c r="DA256" i="18"/>
  <c r="DA257" i="18"/>
  <c r="T55" i="19" l="1"/>
  <c r="L127" i="12" l="1"/>
  <c r="M127" i="12" l="1"/>
  <c r="N127" i="12" s="1"/>
  <c r="L32" i="12" l="1"/>
  <c r="L233" i="12"/>
  <c r="M32" i="12" l="1"/>
  <c r="N32" i="12" s="1"/>
  <c r="M233" i="12"/>
  <c r="N233" i="12" s="1"/>
  <c r="L88" i="12" l="1"/>
  <c r="M329" i="12"/>
  <c r="L154" i="12"/>
  <c r="L325" i="12"/>
  <c r="L329" i="12" l="1"/>
  <c r="N329" i="12" s="1"/>
  <c r="M88" i="12"/>
  <c r="N88" i="12" s="1"/>
  <c r="M154" i="12"/>
  <c r="N154" i="12" s="1"/>
  <c r="M325" i="12"/>
  <c r="N325" i="12" s="1"/>
  <c r="CW564" i="18" l="1"/>
  <c r="CW565" i="18"/>
  <c r="CW566" i="18"/>
  <c r="CW567" i="18"/>
  <c r="DA564" i="18"/>
  <c r="DA565" i="18"/>
  <c r="DA566" i="18"/>
  <c r="DA567" i="18"/>
  <c r="E4" i="19" l="1"/>
  <c r="F4" i="19"/>
  <c r="F1274" i="17" l="1"/>
  <c r="E1274" i="17"/>
  <c r="F1273" i="17"/>
  <c r="E1273" i="17"/>
  <c r="F1272" i="17"/>
  <c r="E1272" i="17"/>
  <c r="F1271" i="17"/>
  <c r="E1271" i="17"/>
  <c r="F1270" i="17"/>
  <c r="E1270" i="17"/>
  <c r="F1269" i="17"/>
  <c r="E1269" i="17"/>
  <c r="F1268" i="17"/>
  <c r="E1268" i="17"/>
  <c r="F1267" i="17"/>
  <c r="E1267" i="17"/>
  <c r="F1266" i="17"/>
  <c r="E1266" i="17"/>
  <c r="F1265" i="17"/>
  <c r="E1265" i="17"/>
  <c r="F1264" i="17"/>
  <c r="E1264" i="17"/>
  <c r="F1263" i="17"/>
  <c r="E1263" i="17"/>
  <c r="F1262" i="17"/>
  <c r="E1262" i="17"/>
  <c r="F1261" i="17"/>
  <c r="E1261" i="17"/>
  <c r="F1260" i="17"/>
  <c r="E1260" i="17"/>
  <c r="F1259" i="17"/>
  <c r="E1259" i="17"/>
  <c r="F1258" i="17"/>
  <c r="E1258" i="17"/>
  <c r="F1257" i="17"/>
  <c r="E1257" i="17"/>
  <c r="F1256" i="17"/>
  <c r="E1256" i="17"/>
  <c r="F1255" i="17"/>
  <c r="E1255" i="17"/>
  <c r="F1254" i="17"/>
  <c r="E1254" i="17"/>
  <c r="F1253" i="17"/>
  <c r="E1253" i="17"/>
  <c r="F1252" i="17"/>
  <c r="E1252" i="17"/>
  <c r="F1251" i="17"/>
  <c r="E1251" i="17"/>
  <c r="F1250" i="17"/>
  <c r="E1250" i="17"/>
  <c r="F1249" i="17"/>
  <c r="E1249" i="17"/>
  <c r="F1248" i="17"/>
  <c r="E1248" i="17"/>
  <c r="F1247" i="17"/>
  <c r="E1247" i="17"/>
  <c r="F1246" i="17"/>
  <c r="E1246" i="17"/>
  <c r="F1245" i="17"/>
  <c r="E1245" i="17"/>
  <c r="F1244" i="17"/>
  <c r="E1244" i="17"/>
  <c r="F1243" i="17"/>
  <c r="E1243" i="17"/>
  <c r="F1242" i="17"/>
  <c r="E1242" i="17"/>
  <c r="F1241" i="17"/>
  <c r="E1241" i="17"/>
  <c r="F1240" i="17"/>
  <c r="E1240" i="17"/>
  <c r="F1239" i="17"/>
  <c r="E1239" i="17"/>
  <c r="F1238" i="17"/>
  <c r="E1238" i="17"/>
  <c r="F1237" i="17"/>
  <c r="E1237" i="17"/>
  <c r="F1236" i="17"/>
  <c r="E1236" i="17"/>
  <c r="F1235" i="17"/>
  <c r="E1235" i="17"/>
  <c r="F1234" i="17"/>
  <c r="E1234" i="17"/>
  <c r="F1233" i="17"/>
  <c r="E1233" i="17"/>
  <c r="F1232" i="17"/>
  <c r="E1232" i="17"/>
  <c r="F1231" i="17"/>
  <c r="E1231" i="17"/>
  <c r="F1230" i="17"/>
  <c r="E1230" i="17"/>
  <c r="F1229" i="17"/>
  <c r="E1229" i="17"/>
  <c r="F1228" i="17"/>
  <c r="E1228" i="17"/>
  <c r="F1227" i="17"/>
  <c r="E1227" i="17"/>
  <c r="F1226" i="17"/>
  <c r="E1226" i="17"/>
  <c r="F1225" i="17"/>
  <c r="E1225" i="17"/>
  <c r="F1224" i="17"/>
  <c r="E1224" i="17"/>
  <c r="F1223" i="17"/>
  <c r="E1223" i="17"/>
  <c r="F1222" i="17"/>
  <c r="E1222" i="17"/>
  <c r="F1221" i="17"/>
  <c r="E1221" i="17"/>
  <c r="F1220" i="17"/>
  <c r="E1220" i="17"/>
  <c r="F1219" i="17"/>
  <c r="E1219" i="17"/>
  <c r="F1218" i="17"/>
  <c r="E1218" i="17"/>
  <c r="F1217" i="17"/>
  <c r="E1217" i="17"/>
  <c r="F1216" i="17"/>
  <c r="E1216" i="17"/>
  <c r="F1215" i="17"/>
  <c r="E1215" i="17"/>
  <c r="F1214" i="17"/>
  <c r="E1214" i="17"/>
  <c r="F1213" i="17"/>
  <c r="E1213" i="17"/>
  <c r="F1212" i="17"/>
  <c r="E1212" i="17"/>
  <c r="F1211" i="17"/>
  <c r="E1211" i="17"/>
  <c r="F1210" i="17"/>
  <c r="E1210" i="17"/>
  <c r="F1209" i="17"/>
  <c r="E1209" i="17"/>
  <c r="F1208" i="17"/>
  <c r="E1208" i="17"/>
  <c r="F1207" i="17"/>
  <c r="E1207" i="17"/>
  <c r="F1206" i="17"/>
  <c r="E1206" i="17"/>
  <c r="F1205" i="17"/>
  <c r="E1205" i="17"/>
  <c r="F1204" i="17"/>
  <c r="E1204" i="17"/>
  <c r="F1203" i="17"/>
  <c r="E1203" i="17"/>
  <c r="F1202" i="17"/>
  <c r="E1202" i="17"/>
  <c r="F1201" i="17"/>
  <c r="E1201" i="17"/>
  <c r="F1200" i="17"/>
  <c r="E1200" i="17"/>
  <c r="F1199" i="17"/>
  <c r="E1199" i="17"/>
  <c r="F1198" i="17"/>
  <c r="E1198" i="17"/>
  <c r="F1197" i="17"/>
  <c r="E1197" i="17"/>
  <c r="F1196" i="17"/>
  <c r="E1196" i="17"/>
  <c r="F1195" i="17"/>
  <c r="E1195" i="17"/>
  <c r="F1194" i="17"/>
  <c r="E1194" i="17"/>
  <c r="F1193" i="17"/>
  <c r="E1193" i="17"/>
  <c r="F1192" i="17"/>
  <c r="E1192" i="17"/>
  <c r="F1191" i="17"/>
  <c r="E1191" i="17"/>
  <c r="F1190" i="17"/>
  <c r="E1190" i="17"/>
  <c r="F1189" i="17"/>
  <c r="E1189" i="17"/>
  <c r="F1188" i="17"/>
  <c r="E1188" i="17"/>
  <c r="F1187" i="17"/>
  <c r="E1187" i="17"/>
  <c r="F1186" i="17"/>
  <c r="E1186" i="17"/>
  <c r="F1185" i="17"/>
  <c r="E1185" i="17"/>
  <c r="F1184" i="17"/>
  <c r="E1184" i="17"/>
  <c r="F1183" i="17"/>
  <c r="E1183" i="17"/>
  <c r="F1182" i="17"/>
  <c r="E1182" i="17"/>
  <c r="F1181" i="17"/>
  <c r="E1181" i="17"/>
  <c r="F1180" i="17"/>
  <c r="E1180" i="17"/>
  <c r="F1179" i="17"/>
  <c r="E1179" i="17"/>
  <c r="F1178" i="17"/>
  <c r="E1178" i="17"/>
  <c r="F1177" i="17"/>
  <c r="E1177" i="17"/>
  <c r="F1176" i="17"/>
  <c r="E1176" i="17"/>
  <c r="F1175" i="17"/>
  <c r="E1175" i="17"/>
  <c r="F1174" i="17"/>
  <c r="E1174" i="17"/>
  <c r="F1173" i="17"/>
  <c r="E1173" i="17"/>
  <c r="F1172" i="17"/>
  <c r="E1172" i="17"/>
  <c r="F1171" i="17"/>
  <c r="E1171" i="17"/>
  <c r="F1170" i="17"/>
  <c r="E1170" i="17"/>
  <c r="F1169" i="17"/>
  <c r="E1169" i="17"/>
  <c r="F1168" i="17"/>
  <c r="E1168" i="17"/>
  <c r="F1167" i="17"/>
  <c r="E1167" i="17"/>
  <c r="F1166" i="17"/>
  <c r="E1166" i="17"/>
  <c r="F1165" i="17"/>
  <c r="E1165" i="17"/>
  <c r="F1164" i="17"/>
  <c r="E1164" i="17"/>
  <c r="F1163" i="17"/>
  <c r="E1163" i="17"/>
  <c r="F1162" i="17"/>
  <c r="E1162" i="17"/>
  <c r="F1161" i="17"/>
  <c r="E1161" i="17"/>
  <c r="F1160" i="17"/>
  <c r="E1160" i="17"/>
  <c r="F1159" i="17"/>
  <c r="E1159" i="17"/>
  <c r="F1158" i="17"/>
  <c r="E1158" i="17"/>
  <c r="F1157" i="17"/>
  <c r="E1157" i="17"/>
  <c r="F1156" i="17"/>
  <c r="E1156" i="17"/>
  <c r="F1155" i="17"/>
  <c r="E1155" i="17"/>
  <c r="F1154" i="17"/>
  <c r="E1154" i="17"/>
  <c r="F1153" i="17"/>
  <c r="E1153" i="17"/>
  <c r="F1152" i="17"/>
  <c r="E1152" i="17"/>
  <c r="F1151" i="17"/>
  <c r="E1151" i="17"/>
  <c r="F1150" i="17"/>
  <c r="E1150" i="17"/>
  <c r="F1149" i="17"/>
  <c r="E1149" i="17"/>
  <c r="F1148" i="17"/>
  <c r="E1148" i="17"/>
  <c r="F1147" i="17"/>
  <c r="E1147" i="17"/>
  <c r="F1146" i="17"/>
  <c r="E1146" i="17"/>
  <c r="F1145" i="17"/>
  <c r="E1145" i="17"/>
  <c r="F1144" i="17"/>
  <c r="E1144" i="17"/>
  <c r="F1143" i="17"/>
  <c r="E1143" i="17"/>
  <c r="F1142" i="17"/>
  <c r="E1142" i="17"/>
  <c r="F1141" i="17"/>
  <c r="E1141" i="17"/>
  <c r="F1140" i="17"/>
  <c r="E1140" i="17"/>
  <c r="F1139" i="17"/>
  <c r="E1139" i="17"/>
  <c r="F1138" i="17"/>
  <c r="E1138" i="17"/>
  <c r="F1137" i="17"/>
  <c r="E1137" i="17"/>
  <c r="F1136" i="17"/>
  <c r="E1136" i="17"/>
  <c r="F1135" i="17"/>
  <c r="E1135" i="17"/>
  <c r="F1134" i="17"/>
  <c r="E1134" i="17"/>
  <c r="F1133" i="17"/>
  <c r="E1133" i="17"/>
  <c r="F1132" i="17"/>
  <c r="E1132" i="17"/>
  <c r="F1131" i="17"/>
  <c r="E1131" i="17"/>
  <c r="F1130" i="17"/>
  <c r="E1130" i="17"/>
  <c r="F1129" i="17"/>
  <c r="E1129" i="17"/>
  <c r="F1128" i="17"/>
  <c r="E1128" i="17"/>
  <c r="F1127" i="17"/>
  <c r="E1127" i="17"/>
  <c r="F1126" i="17"/>
  <c r="E1126" i="17"/>
  <c r="F1125" i="17"/>
  <c r="E1125" i="17"/>
  <c r="F1124" i="17"/>
  <c r="E1124" i="17"/>
  <c r="F1123" i="17"/>
  <c r="E1123" i="17"/>
  <c r="F1122" i="17"/>
  <c r="E1122" i="17"/>
  <c r="F1121" i="17"/>
  <c r="E1121" i="17"/>
  <c r="F1120" i="17"/>
  <c r="E1120" i="17"/>
  <c r="F1119" i="17"/>
  <c r="E1119" i="17"/>
  <c r="F1118" i="17"/>
  <c r="E1118" i="17"/>
  <c r="F1117" i="17"/>
  <c r="E1117" i="17"/>
  <c r="F1116" i="17"/>
  <c r="E1116" i="17"/>
  <c r="F1115" i="17"/>
  <c r="E1115" i="17"/>
  <c r="F1114" i="17"/>
  <c r="E1114" i="17"/>
  <c r="F1113" i="17"/>
  <c r="E1113" i="17"/>
  <c r="F1112" i="17"/>
  <c r="E1112" i="17"/>
  <c r="F1111" i="17"/>
  <c r="E1111" i="17"/>
  <c r="F1110" i="17"/>
  <c r="E1110" i="17"/>
  <c r="F1109" i="17"/>
  <c r="E1109" i="17"/>
  <c r="F1108" i="17"/>
  <c r="E1108" i="17"/>
  <c r="F1107" i="17"/>
  <c r="E1107" i="17"/>
  <c r="F1106" i="17"/>
  <c r="E1106" i="17"/>
  <c r="F1105" i="17"/>
  <c r="E1105" i="17"/>
  <c r="F1104" i="17"/>
  <c r="E1104" i="17"/>
  <c r="F1103" i="17"/>
  <c r="E1103" i="17"/>
  <c r="F1102" i="17"/>
  <c r="E1102" i="17"/>
  <c r="F1101" i="17"/>
  <c r="E1101" i="17"/>
  <c r="F1100" i="17"/>
  <c r="E1100" i="17"/>
  <c r="F1099" i="17"/>
  <c r="E1099" i="17"/>
  <c r="F1098" i="17"/>
  <c r="E1098" i="17"/>
  <c r="F1097" i="17"/>
  <c r="E1097" i="17"/>
  <c r="F1096" i="17"/>
  <c r="E1096" i="17"/>
  <c r="F1095" i="17"/>
  <c r="E1095" i="17"/>
  <c r="F1094" i="17"/>
  <c r="E1094" i="17"/>
  <c r="F1093" i="17"/>
  <c r="E1093" i="17"/>
  <c r="F1092" i="17"/>
  <c r="E1092" i="17"/>
  <c r="F1091" i="17"/>
  <c r="E1091" i="17"/>
  <c r="F1090" i="17"/>
  <c r="E1090" i="17"/>
  <c r="F1089" i="17"/>
  <c r="E1089" i="17"/>
  <c r="F1088" i="17"/>
  <c r="E1088" i="17"/>
  <c r="F1087" i="17"/>
  <c r="E1087" i="17"/>
  <c r="F1086" i="17"/>
  <c r="E1086" i="17"/>
  <c r="F1085" i="17"/>
  <c r="E1085" i="17"/>
  <c r="F1084" i="17"/>
  <c r="E1084" i="17"/>
  <c r="F1083" i="17"/>
  <c r="E1083" i="17"/>
  <c r="F1082" i="17"/>
  <c r="E1082" i="17"/>
  <c r="F1081" i="17"/>
  <c r="E1081" i="17"/>
  <c r="F1080" i="17"/>
  <c r="E1080" i="17"/>
  <c r="F1079" i="17"/>
  <c r="E1079" i="17"/>
  <c r="F1078" i="17"/>
  <c r="E1078" i="17"/>
  <c r="F1077" i="17"/>
  <c r="E1077" i="17"/>
  <c r="F1076" i="17"/>
  <c r="E1076" i="17"/>
  <c r="F1075" i="17"/>
  <c r="E1075" i="17"/>
  <c r="F1074" i="17"/>
  <c r="E1074" i="17"/>
  <c r="F1073" i="17"/>
  <c r="E1073" i="17"/>
  <c r="F1072" i="17"/>
  <c r="E1072" i="17"/>
  <c r="F1071" i="17"/>
  <c r="E1071" i="17"/>
  <c r="F1070" i="17"/>
  <c r="E1070" i="17"/>
  <c r="F1069" i="17"/>
  <c r="E1069" i="17"/>
  <c r="F1068" i="17"/>
  <c r="E1068" i="17"/>
  <c r="F1067" i="17"/>
  <c r="E1067" i="17"/>
  <c r="F1066" i="17"/>
  <c r="E1066" i="17"/>
  <c r="F1065" i="17"/>
  <c r="E1065" i="17"/>
  <c r="F1064" i="17"/>
  <c r="E1064" i="17"/>
  <c r="F1063" i="17"/>
  <c r="E1063" i="17"/>
  <c r="F1062" i="17"/>
  <c r="E1062" i="17"/>
  <c r="F1061" i="17"/>
  <c r="E1061" i="17"/>
  <c r="F1060" i="17"/>
  <c r="E1060" i="17"/>
  <c r="F1059" i="17"/>
  <c r="E1059" i="17"/>
  <c r="F1058" i="17"/>
  <c r="E1058" i="17"/>
  <c r="F1057" i="17"/>
  <c r="E1057" i="17"/>
  <c r="F1056" i="17"/>
  <c r="E1056" i="17"/>
  <c r="F1055" i="17"/>
  <c r="E1055" i="17"/>
  <c r="F1054" i="17"/>
  <c r="E1054" i="17"/>
  <c r="F1053" i="17"/>
  <c r="E1053" i="17"/>
  <c r="F1052" i="17"/>
  <c r="E1052" i="17"/>
  <c r="F1051" i="17"/>
  <c r="E1051" i="17"/>
  <c r="F1050" i="17"/>
  <c r="E1050" i="17"/>
  <c r="F1049" i="17"/>
  <c r="E1049" i="17"/>
  <c r="F1048" i="17"/>
  <c r="E1048" i="17"/>
  <c r="F1047" i="17"/>
  <c r="E1047" i="17"/>
  <c r="F1046" i="17"/>
  <c r="E1046" i="17"/>
  <c r="F1045" i="17"/>
  <c r="E1045" i="17"/>
  <c r="F1044" i="17"/>
  <c r="E1044" i="17"/>
  <c r="F1043" i="17"/>
  <c r="E1043" i="17"/>
  <c r="F1042" i="17"/>
  <c r="E1042" i="17"/>
  <c r="F1041" i="17"/>
  <c r="E1041" i="17"/>
  <c r="F1040" i="17"/>
  <c r="E1040" i="17"/>
  <c r="F1039" i="17"/>
  <c r="E1039" i="17"/>
  <c r="F1038" i="17"/>
  <c r="E1038" i="17"/>
  <c r="F1037" i="17"/>
  <c r="E1037" i="17"/>
  <c r="F1036" i="17"/>
  <c r="E1036" i="17"/>
  <c r="F1035" i="17"/>
  <c r="E1035" i="17"/>
  <c r="F1034" i="17"/>
  <c r="E1034" i="17"/>
  <c r="F1033" i="17"/>
  <c r="E1033" i="17"/>
  <c r="F1032" i="17"/>
  <c r="E1032" i="17"/>
  <c r="F1031" i="17"/>
  <c r="E1031" i="17"/>
  <c r="F1030" i="17"/>
  <c r="E1030" i="17"/>
  <c r="F1029" i="17"/>
  <c r="E1029" i="17"/>
  <c r="F1028" i="17"/>
  <c r="E1028" i="17"/>
  <c r="F1027" i="17"/>
  <c r="E1027" i="17"/>
  <c r="F1026" i="17"/>
  <c r="E1026" i="17"/>
  <c r="F1025" i="17"/>
  <c r="E1025" i="17"/>
  <c r="F1024" i="17"/>
  <c r="E1024" i="17"/>
  <c r="F1023" i="17"/>
  <c r="E1023" i="17"/>
  <c r="F1022" i="17"/>
  <c r="E1022" i="17"/>
  <c r="F1021" i="17"/>
  <c r="E1021" i="17"/>
  <c r="F1020" i="17"/>
  <c r="E1020" i="17"/>
  <c r="F1019" i="17"/>
  <c r="E1019" i="17"/>
  <c r="F1018" i="17"/>
  <c r="E1018" i="17"/>
  <c r="F1017" i="17"/>
  <c r="E1017" i="17"/>
  <c r="F1016" i="17"/>
  <c r="E1016" i="17"/>
  <c r="F1015" i="17"/>
  <c r="E1015" i="17"/>
  <c r="F1014" i="17"/>
  <c r="E1014" i="17"/>
  <c r="F1013" i="17"/>
  <c r="E1013" i="17"/>
  <c r="F1012" i="17"/>
  <c r="E1012" i="17"/>
  <c r="F1011" i="17"/>
  <c r="E1011" i="17"/>
  <c r="F1010" i="17"/>
  <c r="E1010" i="17"/>
  <c r="F1009" i="17"/>
  <c r="E1009" i="17"/>
  <c r="F1008" i="17"/>
  <c r="E1008" i="17"/>
  <c r="F1007" i="17"/>
  <c r="E1007" i="17"/>
  <c r="F1006" i="17"/>
  <c r="E1006" i="17"/>
  <c r="F1005" i="17"/>
  <c r="E1005" i="17"/>
  <c r="F1004" i="17"/>
  <c r="E1004" i="17"/>
  <c r="F1003" i="17"/>
  <c r="E1003" i="17"/>
  <c r="F1002" i="17"/>
  <c r="E1002" i="17"/>
  <c r="F1001" i="17"/>
  <c r="E1001" i="17"/>
  <c r="F1000" i="17"/>
  <c r="E1000" i="17"/>
  <c r="F999" i="17"/>
  <c r="E999" i="17"/>
  <c r="F998" i="17"/>
  <c r="E998" i="17"/>
  <c r="F997" i="17"/>
  <c r="E997" i="17"/>
  <c r="F996" i="17"/>
  <c r="E996" i="17"/>
  <c r="F995" i="17"/>
  <c r="E995" i="17"/>
  <c r="F994" i="17"/>
  <c r="E994" i="17"/>
  <c r="F993" i="17"/>
  <c r="E993" i="17"/>
  <c r="F992" i="17"/>
  <c r="E992" i="17"/>
  <c r="F991" i="17"/>
  <c r="E991" i="17"/>
  <c r="F990" i="17"/>
  <c r="E990" i="17"/>
  <c r="F989" i="17"/>
  <c r="E989" i="17"/>
  <c r="F988" i="17"/>
  <c r="E988" i="17"/>
  <c r="F987" i="17"/>
  <c r="E987" i="17"/>
  <c r="F986" i="17"/>
  <c r="E986" i="17"/>
  <c r="F985" i="17"/>
  <c r="E985" i="17"/>
  <c r="F984" i="17"/>
  <c r="E984" i="17"/>
  <c r="F983" i="17"/>
  <c r="E983" i="17"/>
  <c r="F982" i="17"/>
  <c r="E982" i="17"/>
  <c r="F981" i="17"/>
  <c r="E981" i="17"/>
  <c r="F980" i="17"/>
  <c r="E980" i="17"/>
  <c r="F979" i="17"/>
  <c r="E979" i="17"/>
  <c r="F978" i="17"/>
  <c r="E978" i="17"/>
  <c r="F977" i="17"/>
  <c r="E977" i="17"/>
  <c r="F976" i="17"/>
  <c r="E976" i="17"/>
  <c r="F975" i="17"/>
  <c r="E975" i="17"/>
  <c r="F974" i="17"/>
  <c r="E974" i="17"/>
  <c r="F973" i="17"/>
  <c r="E973" i="17"/>
  <c r="F972" i="17"/>
  <c r="E972" i="17"/>
  <c r="F971" i="17"/>
  <c r="E971" i="17"/>
  <c r="F970" i="17"/>
  <c r="E970" i="17"/>
  <c r="F969" i="17"/>
  <c r="E969" i="17"/>
  <c r="F968" i="17"/>
  <c r="E968" i="17"/>
  <c r="F967" i="17"/>
  <c r="E967" i="17"/>
  <c r="F966" i="17"/>
  <c r="E966" i="17"/>
  <c r="F965" i="17"/>
  <c r="E965" i="17"/>
  <c r="F964" i="17"/>
  <c r="E964" i="17"/>
  <c r="F963" i="17"/>
  <c r="E963" i="17"/>
  <c r="F962" i="17"/>
  <c r="E962" i="17"/>
  <c r="F961" i="17"/>
  <c r="E961" i="17"/>
  <c r="F960" i="17"/>
  <c r="E960" i="17"/>
  <c r="F959" i="17"/>
  <c r="E959" i="17"/>
  <c r="F958" i="17"/>
  <c r="E958" i="17"/>
  <c r="F957" i="17"/>
  <c r="E957" i="17"/>
  <c r="F956" i="17"/>
  <c r="E956" i="17"/>
  <c r="F955" i="17"/>
  <c r="E955" i="17"/>
  <c r="F954" i="17"/>
  <c r="E954" i="17"/>
  <c r="F953" i="17"/>
  <c r="E953" i="17"/>
  <c r="F952" i="17"/>
  <c r="E952" i="17"/>
  <c r="F951" i="17"/>
  <c r="E951" i="17"/>
  <c r="F950" i="17"/>
  <c r="E950" i="17"/>
  <c r="F949" i="17"/>
  <c r="E949" i="17"/>
  <c r="F948" i="17"/>
  <c r="E948" i="17"/>
  <c r="F947" i="17"/>
  <c r="E947" i="17"/>
  <c r="F946" i="17"/>
  <c r="E946" i="17"/>
  <c r="F945" i="17"/>
  <c r="E945" i="17"/>
  <c r="F944" i="17"/>
  <c r="E944" i="17"/>
  <c r="F943" i="17"/>
  <c r="E943" i="17"/>
  <c r="F942" i="17"/>
  <c r="E942" i="17"/>
  <c r="F941" i="17"/>
  <c r="E941" i="17"/>
  <c r="F940" i="17"/>
  <c r="E940" i="17"/>
  <c r="F939" i="17"/>
  <c r="E939" i="17"/>
  <c r="F938" i="17"/>
  <c r="E938" i="17"/>
  <c r="F937" i="17"/>
  <c r="E937" i="17"/>
  <c r="F936" i="17"/>
  <c r="E936" i="17"/>
  <c r="F935" i="17"/>
  <c r="E935" i="17"/>
  <c r="F934" i="17"/>
  <c r="E934" i="17"/>
  <c r="F933" i="17"/>
  <c r="E933" i="17"/>
  <c r="F932" i="17"/>
  <c r="E932" i="17"/>
  <c r="F931" i="17"/>
  <c r="E931" i="17"/>
  <c r="F930" i="17"/>
  <c r="E930" i="17"/>
  <c r="F929" i="17"/>
  <c r="E929" i="17"/>
  <c r="F928" i="17"/>
  <c r="E928" i="17"/>
  <c r="F927" i="17"/>
  <c r="E927" i="17"/>
  <c r="F926" i="17"/>
  <c r="E926" i="17"/>
  <c r="F925" i="17"/>
  <c r="E925" i="17"/>
  <c r="F924" i="17"/>
  <c r="E924" i="17"/>
  <c r="F923" i="17"/>
  <c r="E923" i="17"/>
  <c r="F922" i="17"/>
  <c r="E922" i="17"/>
  <c r="F921" i="17"/>
  <c r="E921" i="17"/>
  <c r="F920" i="17"/>
  <c r="E920" i="17"/>
  <c r="F919" i="17"/>
  <c r="E919" i="17"/>
  <c r="F918" i="17"/>
  <c r="E918" i="17"/>
  <c r="F917" i="17"/>
  <c r="E917" i="17"/>
  <c r="F916" i="17"/>
  <c r="E916" i="17"/>
  <c r="F915" i="17"/>
  <c r="E915" i="17"/>
  <c r="F914" i="17"/>
  <c r="E914" i="17"/>
  <c r="F913" i="17"/>
  <c r="E913" i="17"/>
  <c r="F912" i="17"/>
  <c r="E912" i="17"/>
  <c r="F911" i="17"/>
  <c r="E911" i="17"/>
  <c r="F910" i="17"/>
  <c r="E910" i="17"/>
  <c r="F909" i="17"/>
  <c r="E909" i="17"/>
  <c r="F908" i="17"/>
  <c r="E908" i="17"/>
  <c r="F907" i="17"/>
  <c r="E907" i="17"/>
  <c r="F906" i="17"/>
  <c r="E906" i="17"/>
  <c r="F905" i="17"/>
  <c r="E905" i="17"/>
  <c r="F904" i="17"/>
  <c r="E904" i="17"/>
  <c r="F903" i="17"/>
  <c r="E903" i="17"/>
  <c r="F902" i="17"/>
  <c r="E902" i="17"/>
  <c r="F901" i="17"/>
  <c r="E901" i="17"/>
  <c r="F900" i="17"/>
  <c r="E900" i="17"/>
  <c r="F899" i="17"/>
  <c r="E899" i="17"/>
  <c r="F898" i="17"/>
  <c r="E898" i="17"/>
  <c r="F897" i="17"/>
  <c r="E897" i="17"/>
  <c r="F896" i="17"/>
  <c r="E896" i="17"/>
  <c r="F895" i="17"/>
  <c r="E895" i="17"/>
  <c r="F894" i="17"/>
  <c r="E894" i="17"/>
  <c r="F893" i="17"/>
  <c r="E893" i="17"/>
  <c r="F892" i="17"/>
  <c r="E892" i="17"/>
  <c r="F891" i="17"/>
  <c r="E891" i="17"/>
  <c r="F890" i="17"/>
  <c r="E890" i="17"/>
  <c r="F889" i="17"/>
  <c r="E889" i="17"/>
  <c r="F888" i="17"/>
  <c r="E888" i="17"/>
  <c r="F887" i="17"/>
  <c r="E887" i="17"/>
  <c r="F886" i="17"/>
  <c r="E886" i="17"/>
  <c r="F885" i="17"/>
  <c r="E885" i="17"/>
  <c r="F884" i="17"/>
  <c r="E884" i="17"/>
  <c r="F883" i="17"/>
  <c r="E883" i="17"/>
  <c r="F882" i="17"/>
  <c r="E882" i="17"/>
  <c r="F881" i="17"/>
  <c r="E881" i="17"/>
  <c r="F880" i="17"/>
  <c r="E880" i="17"/>
  <c r="F879" i="17"/>
  <c r="E879" i="17"/>
  <c r="F878" i="17"/>
  <c r="E878" i="17"/>
  <c r="F877" i="17"/>
  <c r="E877" i="17"/>
  <c r="F876" i="17"/>
  <c r="E876" i="17"/>
  <c r="F875" i="17"/>
  <c r="E875" i="17"/>
  <c r="F874" i="17"/>
  <c r="E874" i="17"/>
  <c r="F873" i="17"/>
  <c r="E873" i="17"/>
  <c r="F872" i="17"/>
  <c r="E872" i="17"/>
  <c r="F871" i="17"/>
  <c r="E871" i="17"/>
  <c r="F870" i="17"/>
  <c r="E870" i="17"/>
  <c r="F869" i="17"/>
  <c r="E869" i="17"/>
  <c r="F868" i="17"/>
  <c r="E868" i="17"/>
  <c r="F867" i="17"/>
  <c r="E867" i="17"/>
  <c r="F866" i="17"/>
  <c r="E866" i="17"/>
  <c r="F865" i="17"/>
  <c r="E865" i="17"/>
  <c r="F864" i="17"/>
  <c r="E864" i="17"/>
  <c r="F863" i="17"/>
  <c r="E863" i="17"/>
  <c r="F862" i="17"/>
  <c r="E862" i="17"/>
  <c r="F861" i="17"/>
  <c r="E861" i="17"/>
  <c r="F860" i="17"/>
  <c r="E860" i="17"/>
  <c r="F859" i="17"/>
  <c r="E859" i="17"/>
  <c r="F858" i="17"/>
  <c r="E858" i="17"/>
  <c r="F857" i="17"/>
  <c r="E857" i="17"/>
  <c r="F856" i="17"/>
  <c r="E856" i="17"/>
  <c r="F855" i="17"/>
  <c r="E855" i="17"/>
  <c r="F854" i="17"/>
  <c r="E854" i="17"/>
  <c r="F853" i="17"/>
  <c r="E853" i="17"/>
  <c r="F852" i="17"/>
  <c r="E852" i="17"/>
  <c r="F851" i="17"/>
  <c r="E851" i="17"/>
  <c r="F850" i="17"/>
  <c r="E850" i="17"/>
  <c r="F849" i="17"/>
  <c r="E849" i="17"/>
  <c r="F848" i="17"/>
  <c r="E848" i="17"/>
  <c r="F847" i="17"/>
  <c r="E847" i="17"/>
  <c r="F846" i="17"/>
  <c r="E846" i="17"/>
  <c r="F845" i="17"/>
  <c r="E845" i="17"/>
  <c r="F844" i="17"/>
  <c r="E844" i="17"/>
  <c r="F843" i="17"/>
  <c r="E843" i="17"/>
  <c r="F842" i="17"/>
  <c r="E842" i="17"/>
  <c r="F841" i="17"/>
  <c r="E841" i="17"/>
  <c r="F840" i="17"/>
  <c r="E840" i="17"/>
  <c r="F839" i="17"/>
  <c r="E839" i="17"/>
  <c r="F838" i="17"/>
  <c r="E838" i="17"/>
  <c r="F837" i="17"/>
  <c r="E837" i="17"/>
  <c r="F836" i="17"/>
  <c r="E836" i="17"/>
  <c r="F835" i="17"/>
  <c r="E835" i="17"/>
  <c r="F834" i="17"/>
  <c r="E834" i="17"/>
  <c r="F833" i="17"/>
  <c r="E833" i="17"/>
  <c r="F832" i="17"/>
  <c r="E832" i="17"/>
  <c r="F831" i="17"/>
  <c r="E831" i="17"/>
  <c r="F830" i="17"/>
  <c r="E830" i="17"/>
  <c r="F829" i="17"/>
  <c r="E829" i="17"/>
  <c r="F828" i="17"/>
  <c r="E828" i="17"/>
  <c r="F827" i="17"/>
  <c r="E827" i="17"/>
  <c r="F826" i="17"/>
  <c r="E826" i="17"/>
  <c r="F825" i="17"/>
  <c r="E825" i="17"/>
  <c r="F824" i="17"/>
  <c r="E824" i="17"/>
  <c r="F823" i="17"/>
  <c r="E823" i="17"/>
  <c r="F822" i="17"/>
  <c r="E822" i="17"/>
  <c r="F821" i="17"/>
  <c r="E821" i="17"/>
  <c r="F820" i="17"/>
  <c r="E820" i="17"/>
  <c r="F819" i="17"/>
  <c r="E819" i="17"/>
  <c r="F818" i="17"/>
  <c r="E818" i="17"/>
  <c r="F817" i="17"/>
  <c r="E817" i="17"/>
  <c r="F816" i="17"/>
  <c r="E816" i="17"/>
  <c r="F815" i="17"/>
  <c r="E815" i="17"/>
  <c r="F814" i="17"/>
  <c r="E814" i="17"/>
  <c r="F813" i="17"/>
  <c r="E813" i="17"/>
  <c r="F812" i="17"/>
  <c r="E812" i="17"/>
  <c r="F811" i="17"/>
  <c r="E811" i="17"/>
  <c r="F810" i="17"/>
  <c r="E810" i="17"/>
  <c r="F809" i="17"/>
  <c r="E809" i="17"/>
  <c r="F808" i="17"/>
  <c r="E808" i="17"/>
  <c r="F807" i="17"/>
  <c r="E807" i="17"/>
  <c r="F806" i="17"/>
  <c r="E806" i="17"/>
  <c r="F805" i="17"/>
  <c r="E805" i="17"/>
  <c r="F804" i="17"/>
  <c r="E804" i="17"/>
  <c r="F803" i="17"/>
  <c r="E803" i="17"/>
  <c r="F802" i="17"/>
  <c r="E802" i="17"/>
  <c r="F801" i="17"/>
  <c r="E801" i="17"/>
  <c r="F800" i="17"/>
  <c r="E800" i="17"/>
  <c r="F799" i="17"/>
  <c r="E799" i="17"/>
  <c r="F798" i="17"/>
  <c r="E798" i="17"/>
  <c r="F797" i="17"/>
  <c r="E797" i="17"/>
  <c r="F796" i="17"/>
  <c r="E796" i="17"/>
  <c r="F795" i="17"/>
  <c r="E795" i="17"/>
  <c r="F794" i="17"/>
  <c r="E794" i="17"/>
  <c r="F793" i="17"/>
  <c r="E793" i="17"/>
  <c r="F792" i="17"/>
  <c r="E792" i="17"/>
  <c r="F791" i="17"/>
  <c r="E791" i="17"/>
  <c r="F790" i="17"/>
  <c r="E790" i="17"/>
  <c r="F789" i="17"/>
  <c r="E789" i="17"/>
  <c r="F788" i="17"/>
  <c r="E788" i="17"/>
  <c r="F787" i="17"/>
  <c r="E787" i="17"/>
  <c r="F786" i="17"/>
  <c r="E786" i="17"/>
  <c r="F785" i="17"/>
  <c r="E785" i="17"/>
  <c r="F784" i="17"/>
  <c r="E784" i="17"/>
  <c r="F783" i="17"/>
  <c r="E783" i="17"/>
  <c r="F782" i="17"/>
  <c r="E782" i="17"/>
  <c r="F781" i="17"/>
  <c r="E781" i="17"/>
  <c r="F780" i="17"/>
  <c r="E780" i="17"/>
  <c r="F779" i="17"/>
  <c r="E779" i="17"/>
  <c r="F778" i="17"/>
  <c r="E778" i="17"/>
  <c r="F777" i="17"/>
  <c r="E777" i="17"/>
  <c r="F776" i="17"/>
  <c r="E776" i="17"/>
  <c r="F775" i="17"/>
  <c r="E775" i="17"/>
  <c r="F774" i="17"/>
  <c r="E774" i="17"/>
  <c r="F773" i="17"/>
  <c r="E773" i="17"/>
  <c r="F772" i="17"/>
  <c r="E772" i="17"/>
  <c r="F771" i="17"/>
  <c r="E771" i="17"/>
  <c r="F770" i="17"/>
  <c r="E770" i="17"/>
  <c r="F769" i="17"/>
  <c r="E769" i="17"/>
  <c r="F768" i="17"/>
  <c r="E768" i="17"/>
  <c r="F767" i="17"/>
  <c r="E767" i="17"/>
  <c r="F766" i="17"/>
  <c r="E766" i="17"/>
  <c r="F765" i="17"/>
  <c r="E765" i="17"/>
  <c r="F764" i="17"/>
  <c r="E764" i="17"/>
  <c r="F763" i="17"/>
  <c r="E763" i="17"/>
  <c r="F762" i="17"/>
  <c r="E762" i="17"/>
  <c r="F761" i="17"/>
  <c r="E761" i="17"/>
  <c r="F760" i="17"/>
  <c r="E760" i="17"/>
  <c r="F759" i="17"/>
  <c r="E759" i="17"/>
  <c r="F758" i="17"/>
  <c r="E758" i="17"/>
  <c r="F757" i="17"/>
  <c r="E757" i="17"/>
  <c r="F756" i="17"/>
  <c r="E756" i="17"/>
  <c r="F755" i="17"/>
  <c r="E755" i="17"/>
  <c r="F754" i="17"/>
  <c r="E754" i="17"/>
  <c r="F753" i="17"/>
  <c r="E753" i="17"/>
  <c r="F752" i="17"/>
  <c r="E752" i="17"/>
  <c r="F751" i="17"/>
  <c r="E751" i="17"/>
  <c r="F750" i="17"/>
  <c r="E750" i="17"/>
  <c r="F749" i="17"/>
  <c r="E749" i="17"/>
  <c r="F748" i="17"/>
  <c r="E748" i="17"/>
  <c r="F747" i="17"/>
  <c r="E747" i="17"/>
  <c r="F746" i="17"/>
  <c r="E746" i="17"/>
  <c r="F745" i="17"/>
  <c r="E745" i="17"/>
  <c r="F744" i="17"/>
  <c r="E744" i="17"/>
  <c r="F743" i="17"/>
  <c r="E743" i="17"/>
  <c r="F742" i="17"/>
  <c r="E742" i="17"/>
  <c r="F741" i="17"/>
  <c r="E741" i="17"/>
  <c r="F740" i="17"/>
  <c r="E740" i="17"/>
  <c r="F739" i="17"/>
  <c r="E739" i="17"/>
  <c r="F738" i="17"/>
  <c r="E738" i="17"/>
  <c r="F737" i="17"/>
  <c r="E737" i="17"/>
  <c r="F736" i="17"/>
  <c r="E736" i="17"/>
  <c r="F735" i="17"/>
  <c r="E735" i="17"/>
  <c r="F734" i="17"/>
  <c r="E734" i="17"/>
  <c r="F733" i="17"/>
  <c r="E733" i="17"/>
  <c r="F732" i="17"/>
  <c r="E732" i="17"/>
  <c r="F731" i="17"/>
  <c r="E731" i="17"/>
  <c r="F730" i="17"/>
  <c r="E730" i="17"/>
  <c r="F729" i="17"/>
  <c r="E729" i="17"/>
  <c r="F728" i="17"/>
  <c r="E728" i="17"/>
  <c r="F727" i="17"/>
  <c r="E727" i="17"/>
  <c r="F726" i="17"/>
  <c r="E726" i="17"/>
  <c r="F725" i="17"/>
  <c r="E725" i="17"/>
  <c r="F724" i="17"/>
  <c r="E724" i="17"/>
  <c r="F723" i="17"/>
  <c r="E723" i="17"/>
  <c r="F722" i="17"/>
  <c r="E722" i="17"/>
  <c r="F721" i="17"/>
  <c r="E721" i="17"/>
  <c r="F720" i="17"/>
  <c r="E720" i="17"/>
  <c r="F719" i="17"/>
  <c r="E719" i="17"/>
  <c r="F718" i="17"/>
  <c r="E718" i="17"/>
  <c r="F717" i="17"/>
  <c r="E717" i="17"/>
  <c r="F716" i="17"/>
  <c r="E716" i="17"/>
  <c r="F715" i="17"/>
  <c r="E715" i="17"/>
  <c r="F714" i="17"/>
  <c r="E714" i="17"/>
  <c r="F713" i="17"/>
  <c r="E713" i="17"/>
  <c r="F712" i="17"/>
  <c r="E712" i="17"/>
  <c r="F711" i="17"/>
  <c r="F710" i="17"/>
  <c r="E710" i="17"/>
  <c r="F709" i="17"/>
  <c r="E709" i="17"/>
  <c r="F708" i="17"/>
  <c r="E708" i="17"/>
  <c r="F707" i="17"/>
  <c r="E707" i="17"/>
  <c r="F706" i="17"/>
  <c r="E706" i="17"/>
  <c r="F705" i="17"/>
  <c r="E705" i="17"/>
  <c r="F704" i="17"/>
  <c r="E704" i="17"/>
  <c r="F703" i="17"/>
  <c r="E703" i="17"/>
  <c r="F702" i="17"/>
  <c r="E702" i="17"/>
  <c r="F701" i="17"/>
  <c r="E701" i="17"/>
  <c r="F700" i="17"/>
  <c r="E700" i="17"/>
  <c r="F699" i="17"/>
  <c r="E699" i="17"/>
  <c r="F698" i="17"/>
  <c r="E698" i="17"/>
  <c r="F697" i="17"/>
  <c r="E697" i="17"/>
  <c r="F696" i="17"/>
  <c r="E696" i="17"/>
  <c r="F695" i="17"/>
  <c r="E695" i="17"/>
  <c r="F694" i="17"/>
  <c r="E694" i="17"/>
  <c r="F693" i="17"/>
  <c r="E693" i="17"/>
  <c r="F692" i="17"/>
  <c r="E692" i="17"/>
  <c r="F691" i="17"/>
  <c r="E691" i="17"/>
  <c r="F690" i="17"/>
  <c r="E690" i="17"/>
  <c r="F689" i="17"/>
  <c r="E689" i="17"/>
  <c r="F688" i="17"/>
  <c r="E688" i="17"/>
  <c r="F687" i="17"/>
  <c r="E687" i="17"/>
  <c r="F686" i="17"/>
  <c r="E686" i="17"/>
  <c r="F685" i="17"/>
  <c r="E685" i="17"/>
  <c r="F684" i="17"/>
  <c r="E684" i="17"/>
  <c r="F683" i="17"/>
  <c r="E683" i="17"/>
  <c r="F682" i="17"/>
  <c r="E682" i="17"/>
  <c r="F681" i="17"/>
  <c r="E681" i="17"/>
  <c r="F680" i="17"/>
  <c r="E680" i="17"/>
  <c r="F679" i="17"/>
  <c r="E679" i="17"/>
  <c r="F678" i="17"/>
  <c r="E678" i="17"/>
  <c r="F677" i="17"/>
  <c r="E677" i="17"/>
  <c r="F676" i="17"/>
  <c r="E676" i="17"/>
  <c r="F675" i="17"/>
  <c r="E675" i="17"/>
  <c r="F674" i="17"/>
  <c r="E674" i="17"/>
  <c r="F673" i="17"/>
  <c r="E673" i="17"/>
  <c r="F672" i="17"/>
  <c r="E672" i="17"/>
  <c r="F671" i="17"/>
  <c r="E671" i="17"/>
  <c r="F670" i="17"/>
  <c r="E670" i="17"/>
  <c r="F669" i="17"/>
  <c r="E669" i="17"/>
  <c r="F668" i="17"/>
  <c r="E668" i="17"/>
  <c r="F667" i="17"/>
  <c r="E667" i="17"/>
  <c r="F666" i="17"/>
  <c r="E666" i="17"/>
  <c r="F665" i="17"/>
  <c r="E665" i="17"/>
  <c r="F664" i="17"/>
  <c r="E664" i="17"/>
  <c r="F663" i="17"/>
  <c r="E663" i="17"/>
  <c r="F662" i="17"/>
  <c r="E662" i="17"/>
  <c r="F661" i="17"/>
  <c r="E661" i="17"/>
  <c r="F660" i="17"/>
  <c r="E660" i="17"/>
  <c r="F659" i="17"/>
  <c r="E659" i="17"/>
  <c r="F658" i="17"/>
  <c r="E658" i="17"/>
  <c r="F657" i="17"/>
  <c r="E657" i="17"/>
  <c r="F656" i="17"/>
  <c r="E656" i="17"/>
  <c r="F655" i="17"/>
  <c r="E655" i="17"/>
  <c r="F654" i="17"/>
  <c r="E654" i="17"/>
  <c r="F653" i="17"/>
  <c r="E653" i="17"/>
  <c r="F652" i="17"/>
  <c r="E652" i="17"/>
  <c r="F651" i="17"/>
  <c r="E651" i="17"/>
  <c r="F650" i="17"/>
  <c r="E650" i="17"/>
  <c r="F649" i="17"/>
  <c r="E649" i="17"/>
  <c r="F648" i="17"/>
  <c r="E648" i="17"/>
  <c r="F647" i="17"/>
  <c r="E647" i="17"/>
  <c r="F646" i="17"/>
  <c r="E646" i="17"/>
  <c r="F645" i="17"/>
  <c r="E645" i="17"/>
  <c r="F644" i="17"/>
  <c r="E644" i="17"/>
  <c r="F643" i="17"/>
  <c r="E643" i="17"/>
  <c r="F642" i="17"/>
  <c r="E642" i="17"/>
  <c r="F641" i="17"/>
  <c r="E641" i="17"/>
  <c r="F640" i="17"/>
  <c r="E640" i="17"/>
  <c r="F639" i="17"/>
  <c r="E639" i="17"/>
  <c r="F638" i="17"/>
  <c r="E638" i="17"/>
  <c r="F637" i="17"/>
  <c r="E637" i="17"/>
  <c r="F636" i="17"/>
  <c r="E636" i="17"/>
  <c r="F635" i="17"/>
  <c r="E635" i="17"/>
  <c r="F634" i="17"/>
  <c r="E634" i="17"/>
  <c r="F633" i="17"/>
  <c r="E633" i="17"/>
  <c r="F632" i="17"/>
  <c r="E632" i="17"/>
  <c r="F631" i="17"/>
  <c r="E631" i="17"/>
  <c r="F630" i="17"/>
  <c r="E630" i="17"/>
  <c r="F629" i="17"/>
  <c r="E629" i="17"/>
  <c r="F628" i="17"/>
  <c r="E628" i="17"/>
  <c r="F627" i="17"/>
  <c r="E627" i="17"/>
  <c r="F626" i="17"/>
  <c r="E626" i="17"/>
  <c r="F625" i="17"/>
  <c r="E625" i="17"/>
  <c r="F624" i="17"/>
  <c r="E624" i="17"/>
  <c r="F623" i="17"/>
  <c r="E623" i="17"/>
  <c r="F622" i="17"/>
  <c r="E622" i="17"/>
  <c r="F621" i="17"/>
  <c r="E621" i="17"/>
  <c r="F620" i="17"/>
  <c r="E620" i="17"/>
  <c r="F619" i="17"/>
  <c r="E619" i="17"/>
  <c r="F618" i="17"/>
  <c r="E618" i="17"/>
  <c r="F617" i="17"/>
  <c r="E617" i="17"/>
  <c r="F616" i="17"/>
  <c r="E616" i="17"/>
  <c r="F615" i="17"/>
  <c r="E615" i="17"/>
  <c r="F614" i="17"/>
  <c r="E614" i="17"/>
  <c r="F613" i="17"/>
  <c r="E613" i="17"/>
  <c r="F612" i="17"/>
  <c r="E612" i="17"/>
  <c r="F611" i="17"/>
  <c r="E611" i="17"/>
  <c r="F610" i="17"/>
  <c r="E610" i="17"/>
  <c r="F609" i="17"/>
  <c r="E609" i="17"/>
  <c r="F608" i="17"/>
  <c r="E608" i="17"/>
  <c r="F607" i="17"/>
  <c r="E607" i="17"/>
  <c r="F606" i="17"/>
  <c r="E606" i="17"/>
  <c r="F605" i="17"/>
  <c r="E605" i="17"/>
  <c r="F604" i="17"/>
  <c r="E604" i="17"/>
  <c r="F603" i="17"/>
  <c r="E603" i="17"/>
  <c r="F602" i="17"/>
  <c r="E602" i="17"/>
  <c r="F601" i="17"/>
  <c r="E601" i="17"/>
  <c r="F600" i="17"/>
  <c r="E600" i="17"/>
  <c r="F599" i="17"/>
  <c r="E599" i="17"/>
  <c r="F598" i="17"/>
  <c r="E598" i="17"/>
  <c r="F597" i="17"/>
  <c r="E597" i="17"/>
  <c r="F596" i="17"/>
  <c r="E596" i="17"/>
  <c r="F595" i="17"/>
  <c r="E595" i="17"/>
  <c r="F594" i="17"/>
  <c r="E594" i="17"/>
  <c r="F593" i="17"/>
  <c r="E593" i="17"/>
  <c r="F592" i="17"/>
  <c r="E592" i="17"/>
  <c r="F591" i="17"/>
  <c r="E591" i="17"/>
  <c r="F590" i="17"/>
  <c r="E590" i="17"/>
  <c r="F589" i="17"/>
  <c r="E589" i="17"/>
  <c r="F588" i="17"/>
  <c r="E588" i="17"/>
  <c r="F587" i="17"/>
  <c r="E587" i="17"/>
  <c r="F586" i="17"/>
  <c r="E586" i="17"/>
  <c r="F585" i="17"/>
  <c r="E585" i="17"/>
  <c r="F584" i="17"/>
  <c r="E584" i="17"/>
  <c r="F583" i="17"/>
  <c r="E583" i="17"/>
  <c r="F582" i="17"/>
  <c r="E582" i="17"/>
  <c r="F581" i="17"/>
  <c r="E581" i="17"/>
  <c r="F580" i="17"/>
  <c r="E580" i="17"/>
  <c r="F579" i="17"/>
  <c r="E579" i="17"/>
  <c r="F578" i="17"/>
  <c r="E578" i="17"/>
  <c r="F577" i="17"/>
  <c r="E577" i="17"/>
  <c r="F576" i="17"/>
  <c r="E576" i="17"/>
  <c r="F575" i="17"/>
  <c r="E575" i="17"/>
  <c r="F574" i="17"/>
  <c r="E574" i="17"/>
  <c r="F573" i="17"/>
  <c r="E573" i="17"/>
  <c r="F572" i="17"/>
  <c r="E572" i="17"/>
  <c r="F571" i="17"/>
  <c r="E571" i="17"/>
  <c r="F570" i="17"/>
  <c r="E570" i="17"/>
  <c r="F569" i="17"/>
  <c r="E569" i="17"/>
  <c r="F568" i="17"/>
  <c r="E568" i="17"/>
  <c r="F567" i="17"/>
  <c r="E567" i="17"/>
  <c r="F566" i="17"/>
  <c r="E566" i="17"/>
  <c r="F565" i="17"/>
  <c r="E565" i="17"/>
  <c r="F564" i="17"/>
  <c r="E564" i="17"/>
  <c r="F563" i="17"/>
  <c r="E563" i="17"/>
  <c r="F562" i="17"/>
  <c r="E562" i="17"/>
  <c r="F561" i="17"/>
  <c r="E561" i="17"/>
  <c r="F560" i="17"/>
  <c r="E560" i="17"/>
  <c r="F559" i="17"/>
  <c r="E559" i="17"/>
  <c r="F558" i="17"/>
  <c r="E558" i="17"/>
  <c r="F557" i="17"/>
  <c r="E557" i="17"/>
  <c r="F556" i="17"/>
  <c r="E556" i="17"/>
  <c r="F555" i="17"/>
  <c r="E555" i="17"/>
  <c r="F554" i="17"/>
  <c r="E554" i="17"/>
  <c r="F553" i="17"/>
  <c r="E553" i="17"/>
  <c r="F552" i="17"/>
  <c r="E552" i="17"/>
  <c r="F551" i="17"/>
  <c r="E551" i="17"/>
  <c r="F550" i="17"/>
  <c r="E550" i="17"/>
  <c r="F549" i="17"/>
  <c r="E549" i="17"/>
  <c r="F548" i="17"/>
  <c r="E548" i="17"/>
  <c r="F547" i="17"/>
  <c r="E547" i="17"/>
  <c r="F546" i="17"/>
  <c r="E546" i="17"/>
  <c r="F545" i="17"/>
  <c r="E545" i="17"/>
  <c r="F544" i="17"/>
  <c r="E544" i="17"/>
  <c r="F543" i="17"/>
  <c r="E543" i="17"/>
  <c r="F542" i="17"/>
  <c r="E542" i="17"/>
  <c r="F541" i="17"/>
  <c r="E541" i="17"/>
  <c r="F540" i="17"/>
  <c r="E540" i="17"/>
  <c r="F539" i="17"/>
  <c r="E539" i="17"/>
  <c r="F538" i="17"/>
  <c r="E538" i="17"/>
  <c r="F537" i="17"/>
  <c r="E537" i="17"/>
  <c r="F536" i="17"/>
  <c r="E536" i="17"/>
  <c r="F535" i="17"/>
  <c r="E535" i="17"/>
  <c r="F534" i="17"/>
  <c r="E534" i="17"/>
  <c r="F533" i="17"/>
  <c r="E533" i="17"/>
  <c r="F532" i="17"/>
  <c r="E532" i="17"/>
  <c r="F531" i="17"/>
  <c r="E531" i="17"/>
  <c r="F530" i="17"/>
  <c r="E530" i="17"/>
  <c r="F529" i="17"/>
  <c r="E529" i="17"/>
  <c r="F528" i="17"/>
  <c r="E528" i="17"/>
  <c r="F527" i="17"/>
  <c r="E527" i="17"/>
  <c r="F526" i="17"/>
  <c r="E526" i="17"/>
  <c r="F525" i="17"/>
  <c r="E525" i="17"/>
  <c r="F524" i="17"/>
  <c r="E524" i="17"/>
  <c r="F523" i="17"/>
  <c r="E523" i="17"/>
  <c r="F522" i="17"/>
  <c r="E522" i="17"/>
  <c r="F521" i="17"/>
  <c r="E521" i="17"/>
  <c r="F520" i="17"/>
  <c r="E520" i="17"/>
  <c r="F519" i="17"/>
  <c r="E519" i="17"/>
  <c r="F518" i="17"/>
  <c r="E518" i="17"/>
  <c r="F517" i="17"/>
  <c r="E517" i="17"/>
  <c r="F516" i="17"/>
  <c r="E516" i="17"/>
  <c r="F515" i="17"/>
  <c r="E515" i="17"/>
  <c r="F514" i="17"/>
  <c r="E514" i="17"/>
  <c r="F513" i="17"/>
  <c r="E513" i="17"/>
  <c r="F512" i="17"/>
  <c r="E512" i="17"/>
  <c r="F511" i="17"/>
  <c r="E511" i="17"/>
  <c r="F510" i="17"/>
  <c r="E510" i="17"/>
  <c r="F509" i="17"/>
  <c r="E509" i="17"/>
  <c r="F508" i="17"/>
  <c r="E508" i="17"/>
  <c r="F507" i="17"/>
  <c r="E507" i="17"/>
  <c r="F506" i="17"/>
  <c r="E506" i="17"/>
  <c r="F505" i="17"/>
  <c r="E505" i="17"/>
  <c r="F504" i="17"/>
  <c r="E504" i="17"/>
  <c r="F503" i="17"/>
  <c r="E503" i="17"/>
  <c r="F502" i="17"/>
  <c r="E502" i="17"/>
  <c r="F501" i="17"/>
  <c r="E501" i="17"/>
  <c r="F500" i="17"/>
  <c r="E500" i="17"/>
  <c r="F499" i="17"/>
  <c r="E499" i="17"/>
  <c r="F498" i="17"/>
  <c r="E498" i="17"/>
  <c r="F497" i="17"/>
  <c r="E497" i="17"/>
  <c r="F496" i="17"/>
  <c r="E496" i="17"/>
  <c r="F495" i="17"/>
  <c r="E495" i="17"/>
  <c r="F494" i="17"/>
  <c r="E494" i="17"/>
  <c r="F493" i="17"/>
  <c r="E493" i="17"/>
  <c r="F492" i="17"/>
  <c r="E492" i="17"/>
  <c r="F491" i="17"/>
  <c r="E491" i="17"/>
  <c r="F490" i="17"/>
  <c r="E490" i="17"/>
  <c r="F489" i="17"/>
  <c r="E489" i="17"/>
  <c r="F488" i="17"/>
  <c r="E488" i="17"/>
  <c r="F487" i="17"/>
  <c r="E487" i="17"/>
  <c r="F486" i="17"/>
  <c r="E486" i="17"/>
  <c r="F485" i="17"/>
  <c r="E485" i="17"/>
  <c r="F484" i="17"/>
  <c r="E484" i="17"/>
  <c r="F483" i="17"/>
  <c r="E483" i="17"/>
  <c r="F482" i="17"/>
  <c r="E482" i="17"/>
  <c r="F481" i="17"/>
  <c r="E481" i="17"/>
  <c r="F480" i="17"/>
  <c r="E480" i="17"/>
  <c r="F479" i="17"/>
  <c r="E479" i="17"/>
  <c r="F478" i="17"/>
  <c r="E478" i="17"/>
  <c r="F477" i="17"/>
  <c r="E477" i="17"/>
  <c r="F476" i="17"/>
  <c r="E476" i="17"/>
  <c r="F475" i="17"/>
  <c r="E475" i="17"/>
  <c r="F474" i="17"/>
  <c r="E474" i="17"/>
  <c r="F473" i="17"/>
  <c r="E473" i="17"/>
  <c r="F472" i="17"/>
  <c r="E472" i="17"/>
  <c r="F471" i="17"/>
  <c r="E471" i="17"/>
  <c r="F470" i="17"/>
  <c r="E470" i="17"/>
  <c r="F469" i="17"/>
  <c r="E469" i="17"/>
  <c r="F468" i="17"/>
  <c r="E468" i="17"/>
  <c r="F467" i="17"/>
  <c r="E467" i="17"/>
  <c r="F466" i="17"/>
  <c r="E466" i="17"/>
  <c r="F465" i="17"/>
  <c r="E465" i="17"/>
  <c r="F464" i="17"/>
  <c r="E464" i="17"/>
  <c r="F463" i="17"/>
  <c r="E463" i="17"/>
  <c r="F462" i="17"/>
  <c r="E462" i="17"/>
  <c r="F461" i="17"/>
  <c r="E461" i="17"/>
  <c r="F460" i="17"/>
  <c r="E460" i="17"/>
  <c r="F459" i="17"/>
  <c r="E459" i="17"/>
  <c r="F458" i="17"/>
  <c r="E458" i="17"/>
  <c r="F457" i="17"/>
  <c r="E457" i="17"/>
  <c r="F456" i="17"/>
  <c r="E456" i="17"/>
  <c r="F455" i="17"/>
  <c r="E455" i="17"/>
  <c r="F454" i="17"/>
  <c r="E454" i="17"/>
  <c r="F453" i="17"/>
  <c r="E453" i="17"/>
  <c r="F452" i="17"/>
  <c r="E452" i="17"/>
  <c r="F451" i="17"/>
  <c r="E451" i="17"/>
  <c r="F450" i="17"/>
  <c r="E450" i="17"/>
  <c r="F449" i="17"/>
  <c r="E449" i="17"/>
  <c r="F448" i="17"/>
  <c r="E448" i="17"/>
  <c r="F447" i="17"/>
  <c r="E447" i="17"/>
  <c r="F446" i="17"/>
  <c r="E446" i="17"/>
  <c r="F445" i="17"/>
  <c r="E445" i="17"/>
  <c r="F444" i="17"/>
  <c r="E444" i="17"/>
  <c r="F443" i="17"/>
  <c r="E443" i="17"/>
  <c r="F442" i="17"/>
  <c r="E442" i="17"/>
  <c r="F441" i="17"/>
  <c r="E441" i="17"/>
  <c r="F440" i="17"/>
  <c r="E440" i="17"/>
  <c r="F439" i="17"/>
  <c r="E439" i="17"/>
  <c r="F438" i="17"/>
  <c r="E438" i="17"/>
  <c r="F437" i="17"/>
  <c r="E437" i="17"/>
  <c r="F436" i="17"/>
  <c r="E436" i="17"/>
  <c r="F435" i="17"/>
  <c r="E435" i="17"/>
  <c r="F434" i="17"/>
  <c r="E434" i="17"/>
  <c r="F433" i="17"/>
  <c r="E433" i="17"/>
  <c r="F432" i="17"/>
  <c r="E432" i="17"/>
  <c r="F431" i="17"/>
  <c r="E431" i="17"/>
  <c r="F430" i="17"/>
  <c r="E430" i="17"/>
  <c r="F429" i="17"/>
  <c r="E429" i="17"/>
  <c r="F428" i="17"/>
  <c r="E428" i="17"/>
  <c r="F427" i="17"/>
  <c r="E427" i="17"/>
  <c r="F426" i="17"/>
  <c r="E426" i="17"/>
  <c r="F425" i="17"/>
  <c r="E425" i="17"/>
  <c r="F424" i="17"/>
  <c r="E424" i="17"/>
  <c r="F423" i="17"/>
  <c r="E423" i="17"/>
  <c r="F422" i="17"/>
  <c r="E422" i="17"/>
  <c r="F421" i="17"/>
  <c r="E421" i="17"/>
  <c r="F420" i="17"/>
  <c r="E420" i="17"/>
  <c r="F419" i="17"/>
  <c r="E419" i="17"/>
  <c r="F418" i="17"/>
  <c r="E418" i="17"/>
  <c r="F417" i="17"/>
  <c r="E417" i="17"/>
  <c r="F416" i="17"/>
  <c r="E416" i="17"/>
  <c r="F415" i="17"/>
  <c r="E415" i="17"/>
  <c r="F414" i="17"/>
  <c r="E414" i="17"/>
  <c r="F413" i="17"/>
  <c r="E413" i="17"/>
  <c r="F412" i="17"/>
  <c r="E412" i="17"/>
  <c r="F411" i="17"/>
  <c r="E411" i="17"/>
  <c r="F410" i="17"/>
  <c r="E410" i="17"/>
  <c r="F409" i="17"/>
  <c r="E409" i="17"/>
  <c r="F408" i="17"/>
  <c r="E408" i="17"/>
  <c r="F407" i="17"/>
  <c r="E407" i="17"/>
  <c r="F406" i="17"/>
  <c r="E406" i="17"/>
  <c r="F405" i="17"/>
  <c r="E405" i="17"/>
  <c r="F404" i="17"/>
  <c r="E404" i="17"/>
  <c r="F403" i="17"/>
  <c r="E403" i="17"/>
  <c r="F402" i="17"/>
  <c r="E402" i="17"/>
  <c r="F401" i="17"/>
  <c r="E401" i="17"/>
  <c r="F400" i="17"/>
  <c r="E400" i="17"/>
  <c r="F399" i="17"/>
  <c r="E399" i="17"/>
  <c r="F398" i="17"/>
  <c r="E398" i="17"/>
  <c r="F397" i="17"/>
  <c r="E397" i="17"/>
  <c r="F396" i="17"/>
  <c r="E396" i="17"/>
  <c r="F395" i="17"/>
  <c r="E395" i="17"/>
  <c r="F394" i="17"/>
  <c r="E394" i="17"/>
  <c r="F393" i="17"/>
  <c r="E393" i="17"/>
  <c r="F392" i="17"/>
  <c r="E392" i="17"/>
  <c r="F391" i="17"/>
  <c r="E391" i="17"/>
  <c r="F390" i="17"/>
  <c r="E390" i="17"/>
  <c r="F389" i="17"/>
  <c r="E389" i="17"/>
  <c r="F388" i="17"/>
  <c r="E388" i="17"/>
  <c r="F387" i="17"/>
  <c r="E387" i="17"/>
  <c r="F386" i="17"/>
  <c r="E386" i="17"/>
  <c r="F385" i="17"/>
  <c r="E385" i="17"/>
  <c r="F384" i="17"/>
  <c r="E384" i="17"/>
  <c r="F383" i="17"/>
  <c r="E383" i="17"/>
  <c r="F382" i="17"/>
  <c r="E382" i="17"/>
  <c r="F381" i="17"/>
  <c r="E381" i="17"/>
  <c r="F380" i="17"/>
  <c r="E380" i="17"/>
  <c r="F379" i="17"/>
  <c r="E379" i="17"/>
  <c r="F378" i="17"/>
  <c r="E378" i="17"/>
  <c r="F377" i="17"/>
  <c r="E377" i="17"/>
  <c r="F376" i="17"/>
  <c r="E376" i="17"/>
  <c r="F375" i="17"/>
  <c r="E375" i="17"/>
  <c r="F374" i="17"/>
  <c r="E374" i="17"/>
  <c r="F373" i="17"/>
  <c r="E373" i="17"/>
  <c r="F372" i="17"/>
  <c r="E372" i="17"/>
  <c r="F371" i="17"/>
  <c r="E371" i="17"/>
  <c r="F370" i="17"/>
  <c r="E370" i="17"/>
  <c r="F369" i="17"/>
  <c r="E369" i="17"/>
  <c r="F368" i="17"/>
  <c r="E368" i="17"/>
  <c r="F367" i="17"/>
  <c r="E367" i="17"/>
  <c r="F366" i="17"/>
  <c r="E366" i="17"/>
  <c r="F365" i="17"/>
  <c r="E365" i="17"/>
  <c r="F364" i="17"/>
  <c r="E364" i="17"/>
  <c r="F363" i="17"/>
  <c r="E363" i="17"/>
  <c r="F362" i="17"/>
  <c r="E362" i="17"/>
  <c r="F361" i="17"/>
  <c r="E361" i="17"/>
  <c r="F360" i="17"/>
  <c r="E360" i="17"/>
  <c r="F359" i="17"/>
  <c r="E359" i="17"/>
  <c r="F358" i="17"/>
  <c r="E358" i="17"/>
  <c r="F357" i="17"/>
  <c r="E357" i="17"/>
  <c r="F356" i="17"/>
  <c r="E356" i="17"/>
  <c r="F355" i="17"/>
  <c r="E355" i="17"/>
  <c r="F354" i="17"/>
  <c r="E354" i="17"/>
  <c r="F353" i="17"/>
  <c r="E353" i="17"/>
  <c r="F352" i="17"/>
  <c r="E352" i="17"/>
  <c r="F351" i="17"/>
  <c r="E351" i="17"/>
  <c r="F350" i="17"/>
  <c r="E350" i="17"/>
  <c r="F349" i="17"/>
  <c r="E349" i="17"/>
  <c r="F348" i="17"/>
  <c r="E348" i="17"/>
  <c r="F347" i="17"/>
  <c r="E347" i="17"/>
  <c r="F346" i="17"/>
  <c r="E346" i="17"/>
  <c r="F345" i="17"/>
  <c r="E345" i="17"/>
  <c r="F344" i="17"/>
  <c r="E344" i="17"/>
  <c r="F343" i="17"/>
  <c r="E343" i="17"/>
  <c r="F342" i="17"/>
  <c r="E342" i="17"/>
  <c r="F341" i="17"/>
  <c r="E341" i="17"/>
  <c r="F340" i="17"/>
  <c r="E340" i="17"/>
  <c r="F339" i="17"/>
  <c r="E339" i="17"/>
  <c r="F338" i="17"/>
  <c r="E338" i="17"/>
  <c r="F337" i="17"/>
  <c r="E337" i="17"/>
  <c r="F336" i="17"/>
  <c r="E336" i="17"/>
  <c r="F335" i="17"/>
  <c r="E335" i="17"/>
  <c r="F334" i="17"/>
  <c r="E334" i="17"/>
  <c r="F333" i="17"/>
  <c r="E333" i="17"/>
  <c r="F332" i="17"/>
  <c r="E332" i="17"/>
  <c r="F331" i="17"/>
  <c r="E331" i="17"/>
  <c r="F330" i="17"/>
  <c r="E330" i="17"/>
  <c r="F329" i="17"/>
  <c r="E329" i="17"/>
  <c r="F328" i="17"/>
  <c r="E328" i="17"/>
  <c r="F327" i="17"/>
  <c r="E327" i="17"/>
  <c r="F326" i="17"/>
  <c r="E326" i="17"/>
  <c r="F325" i="17"/>
  <c r="E325" i="17"/>
  <c r="F324" i="17"/>
  <c r="E324" i="17"/>
  <c r="F323" i="17"/>
  <c r="E323" i="17"/>
  <c r="F322" i="17"/>
  <c r="E322" i="17"/>
  <c r="F321" i="17"/>
  <c r="E321" i="17"/>
  <c r="F320" i="17"/>
  <c r="E320" i="17"/>
  <c r="F319" i="17"/>
  <c r="E319" i="17"/>
  <c r="F318" i="17"/>
  <c r="E318" i="17"/>
  <c r="F317" i="17"/>
  <c r="E317" i="17"/>
  <c r="F316" i="17"/>
  <c r="E316" i="17"/>
  <c r="F315" i="17"/>
  <c r="E315" i="17"/>
  <c r="F314" i="17"/>
  <c r="E314" i="17"/>
  <c r="F313" i="17"/>
  <c r="E313" i="17"/>
  <c r="F312" i="17"/>
  <c r="E312" i="17"/>
  <c r="F311" i="17"/>
  <c r="E311" i="17"/>
  <c r="F310" i="17"/>
  <c r="E310" i="17"/>
  <c r="F309" i="17"/>
  <c r="E309" i="17"/>
  <c r="F308" i="17"/>
  <c r="E308" i="17"/>
  <c r="F307" i="17"/>
  <c r="E307" i="17"/>
  <c r="F306" i="17"/>
  <c r="E306" i="17"/>
  <c r="F305" i="17"/>
  <c r="E305" i="17"/>
  <c r="F304" i="17"/>
  <c r="E304" i="17"/>
  <c r="F303" i="17"/>
  <c r="E303" i="17"/>
  <c r="F302" i="17"/>
  <c r="E302" i="17"/>
  <c r="F301" i="17"/>
  <c r="E301" i="17"/>
  <c r="F300" i="17"/>
  <c r="E300" i="17"/>
  <c r="F299" i="17"/>
  <c r="E299" i="17"/>
  <c r="F298" i="17"/>
  <c r="E298" i="17"/>
  <c r="F297" i="17"/>
  <c r="E297" i="17"/>
  <c r="F296" i="17"/>
  <c r="E296" i="17"/>
  <c r="F295" i="17"/>
  <c r="E295" i="17"/>
  <c r="F294" i="17"/>
  <c r="E294" i="17"/>
  <c r="F293" i="17"/>
  <c r="E293" i="17"/>
  <c r="F292" i="17"/>
  <c r="E292" i="17"/>
  <c r="F291" i="17"/>
  <c r="E291" i="17"/>
  <c r="F290" i="17"/>
  <c r="E290" i="17"/>
  <c r="F289" i="17"/>
  <c r="E289" i="17"/>
  <c r="F288" i="17"/>
  <c r="E288" i="17"/>
  <c r="F287" i="17"/>
  <c r="E287" i="17"/>
  <c r="F286" i="17"/>
  <c r="E286" i="17"/>
  <c r="F285" i="17"/>
  <c r="E285" i="17"/>
  <c r="F284" i="17"/>
  <c r="E284" i="17"/>
  <c r="F283" i="17"/>
  <c r="E283" i="17"/>
  <c r="F282" i="17"/>
  <c r="E282" i="17"/>
  <c r="F281" i="17"/>
  <c r="E281" i="17"/>
  <c r="F280" i="17"/>
  <c r="E280" i="17"/>
  <c r="F279" i="17"/>
  <c r="E279" i="17"/>
  <c r="F278" i="17"/>
  <c r="E278" i="17"/>
  <c r="F277" i="17"/>
  <c r="E277" i="17"/>
  <c r="F276" i="17"/>
  <c r="E276" i="17"/>
  <c r="F275" i="17"/>
  <c r="E275" i="17"/>
  <c r="F274" i="17"/>
  <c r="E274" i="17"/>
  <c r="F273" i="17"/>
  <c r="E273" i="17"/>
  <c r="F272" i="17"/>
  <c r="E272" i="17"/>
  <c r="F271" i="17"/>
  <c r="E271" i="17"/>
  <c r="F270" i="17"/>
  <c r="E270" i="17"/>
  <c r="F269" i="17"/>
  <c r="E269" i="17"/>
  <c r="F268" i="17"/>
  <c r="E268" i="17"/>
  <c r="F267" i="17"/>
  <c r="E267" i="17"/>
  <c r="F266" i="17"/>
  <c r="E266" i="17"/>
  <c r="F265" i="17"/>
  <c r="E265" i="17"/>
  <c r="F264" i="17"/>
  <c r="E264" i="17"/>
  <c r="F263" i="17"/>
  <c r="E263" i="17"/>
  <c r="F262" i="17"/>
  <c r="E262" i="17"/>
  <c r="F261" i="17"/>
  <c r="E261" i="17"/>
  <c r="F260" i="17"/>
  <c r="E260" i="17"/>
  <c r="F259" i="17"/>
  <c r="E259" i="17"/>
  <c r="F258" i="17"/>
  <c r="E258" i="17"/>
  <c r="F257" i="17"/>
  <c r="E257" i="17"/>
  <c r="F256" i="17"/>
  <c r="E256" i="17"/>
  <c r="F255" i="17"/>
  <c r="E255" i="17"/>
  <c r="F254" i="17"/>
  <c r="E254" i="17"/>
  <c r="F253" i="17"/>
  <c r="E253" i="17"/>
  <c r="F252" i="17"/>
  <c r="E252" i="17"/>
  <c r="F251" i="17"/>
  <c r="E251" i="17"/>
  <c r="F250" i="17"/>
  <c r="E250" i="17"/>
  <c r="F249" i="17"/>
  <c r="E249" i="17"/>
  <c r="F248" i="17"/>
  <c r="E248" i="17"/>
  <c r="F247" i="17"/>
  <c r="E247" i="17"/>
  <c r="F246" i="17"/>
  <c r="E246" i="17"/>
  <c r="F245" i="17"/>
  <c r="E245" i="17"/>
  <c r="F244" i="17"/>
  <c r="E244" i="17"/>
  <c r="F243" i="17"/>
  <c r="E243" i="17"/>
  <c r="F242" i="17"/>
  <c r="E242" i="17"/>
  <c r="F241" i="17"/>
  <c r="E241" i="17"/>
  <c r="F240" i="17"/>
  <c r="E240" i="17"/>
  <c r="F239" i="17"/>
  <c r="E239" i="17"/>
  <c r="F238" i="17"/>
  <c r="E238" i="17"/>
  <c r="F237" i="17"/>
  <c r="E237" i="17"/>
  <c r="F236" i="17"/>
  <c r="E236" i="17"/>
  <c r="F235" i="17"/>
  <c r="E235" i="17"/>
  <c r="F234" i="17"/>
  <c r="E234" i="17"/>
  <c r="F233" i="17"/>
  <c r="E233" i="17"/>
  <c r="F232" i="17"/>
  <c r="E232" i="17"/>
  <c r="F231" i="17"/>
  <c r="E231" i="17"/>
  <c r="F230" i="17"/>
  <c r="E230" i="17"/>
  <c r="F229" i="17"/>
  <c r="E229" i="17"/>
  <c r="F228" i="17"/>
  <c r="E228" i="17"/>
  <c r="F227" i="17"/>
  <c r="E227" i="17"/>
  <c r="F226" i="17"/>
  <c r="E226" i="17"/>
  <c r="F225" i="17"/>
  <c r="E225" i="17"/>
  <c r="F224" i="17"/>
  <c r="E224" i="17"/>
  <c r="F223" i="17"/>
  <c r="E223" i="17"/>
  <c r="F222" i="17"/>
  <c r="E222" i="17"/>
  <c r="F221" i="17"/>
  <c r="E221" i="17"/>
  <c r="F220" i="17"/>
  <c r="E220" i="17"/>
  <c r="F219" i="17"/>
  <c r="E219" i="17"/>
  <c r="F218" i="17"/>
  <c r="E218" i="17"/>
  <c r="F217" i="17"/>
  <c r="E217" i="17"/>
  <c r="F216" i="17"/>
  <c r="E216" i="17"/>
  <c r="F215" i="17"/>
  <c r="E215" i="17"/>
  <c r="F214" i="17"/>
  <c r="E214" i="17"/>
  <c r="F213" i="17"/>
  <c r="E213" i="17"/>
  <c r="F212" i="17"/>
  <c r="E212" i="17"/>
  <c r="F211" i="17"/>
  <c r="E211" i="17"/>
  <c r="F210" i="17"/>
  <c r="E210" i="17"/>
  <c r="F209" i="17"/>
  <c r="E209" i="17"/>
  <c r="F208" i="17"/>
  <c r="E208" i="17"/>
  <c r="F207" i="17"/>
  <c r="E207" i="17"/>
  <c r="F206" i="17"/>
  <c r="E206" i="17"/>
  <c r="F205" i="17"/>
  <c r="E205" i="17"/>
  <c r="F204" i="17"/>
  <c r="E204" i="17"/>
  <c r="F203" i="17"/>
  <c r="E203" i="17"/>
  <c r="F202" i="17"/>
  <c r="E202" i="17"/>
  <c r="F201" i="17"/>
  <c r="E201" i="17"/>
  <c r="F200" i="17"/>
  <c r="E200" i="17"/>
  <c r="F199" i="17"/>
  <c r="E199" i="17"/>
  <c r="F198" i="17"/>
  <c r="E198" i="17"/>
  <c r="F197" i="17"/>
  <c r="E197" i="17"/>
  <c r="F196" i="17"/>
  <c r="E196" i="17"/>
  <c r="F195" i="17"/>
  <c r="E195" i="17"/>
  <c r="F194" i="17"/>
  <c r="E194" i="17"/>
  <c r="F193" i="17"/>
  <c r="E193" i="17"/>
  <c r="F192" i="17"/>
  <c r="E192" i="17"/>
  <c r="F191" i="17"/>
  <c r="E191" i="17"/>
  <c r="F190" i="17"/>
  <c r="E190" i="17"/>
  <c r="F189" i="17"/>
  <c r="E189" i="17"/>
  <c r="F188" i="17"/>
  <c r="E188" i="17"/>
  <c r="F187" i="17"/>
  <c r="E187" i="17"/>
  <c r="F186" i="17"/>
  <c r="E186" i="17"/>
  <c r="F185" i="17"/>
  <c r="E185" i="17"/>
  <c r="F184" i="17"/>
  <c r="E184" i="17"/>
  <c r="F183" i="17"/>
  <c r="E183" i="17"/>
  <c r="F182" i="17"/>
  <c r="E182" i="17"/>
  <c r="F181" i="17"/>
  <c r="E181" i="17"/>
  <c r="F180" i="17"/>
  <c r="E180" i="17"/>
  <c r="F179" i="17"/>
  <c r="E179" i="17"/>
  <c r="F178" i="17"/>
  <c r="E178" i="17"/>
  <c r="F177" i="17"/>
  <c r="E177" i="17"/>
  <c r="F176" i="17"/>
  <c r="E176" i="17"/>
  <c r="F175" i="17"/>
  <c r="E175" i="17"/>
  <c r="F174" i="17"/>
  <c r="E174" i="17"/>
  <c r="F173" i="17"/>
  <c r="E173" i="17"/>
  <c r="F172" i="17"/>
  <c r="E172" i="17"/>
  <c r="F171" i="17"/>
  <c r="E171" i="17"/>
  <c r="F170" i="17"/>
  <c r="E170" i="17"/>
  <c r="F169" i="17"/>
  <c r="E169" i="17"/>
  <c r="F168" i="17"/>
  <c r="E168" i="17"/>
  <c r="F167" i="17"/>
  <c r="E167" i="17"/>
  <c r="F166" i="17"/>
  <c r="E166" i="17"/>
  <c r="F165" i="17"/>
  <c r="E165" i="17"/>
  <c r="F164" i="17"/>
  <c r="E164" i="17"/>
  <c r="F163" i="17"/>
  <c r="E163" i="17"/>
  <c r="F162" i="17"/>
  <c r="E162" i="17"/>
  <c r="F161" i="17"/>
  <c r="E161" i="17"/>
  <c r="F160" i="17"/>
  <c r="E160" i="17"/>
  <c r="F159" i="17"/>
  <c r="E159" i="17"/>
  <c r="F158" i="17"/>
  <c r="E158" i="17"/>
  <c r="F157" i="17"/>
  <c r="E157" i="17"/>
  <c r="F156" i="17"/>
  <c r="E156" i="17"/>
  <c r="F155" i="17"/>
  <c r="E155" i="17"/>
  <c r="F154" i="17"/>
  <c r="E154" i="17"/>
  <c r="F153" i="17"/>
  <c r="E153" i="17"/>
  <c r="F152" i="17"/>
  <c r="E152" i="17"/>
  <c r="F151" i="17"/>
  <c r="E151" i="17"/>
  <c r="F150" i="17"/>
  <c r="E150" i="17"/>
  <c r="F149" i="17"/>
  <c r="E149" i="17"/>
  <c r="F148" i="17"/>
  <c r="E148" i="17"/>
  <c r="F147" i="17"/>
  <c r="E147" i="17"/>
  <c r="F146" i="17"/>
  <c r="E146" i="17"/>
  <c r="F145" i="17"/>
  <c r="E145" i="17"/>
  <c r="F144" i="17"/>
  <c r="E144" i="17"/>
  <c r="F143" i="17"/>
  <c r="E143" i="17"/>
  <c r="F142" i="17"/>
  <c r="E142" i="17"/>
  <c r="F141" i="17"/>
  <c r="E141" i="17"/>
  <c r="F140" i="17"/>
  <c r="E140" i="17"/>
  <c r="F139" i="17"/>
  <c r="E139" i="17"/>
  <c r="F138" i="17"/>
  <c r="E138" i="17"/>
  <c r="F137" i="17"/>
  <c r="E137" i="17"/>
  <c r="F136" i="17"/>
  <c r="E136" i="17"/>
  <c r="F135" i="17"/>
  <c r="E135" i="17"/>
  <c r="F134" i="17"/>
  <c r="E134" i="17"/>
  <c r="F133" i="17"/>
  <c r="E133" i="17"/>
  <c r="F132" i="17"/>
  <c r="E132" i="17"/>
  <c r="F131" i="17"/>
  <c r="E131" i="17"/>
  <c r="F130" i="17"/>
  <c r="E130" i="17"/>
  <c r="F129" i="17"/>
  <c r="E129" i="17"/>
  <c r="F128" i="17"/>
  <c r="E128" i="17"/>
  <c r="F127" i="17"/>
  <c r="E127" i="17"/>
  <c r="F126" i="17"/>
  <c r="E126" i="17"/>
  <c r="F125" i="17"/>
  <c r="E125" i="17"/>
  <c r="F124" i="17"/>
  <c r="E124" i="17"/>
  <c r="F123" i="17"/>
  <c r="E123" i="17"/>
  <c r="F122" i="17"/>
  <c r="E122" i="17"/>
  <c r="F121" i="17"/>
  <c r="E121" i="17"/>
  <c r="F120" i="17"/>
  <c r="E120" i="17"/>
  <c r="F119" i="17"/>
  <c r="E119" i="17"/>
  <c r="F118" i="17"/>
  <c r="E118" i="17"/>
  <c r="F117" i="17"/>
  <c r="E117" i="17"/>
  <c r="F116" i="17"/>
  <c r="E116" i="17"/>
  <c r="F115" i="17"/>
  <c r="E115" i="17"/>
  <c r="F114" i="17"/>
  <c r="E114" i="17"/>
  <c r="F113" i="17"/>
  <c r="E113" i="17"/>
  <c r="F112" i="17"/>
  <c r="E112" i="17"/>
  <c r="F111" i="17"/>
  <c r="E111" i="17"/>
  <c r="F110" i="17"/>
  <c r="E110" i="17"/>
  <c r="F109" i="17"/>
  <c r="E109" i="17"/>
  <c r="F108" i="17"/>
  <c r="E108" i="17"/>
  <c r="F107" i="17"/>
  <c r="E107" i="17"/>
  <c r="F106" i="17"/>
  <c r="E106" i="17"/>
  <c r="F105" i="17"/>
  <c r="E105" i="17"/>
  <c r="F104" i="17"/>
  <c r="E104" i="17"/>
  <c r="F103" i="17"/>
  <c r="E103" i="17"/>
  <c r="F102" i="17"/>
  <c r="E102" i="17"/>
  <c r="F101" i="17"/>
  <c r="E101" i="17"/>
  <c r="F100" i="17"/>
  <c r="E100" i="17"/>
  <c r="F99" i="17"/>
  <c r="E99" i="17"/>
  <c r="F98" i="17"/>
  <c r="E98" i="17"/>
  <c r="F97" i="17"/>
  <c r="E97" i="17"/>
  <c r="F96" i="17"/>
  <c r="E96" i="17"/>
  <c r="F95" i="17"/>
  <c r="E95" i="17"/>
  <c r="F94" i="17"/>
  <c r="E94" i="17"/>
  <c r="F93" i="17"/>
  <c r="E93" i="17"/>
  <c r="F92" i="17"/>
  <c r="E92" i="17"/>
  <c r="F91" i="17"/>
  <c r="E91" i="17"/>
  <c r="F90" i="17"/>
  <c r="E90" i="17"/>
  <c r="F89" i="17"/>
  <c r="E89" i="17"/>
  <c r="F88" i="17"/>
  <c r="E88" i="17"/>
  <c r="F87" i="17"/>
  <c r="E87" i="17"/>
  <c r="F86" i="17"/>
  <c r="E86" i="17"/>
  <c r="F85" i="17"/>
  <c r="E85" i="17"/>
  <c r="F84" i="17"/>
  <c r="E84" i="17"/>
  <c r="F83" i="17"/>
  <c r="E83" i="17"/>
  <c r="F82" i="17"/>
  <c r="E82" i="17"/>
  <c r="F81" i="17"/>
  <c r="E81" i="17"/>
  <c r="F80" i="17"/>
  <c r="E80" i="17"/>
  <c r="F79" i="17"/>
  <c r="E79" i="17"/>
  <c r="F78" i="17"/>
  <c r="E78" i="17"/>
  <c r="F77" i="17"/>
  <c r="E77" i="17"/>
  <c r="F76" i="17"/>
  <c r="E76" i="17"/>
  <c r="F75" i="17"/>
  <c r="E75" i="17"/>
  <c r="F74" i="17"/>
  <c r="E74" i="17"/>
  <c r="F73" i="17"/>
  <c r="E73" i="17"/>
  <c r="F72" i="17"/>
  <c r="E72" i="17"/>
  <c r="F71" i="17"/>
  <c r="E71" i="17"/>
  <c r="F70" i="17"/>
  <c r="E70" i="17"/>
  <c r="F69" i="17"/>
  <c r="E69" i="17"/>
  <c r="F68" i="17"/>
  <c r="E68" i="17"/>
  <c r="F67" i="17"/>
  <c r="E67" i="17"/>
  <c r="F66" i="17"/>
  <c r="E66" i="17"/>
  <c r="F65" i="17"/>
  <c r="E65" i="17"/>
  <c r="F64" i="17"/>
  <c r="E64" i="17"/>
  <c r="F63" i="17"/>
  <c r="E63" i="17"/>
  <c r="F62" i="17"/>
  <c r="E62" i="17"/>
  <c r="F61" i="17"/>
  <c r="E61" i="17"/>
  <c r="F60" i="17"/>
  <c r="E60" i="17"/>
  <c r="F59" i="17"/>
  <c r="E59" i="17"/>
  <c r="F58" i="17"/>
  <c r="E58" i="17"/>
  <c r="F57" i="17"/>
  <c r="E57" i="17"/>
  <c r="F56" i="17"/>
  <c r="E56" i="17"/>
  <c r="F55" i="17"/>
  <c r="E55" i="17"/>
  <c r="F54" i="17"/>
  <c r="E54" i="17"/>
  <c r="F53" i="17"/>
  <c r="E53" i="17"/>
  <c r="F52" i="17"/>
  <c r="E52" i="17"/>
  <c r="F51" i="17"/>
  <c r="E51" i="17"/>
  <c r="F50" i="17"/>
  <c r="E50" i="17"/>
  <c r="F49" i="17"/>
  <c r="E49" i="17"/>
  <c r="F48" i="17"/>
  <c r="E48" i="17"/>
  <c r="F47" i="17"/>
  <c r="E47" i="17"/>
  <c r="F46" i="17"/>
  <c r="E46" i="17"/>
  <c r="F45" i="17"/>
  <c r="E45" i="17"/>
  <c r="F44" i="17"/>
  <c r="E44" i="17"/>
  <c r="F43" i="17"/>
  <c r="E43" i="17"/>
  <c r="F42" i="17"/>
  <c r="E42" i="17"/>
  <c r="F41" i="17"/>
  <c r="E41" i="17"/>
  <c r="F40" i="17"/>
  <c r="E40" i="17"/>
  <c r="F39" i="17"/>
  <c r="E39" i="17"/>
  <c r="F38" i="17"/>
  <c r="E38" i="17"/>
  <c r="F37" i="17"/>
  <c r="E37" i="17"/>
  <c r="F36" i="17"/>
  <c r="E36" i="17"/>
  <c r="F35" i="17"/>
  <c r="E35" i="17"/>
  <c r="F34" i="17"/>
  <c r="E34" i="17"/>
  <c r="F33" i="17"/>
  <c r="E33" i="17"/>
  <c r="F32" i="17"/>
  <c r="E32" i="17"/>
  <c r="F31" i="17"/>
  <c r="E31" i="17"/>
  <c r="F30" i="17"/>
  <c r="E30" i="17"/>
  <c r="F29" i="17"/>
  <c r="E29" i="17"/>
  <c r="F28" i="17"/>
  <c r="E28" i="17"/>
  <c r="F27" i="17"/>
  <c r="E27" i="17"/>
  <c r="F26" i="17"/>
  <c r="E26" i="17"/>
  <c r="F25" i="17"/>
  <c r="E25" i="17"/>
  <c r="F24" i="17"/>
  <c r="E24" i="17"/>
  <c r="F23" i="17"/>
  <c r="E23" i="17"/>
  <c r="F22" i="17"/>
  <c r="E22" i="17"/>
  <c r="F21" i="17"/>
  <c r="E21" i="17"/>
  <c r="F20" i="17"/>
  <c r="E20" i="17"/>
  <c r="F19" i="17"/>
  <c r="E19" i="17"/>
  <c r="F18" i="17"/>
  <c r="E18" i="17"/>
  <c r="F17" i="17"/>
  <c r="E17" i="17"/>
  <c r="F16" i="17"/>
  <c r="E16" i="17"/>
  <c r="F15" i="17"/>
  <c r="E15" i="17"/>
  <c r="F14" i="17"/>
  <c r="E14" i="17"/>
  <c r="F13" i="17"/>
  <c r="E13" i="17"/>
  <c r="F12" i="17"/>
  <c r="E12" i="17"/>
  <c r="F11" i="17"/>
  <c r="E11" i="17"/>
  <c r="F10" i="17"/>
  <c r="E10" i="17"/>
  <c r="F9" i="17"/>
  <c r="E9" i="17"/>
  <c r="F8" i="17"/>
  <c r="E8" i="17"/>
  <c r="F7" i="17"/>
  <c r="E7" i="17"/>
  <c r="F6" i="17"/>
  <c r="E6" i="17"/>
  <c r="F5" i="17"/>
  <c r="E5" i="17"/>
  <c r="F4" i="17"/>
  <c r="E4" i="17"/>
  <c r="F3" i="17"/>
  <c r="E3" i="17"/>
  <c r="F2" i="17"/>
  <c r="E2" i="17"/>
  <c r="AG4" i="13"/>
  <c r="AG5" i="13"/>
  <c r="AG6" i="13"/>
  <c r="AG7" i="13"/>
  <c r="AG8" i="13"/>
  <c r="AG9" i="13"/>
  <c r="AG10" i="13"/>
  <c r="AG11" i="13"/>
  <c r="AG12" i="13"/>
  <c r="AG13" i="13"/>
  <c r="AG14" i="13"/>
  <c r="AG15" i="13"/>
  <c r="AG16" i="13"/>
  <c r="AG17" i="13"/>
  <c r="AG18" i="13"/>
  <c r="AG19" i="13"/>
  <c r="AG20" i="13"/>
  <c r="AG21" i="13"/>
  <c r="AG22" i="13"/>
  <c r="AG23" i="13"/>
  <c r="AG24" i="13"/>
  <c r="AG25" i="13"/>
  <c r="AG26" i="13"/>
  <c r="AG27" i="13"/>
  <c r="AG28" i="13"/>
  <c r="AG29" i="13"/>
  <c r="AG30" i="13"/>
  <c r="AG31" i="13"/>
  <c r="AG32" i="13"/>
  <c r="AG33" i="13"/>
  <c r="AG34" i="13"/>
  <c r="AG35" i="13"/>
  <c r="AG36" i="13"/>
  <c r="AG37" i="13"/>
  <c r="AG38" i="13"/>
  <c r="AG39" i="13"/>
  <c r="AG40" i="13"/>
  <c r="AG41" i="13"/>
  <c r="AG42" i="13"/>
  <c r="AG43" i="13"/>
  <c r="AG44" i="13"/>
  <c r="AG45" i="13"/>
  <c r="AG46" i="13"/>
  <c r="AG47" i="13"/>
  <c r="AG48" i="13"/>
  <c r="AG49" i="13"/>
  <c r="AG50" i="13"/>
  <c r="AG51" i="13"/>
  <c r="AG52" i="13"/>
  <c r="AG53" i="13"/>
  <c r="AG54" i="13"/>
  <c r="AG55" i="13"/>
  <c r="AG56" i="13"/>
  <c r="AG57" i="13"/>
  <c r="AG58" i="13"/>
  <c r="AG59" i="13"/>
  <c r="AG60" i="13"/>
  <c r="AG61" i="13"/>
  <c r="AG62" i="13"/>
  <c r="AG63" i="13"/>
  <c r="AG64" i="13"/>
  <c r="AG65" i="13"/>
  <c r="AG66" i="13"/>
  <c r="AG67" i="13"/>
  <c r="AG68" i="13"/>
  <c r="AG69" i="13"/>
  <c r="AG70" i="13"/>
  <c r="AG71" i="13"/>
  <c r="AG72" i="13"/>
  <c r="AG73" i="13"/>
  <c r="AG74" i="13"/>
  <c r="AG75" i="13"/>
  <c r="AG76" i="13"/>
  <c r="AG77" i="13"/>
  <c r="AG78" i="13"/>
  <c r="AG79" i="13"/>
  <c r="AG80" i="13"/>
  <c r="AG81" i="13"/>
  <c r="AG82" i="13"/>
  <c r="AG83" i="13"/>
  <c r="AG84" i="13"/>
  <c r="AG85" i="13"/>
  <c r="AG86" i="13"/>
  <c r="AG87" i="13"/>
  <c r="AG88" i="13"/>
  <c r="AG89" i="13"/>
  <c r="AG90" i="13"/>
  <c r="AG91" i="13"/>
  <c r="AG92" i="13"/>
  <c r="AG93" i="13"/>
  <c r="AG94" i="13"/>
  <c r="AG95" i="13"/>
  <c r="AG96" i="13"/>
  <c r="AG97" i="13"/>
  <c r="AG98" i="13"/>
  <c r="AG99" i="13"/>
  <c r="AG100" i="13"/>
  <c r="AG101" i="13"/>
  <c r="AG102" i="13"/>
  <c r="AG103" i="13"/>
  <c r="AG104" i="13"/>
  <c r="AG105" i="13"/>
  <c r="AG106" i="13"/>
  <c r="AG107" i="13"/>
  <c r="AG108" i="13"/>
  <c r="AG109" i="13"/>
  <c r="AG110" i="13"/>
  <c r="AG111" i="13"/>
  <c r="AG112" i="13"/>
  <c r="AG113" i="13"/>
  <c r="AG114" i="13"/>
  <c r="AG115" i="13"/>
  <c r="AG116" i="13"/>
  <c r="AG117" i="13"/>
  <c r="AG118" i="13"/>
  <c r="AG119" i="13"/>
  <c r="AG120" i="13"/>
  <c r="AG121" i="13"/>
  <c r="AG122" i="13"/>
  <c r="AG123" i="13"/>
  <c r="AG124" i="13"/>
  <c r="AG125" i="13"/>
  <c r="AG126" i="13"/>
  <c r="AG127" i="13"/>
  <c r="AG128" i="13"/>
  <c r="AG129" i="13"/>
  <c r="AG130" i="13"/>
  <c r="AG131" i="13"/>
  <c r="AG132" i="13"/>
  <c r="AG133" i="13"/>
  <c r="AG134" i="13"/>
  <c r="AG3" i="13"/>
  <c r="T51" i="19" l="1"/>
  <c r="T49" i="19"/>
  <c r="T48" i="19"/>
  <c r="M83" i="12" l="1"/>
  <c r="M86" i="12"/>
  <c r="L106" i="12"/>
  <c r="M246" i="12"/>
  <c r="L114" i="12"/>
  <c r="M93" i="12"/>
  <c r="M406" i="12"/>
  <c r="M196" i="12"/>
  <c r="L384" i="12"/>
  <c r="L134" i="12"/>
  <c r="L394" i="12"/>
  <c r="M162" i="12"/>
  <c r="L141" i="12"/>
  <c r="M105" i="12"/>
  <c r="L282" i="12"/>
  <c r="L83" i="12" l="1"/>
  <c r="N83" i="12" s="1"/>
  <c r="M106" i="12"/>
  <c r="N106" i="12" s="1"/>
  <c r="L86" i="12"/>
  <c r="N86" i="12" s="1"/>
  <c r="L105" i="12"/>
  <c r="N105" i="12" s="1"/>
  <c r="L162" i="12"/>
  <c r="N162" i="12" s="1"/>
  <c r="L246" i="12"/>
  <c r="N246" i="12" s="1"/>
  <c r="M394" i="12"/>
  <c r="N394" i="12" s="1"/>
  <c r="M282" i="12"/>
  <c r="N282" i="12" s="1"/>
  <c r="L93" i="12"/>
  <c r="N93" i="12" s="1"/>
  <c r="L406" i="12"/>
  <c r="N406" i="12" s="1"/>
  <c r="L196" i="12"/>
  <c r="N196" i="12" s="1"/>
  <c r="M141" i="12"/>
  <c r="N141" i="12" s="1"/>
  <c r="M134" i="12"/>
  <c r="N134" i="12" s="1"/>
  <c r="M384" i="12"/>
  <c r="N384" i="12" s="1"/>
  <c r="M114" i="12"/>
  <c r="N114" i="12" s="1"/>
  <c r="L37" i="12" l="1"/>
  <c r="L66" i="12"/>
  <c r="M66" i="12" l="1"/>
  <c r="N66" i="12" s="1"/>
  <c r="M37" i="12"/>
  <c r="N37" i="12" s="1"/>
  <c r="G492" i="12" l="1"/>
  <c r="L502" i="12" s="1"/>
  <c r="T53" i="19"/>
  <c r="T54" i="19"/>
  <c r="T52" i="19"/>
  <c r="S53" i="19"/>
  <c r="S54" i="19"/>
  <c r="S52" i="19"/>
  <c r="M287" i="12"/>
  <c r="L149" i="12"/>
  <c r="L348" i="12"/>
  <c r="L186" i="12"/>
  <c r="M33" i="12"/>
  <c r="M410" i="12"/>
  <c r="M204" i="12"/>
  <c r="M378" i="12"/>
  <c r="L94" i="12"/>
  <c r="M195" i="12"/>
  <c r="M97" i="12"/>
  <c r="L304" i="12"/>
  <c r="L52" i="12"/>
  <c r="L227" i="12"/>
  <c r="J279" i="16"/>
  <c r="K279" i="16" s="1"/>
  <c r="DA563" i="18"/>
  <c r="CW563" i="18"/>
  <c r="DA562" i="18"/>
  <c r="CW562" i="18"/>
  <c r="DA561" i="18"/>
  <c r="CW561" i="18"/>
  <c r="DA553" i="18"/>
  <c r="CW553" i="18"/>
  <c r="DA546" i="18"/>
  <c r="CW546" i="18"/>
  <c r="DA545" i="18"/>
  <c r="CW545" i="18"/>
  <c r="DA544" i="18"/>
  <c r="CW544" i="18"/>
  <c r="DA543" i="18"/>
  <c r="CW543" i="18"/>
  <c r="DA542" i="18"/>
  <c r="CW542" i="18"/>
  <c r="DA541" i="18"/>
  <c r="CW541" i="18"/>
  <c r="DA539" i="18"/>
  <c r="CW539" i="18"/>
  <c r="DA540" i="18"/>
  <c r="CW540" i="18"/>
  <c r="DA208" i="18"/>
  <c r="CW208" i="18"/>
  <c r="DA547" i="18"/>
  <c r="CW547" i="18"/>
  <c r="DA529" i="18"/>
  <c r="CW529" i="18"/>
  <c r="DA538" i="18"/>
  <c r="CW538" i="18"/>
  <c r="DA471" i="18"/>
  <c r="CW471" i="18"/>
  <c r="DA350" i="18"/>
  <c r="CW350" i="18"/>
  <c r="DA254" i="18"/>
  <c r="CW254" i="18"/>
  <c r="DA65" i="18"/>
  <c r="CW65" i="18"/>
  <c r="DA64" i="18"/>
  <c r="CW64" i="18"/>
  <c r="DA509" i="18"/>
  <c r="CW509" i="18"/>
  <c r="DA512" i="18"/>
  <c r="CW512" i="18"/>
  <c r="DA516" i="18"/>
  <c r="CW516" i="18"/>
  <c r="DA515" i="18"/>
  <c r="CW515" i="18"/>
  <c r="DA511" i="18"/>
  <c r="CW511" i="18"/>
  <c r="DA513" i="18"/>
  <c r="CW513" i="18"/>
  <c r="DA514" i="18"/>
  <c r="CW514" i="18"/>
  <c r="DA517" i="18"/>
  <c r="CW517" i="18"/>
  <c r="DA528" i="18"/>
  <c r="CW528" i="18"/>
  <c r="DA527" i="18"/>
  <c r="CW527" i="18"/>
  <c r="DA526" i="18"/>
  <c r="CW526" i="18"/>
  <c r="DA525" i="18"/>
  <c r="CW525" i="18"/>
  <c r="DA524" i="18"/>
  <c r="CW524" i="18"/>
  <c r="DA523" i="18"/>
  <c r="CW523" i="18"/>
  <c r="DA522" i="18"/>
  <c r="CW522" i="18"/>
  <c r="DA521" i="18"/>
  <c r="CW521" i="18"/>
  <c r="DA520" i="18"/>
  <c r="CW520" i="18"/>
  <c r="DA519" i="18"/>
  <c r="CW519" i="18"/>
  <c r="DA510" i="18"/>
  <c r="CW510" i="18"/>
  <c r="DA518" i="18"/>
  <c r="CW518" i="18"/>
  <c r="DA551" i="18"/>
  <c r="CW551" i="18"/>
  <c r="DA253" i="18"/>
  <c r="CW253" i="18"/>
  <c r="DA252" i="18"/>
  <c r="CW252" i="18"/>
  <c r="DA251" i="18"/>
  <c r="CW251" i="18"/>
  <c r="DA250" i="18"/>
  <c r="CW250" i="18"/>
  <c r="DA249" i="18"/>
  <c r="CW249" i="18"/>
  <c r="DA248" i="18"/>
  <c r="CW248" i="18"/>
  <c r="DA247" i="18"/>
  <c r="CW247" i="18"/>
  <c r="DA246" i="18"/>
  <c r="CW246" i="18"/>
  <c r="DA245" i="18"/>
  <c r="CW245" i="18"/>
  <c r="DA244" i="18"/>
  <c r="CW244" i="18"/>
  <c r="DA243" i="18"/>
  <c r="CW243" i="18"/>
  <c r="DA242" i="18"/>
  <c r="CW242" i="18"/>
  <c r="DA241" i="18"/>
  <c r="CW241" i="18"/>
  <c r="DA240" i="18"/>
  <c r="CW240" i="18"/>
  <c r="DA239" i="18"/>
  <c r="CW239" i="18"/>
  <c r="DA222" i="18"/>
  <c r="CW222" i="18"/>
  <c r="DA238" i="18"/>
  <c r="CW238" i="18"/>
  <c r="DA237" i="18"/>
  <c r="CW237" i="18"/>
  <c r="DA236" i="18"/>
  <c r="CW236" i="18"/>
  <c r="DA294" i="18"/>
  <c r="CW294" i="18"/>
  <c r="DA235" i="18"/>
  <c r="CW235" i="18"/>
  <c r="DA234" i="18"/>
  <c r="CW234" i="18"/>
  <c r="DA233" i="18"/>
  <c r="CW233" i="18"/>
  <c r="DA63" i="18"/>
  <c r="CW63" i="18"/>
  <c r="DA62" i="18"/>
  <c r="CW62" i="18"/>
  <c r="DA128" i="18"/>
  <c r="CW128" i="18"/>
  <c r="DA127" i="18"/>
  <c r="CW127" i="18"/>
  <c r="DA126" i="18"/>
  <c r="CW126" i="18"/>
  <c r="DA508" i="18"/>
  <c r="CW508" i="18"/>
  <c r="DA507" i="18"/>
  <c r="CW507" i="18"/>
  <c r="DA506" i="18"/>
  <c r="CW506" i="18"/>
  <c r="DA505" i="18"/>
  <c r="CW505" i="18"/>
  <c r="DA504" i="18"/>
  <c r="CW504" i="18"/>
  <c r="DA503" i="18"/>
  <c r="CW503" i="18"/>
  <c r="DA502" i="18"/>
  <c r="CW502" i="18"/>
  <c r="DA501" i="18"/>
  <c r="CW501" i="18"/>
  <c r="DA500" i="18"/>
  <c r="CW500" i="18"/>
  <c r="DA499" i="18"/>
  <c r="CW499" i="18"/>
  <c r="DA498" i="18"/>
  <c r="CW498" i="18"/>
  <c r="DA497" i="18"/>
  <c r="CW497" i="18"/>
  <c r="DA496" i="18"/>
  <c r="CW496" i="18"/>
  <c r="DA495" i="18"/>
  <c r="CW495" i="18"/>
  <c r="DA494" i="18"/>
  <c r="CW494" i="18"/>
  <c r="DA493" i="18"/>
  <c r="CW493" i="18"/>
  <c r="DA492" i="18"/>
  <c r="CW492" i="18"/>
  <c r="DA359" i="18"/>
  <c r="CW359" i="18"/>
  <c r="DA482" i="18"/>
  <c r="CW482" i="18"/>
  <c r="DA421" i="18"/>
  <c r="CW421" i="18"/>
  <c r="DA364" i="18"/>
  <c r="CW364" i="18"/>
  <c r="DA409" i="18"/>
  <c r="CW409" i="18"/>
  <c r="DA460" i="18"/>
  <c r="CW460" i="18"/>
  <c r="DA401" i="18"/>
  <c r="CW401" i="18"/>
  <c r="DA368" i="18"/>
  <c r="CW368" i="18"/>
  <c r="DA367" i="18"/>
  <c r="CW367" i="18"/>
  <c r="DA469" i="18"/>
  <c r="CW469" i="18"/>
  <c r="DA474" i="18"/>
  <c r="CW474" i="18"/>
  <c r="DA379" i="18"/>
  <c r="CW379" i="18"/>
  <c r="DA458" i="18"/>
  <c r="CW458" i="18"/>
  <c r="DA402" i="18"/>
  <c r="CW402" i="18"/>
  <c r="DA490" i="18"/>
  <c r="CW490" i="18"/>
  <c r="DA448" i="18"/>
  <c r="CW448" i="18"/>
  <c r="DA489" i="18"/>
  <c r="CW489" i="18"/>
  <c r="DA442" i="18"/>
  <c r="CW442" i="18"/>
  <c r="DA412" i="18"/>
  <c r="CW412" i="18"/>
  <c r="DA478" i="18"/>
  <c r="CW478" i="18"/>
  <c r="DA416" i="18"/>
  <c r="CW416" i="18"/>
  <c r="DA487" i="18"/>
  <c r="CW487" i="18"/>
  <c r="DA443" i="18"/>
  <c r="CW443" i="18"/>
  <c r="DA480" i="18"/>
  <c r="CW480" i="18"/>
  <c r="DA463" i="18"/>
  <c r="CW463" i="18"/>
  <c r="DA488" i="18"/>
  <c r="CW488" i="18"/>
  <c r="DA477" i="18"/>
  <c r="CW477" i="18"/>
  <c r="DA432" i="18"/>
  <c r="CW432" i="18"/>
  <c r="DA407" i="18"/>
  <c r="CW407" i="18"/>
  <c r="DA417" i="18"/>
  <c r="CW417" i="18"/>
  <c r="DA382" i="18"/>
  <c r="CW382" i="18"/>
  <c r="DA408" i="18"/>
  <c r="CW408" i="18"/>
  <c r="DA453" i="18"/>
  <c r="CW453" i="18"/>
  <c r="DA394" i="18"/>
  <c r="CW394" i="18"/>
  <c r="DA456" i="18"/>
  <c r="CW456" i="18"/>
  <c r="DA486" i="18"/>
  <c r="CW486" i="18"/>
  <c r="DA221" i="18"/>
  <c r="CW221" i="18"/>
  <c r="DA452" i="18"/>
  <c r="CW452" i="18"/>
  <c r="DA462" i="18"/>
  <c r="CW462" i="18"/>
  <c r="DA434" i="18"/>
  <c r="CW434" i="18"/>
  <c r="DA457" i="18"/>
  <c r="CW457" i="18"/>
  <c r="DA392" i="18"/>
  <c r="CW392" i="18"/>
  <c r="DA459" i="18"/>
  <c r="CW459" i="18"/>
  <c r="DA422" i="18"/>
  <c r="CW422" i="18"/>
  <c r="DA369" i="18"/>
  <c r="CW369" i="18"/>
  <c r="DA378" i="18"/>
  <c r="CW378" i="18"/>
  <c r="DA388" i="18"/>
  <c r="CW388" i="18"/>
  <c r="DA357" i="18"/>
  <c r="CW357" i="18"/>
  <c r="DA396" i="18"/>
  <c r="CW396" i="18"/>
  <c r="DA372" i="18"/>
  <c r="CW372" i="18"/>
  <c r="DA404" i="18"/>
  <c r="CW404" i="18"/>
  <c r="DA384" i="18"/>
  <c r="CW384" i="18"/>
  <c r="DA371" i="18"/>
  <c r="CW371" i="18"/>
  <c r="DA441" i="18"/>
  <c r="CW441" i="18"/>
  <c r="DA440" i="18"/>
  <c r="CW440" i="18"/>
  <c r="DA430" i="18"/>
  <c r="CW430" i="18"/>
  <c r="DA450" i="18"/>
  <c r="CW450" i="18"/>
  <c r="DA439" i="18"/>
  <c r="CW439" i="18"/>
  <c r="DA366" i="18"/>
  <c r="CW366" i="18"/>
  <c r="DA358" i="18"/>
  <c r="CW358" i="18"/>
  <c r="DA437" i="18"/>
  <c r="CW437" i="18"/>
  <c r="DA428" i="18"/>
  <c r="CW428" i="18"/>
  <c r="DA427" i="18"/>
  <c r="CW427" i="18"/>
  <c r="DA363" i="18"/>
  <c r="CW363" i="18"/>
  <c r="DA370" i="18"/>
  <c r="CW370" i="18"/>
  <c r="DA468" i="18"/>
  <c r="CW468" i="18"/>
  <c r="DA435" i="18"/>
  <c r="CW435" i="18"/>
  <c r="DA436" i="18"/>
  <c r="CW436" i="18"/>
  <c r="DA400" i="18"/>
  <c r="CW400" i="18"/>
  <c r="DA418" i="18"/>
  <c r="CW418" i="18"/>
  <c r="DA403" i="18"/>
  <c r="CW403" i="18"/>
  <c r="DA377" i="18"/>
  <c r="CW377" i="18"/>
  <c r="DA446" i="18"/>
  <c r="CW446" i="18"/>
  <c r="DA387" i="18"/>
  <c r="CW387" i="18"/>
  <c r="DA360" i="18"/>
  <c r="CW360" i="18"/>
  <c r="DA383" i="18"/>
  <c r="CW383" i="18"/>
  <c r="DA386" i="18"/>
  <c r="CW386" i="18"/>
  <c r="DA365" i="18"/>
  <c r="CW365" i="18"/>
  <c r="DA381" i="18"/>
  <c r="CW381" i="18"/>
  <c r="DA361" i="18"/>
  <c r="CW361" i="18"/>
  <c r="DA395" i="18"/>
  <c r="CW395" i="18"/>
  <c r="DA405" i="18"/>
  <c r="CW405" i="18"/>
  <c r="DA391" i="18"/>
  <c r="CW391" i="18"/>
  <c r="DA479" i="18"/>
  <c r="CW479" i="18"/>
  <c r="DA389" i="18"/>
  <c r="CW389" i="18"/>
  <c r="DA385" i="18"/>
  <c r="CW385" i="18"/>
  <c r="DA390" i="18"/>
  <c r="CW390" i="18"/>
  <c r="DA362" i="18"/>
  <c r="CW362" i="18"/>
  <c r="DA376" i="18"/>
  <c r="CW376" i="18"/>
  <c r="DA352" i="18"/>
  <c r="CW352" i="18"/>
  <c r="DA351" i="18"/>
  <c r="CW351" i="18"/>
  <c r="DA380" i="18"/>
  <c r="CW380" i="18"/>
  <c r="DA461" i="18"/>
  <c r="CW461" i="18"/>
  <c r="DA298" i="18"/>
  <c r="CW298" i="18"/>
  <c r="DA296" i="18"/>
  <c r="CW296" i="18"/>
  <c r="DA295" i="18"/>
  <c r="CW295" i="18"/>
  <c r="DA297" i="18"/>
  <c r="CW297" i="18"/>
  <c r="DA220" i="18"/>
  <c r="CW220" i="18"/>
  <c r="DA70" i="18"/>
  <c r="CW70" i="18"/>
  <c r="DA68" i="18"/>
  <c r="CW68" i="18"/>
  <c r="DA293" i="18"/>
  <c r="CW293" i="18"/>
  <c r="DA292" i="18"/>
  <c r="CW292" i="18"/>
  <c r="DA291" i="18"/>
  <c r="CW291" i="18"/>
  <c r="DA290" i="18"/>
  <c r="CW290" i="18"/>
  <c r="DA289" i="18"/>
  <c r="CW289" i="18"/>
  <c r="DA288" i="18"/>
  <c r="CW288" i="18"/>
  <c r="DA301" i="18"/>
  <c r="CW301" i="18"/>
  <c r="DA302" i="18"/>
  <c r="CW302" i="18"/>
  <c r="DA61" i="18"/>
  <c r="CW61" i="18"/>
  <c r="DA60" i="18"/>
  <c r="CW60" i="18"/>
  <c r="DA59" i="18"/>
  <c r="CW59" i="18"/>
  <c r="DA58" i="18"/>
  <c r="CW58" i="18"/>
  <c r="DA57" i="18"/>
  <c r="CW57" i="18"/>
  <c r="DA56" i="18"/>
  <c r="CW56" i="18"/>
  <c r="DA55" i="18"/>
  <c r="CW55" i="18"/>
  <c r="DA349" i="18"/>
  <c r="CW349" i="18"/>
  <c r="DA348" i="18"/>
  <c r="CW348" i="18"/>
  <c r="DA347" i="18"/>
  <c r="CW347" i="18"/>
  <c r="DA346" i="18"/>
  <c r="CW346" i="18"/>
  <c r="DA345" i="18"/>
  <c r="CW345" i="18"/>
  <c r="DA344" i="18"/>
  <c r="CW344" i="18"/>
  <c r="DA343" i="18"/>
  <c r="CW343" i="18"/>
  <c r="DA342" i="18"/>
  <c r="CW342" i="18"/>
  <c r="DA341" i="18"/>
  <c r="CW341" i="18"/>
  <c r="DA340" i="18"/>
  <c r="CW340" i="18"/>
  <c r="DA339" i="18"/>
  <c r="CW339" i="18"/>
  <c r="DA338" i="18"/>
  <c r="CW338" i="18"/>
  <c r="DA337" i="18"/>
  <c r="CW337" i="18"/>
  <c r="DA54" i="18"/>
  <c r="CW54" i="18"/>
  <c r="DA336" i="18"/>
  <c r="CW336" i="18"/>
  <c r="DA53" i="18"/>
  <c r="CW53" i="18"/>
  <c r="DA335" i="18"/>
  <c r="CW335" i="18"/>
  <c r="DA334" i="18"/>
  <c r="CW334" i="18"/>
  <c r="DA333" i="18"/>
  <c r="CW333" i="18"/>
  <c r="DA332" i="18"/>
  <c r="CW332" i="18"/>
  <c r="DA331" i="18"/>
  <c r="CW331" i="18"/>
  <c r="DA330" i="18"/>
  <c r="CW330" i="18"/>
  <c r="DA329" i="18"/>
  <c r="CW329" i="18"/>
  <c r="DA328" i="18"/>
  <c r="CW328" i="18"/>
  <c r="DA327" i="18"/>
  <c r="CW327" i="18"/>
  <c r="DA326" i="18"/>
  <c r="CW326" i="18"/>
  <c r="DA325" i="18"/>
  <c r="CW325" i="18"/>
  <c r="DA324" i="18"/>
  <c r="CW324" i="18"/>
  <c r="DA323" i="18"/>
  <c r="CW323" i="18"/>
  <c r="DA303" i="18"/>
  <c r="CW303" i="18"/>
  <c r="DA322" i="18"/>
  <c r="CW322" i="18"/>
  <c r="DA321" i="18"/>
  <c r="CW321" i="18"/>
  <c r="DA320" i="18"/>
  <c r="CW320" i="18"/>
  <c r="DA319" i="18"/>
  <c r="CW319" i="18"/>
  <c r="DA318" i="18"/>
  <c r="CW318" i="18"/>
  <c r="DA317" i="18"/>
  <c r="CW317" i="18"/>
  <c r="DA316" i="18"/>
  <c r="CW316" i="18"/>
  <c r="DA315" i="18"/>
  <c r="CW315" i="18"/>
  <c r="DA314" i="18"/>
  <c r="CW314" i="18"/>
  <c r="DA313" i="18"/>
  <c r="CW313" i="18"/>
  <c r="DA312" i="18"/>
  <c r="CW312" i="18"/>
  <c r="DA311" i="18"/>
  <c r="CW311" i="18"/>
  <c r="DA310" i="18"/>
  <c r="CW310" i="18"/>
  <c r="DA309" i="18"/>
  <c r="CW309" i="18"/>
  <c r="DA308" i="18"/>
  <c r="CW308" i="18"/>
  <c r="DA286" i="18"/>
  <c r="CW286" i="18"/>
  <c r="DA285" i="18"/>
  <c r="CW285" i="18"/>
  <c r="DA284" i="18"/>
  <c r="CW284" i="18"/>
  <c r="DA263" i="18"/>
  <c r="CW263" i="18"/>
  <c r="DA264" i="18"/>
  <c r="CW264" i="18"/>
  <c r="DA283" i="18"/>
  <c r="CW283" i="18"/>
  <c r="DA282" i="18"/>
  <c r="CW282" i="18"/>
  <c r="DA281" i="18"/>
  <c r="CW281" i="18"/>
  <c r="DA280" i="18"/>
  <c r="CW280" i="18"/>
  <c r="DA279" i="18"/>
  <c r="CW279" i="18"/>
  <c r="DA278" i="18"/>
  <c r="CW278" i="18"/>
  <c r="DA277" i="18"/>
  <c r="CW277" i="18"/>
  <c r="DA276" i="18"/>
  <c r="CW276" i="18"/>
  <c r="DA275" i="18"/>
  <c r="CW275" i="18"/>
  <c r="DA274" i="18"/>
  <c r="CW274" i="18"/>
  <c r="DA273" i="18"/>
  <c r="CW273" i="18"/>
  <c r="DA272" i="18"/>
  <c r="CW272" i="18"/>
  <c r="DA271" i="18"/>
  <c r="CW271" i="18"/>
  <c r="DA270" i="18"/>
  <c r="CW270" i="18"/>
  <c r="DA269" i="18"/>
  <c r="CW269" i="18"/>
  <c r="DA268" i="18"/>
  <c r="CW268" i="18"/>
  <c r="DA267" i="18"/>
  <c r="CW267" i="18"/>
  <c r="DA266" i="18"/>
  <c r="CW266" i="18"/>
  <c r="DA265" i="18"/>
  <c r="CW265" i="18"/>
  <c r="DA217" i="18"/>
  <c r="CW217" i="18"/>
  <c r="DA287" i="18"/>
  <c r="CW287" i="18"/>
  <c r="DA548" i="18"/>
  <c r="CW548" i="18"/>
  <c r="DA207" i="18"/>
  <c r="CW207" i="18"/>
  <c r="DA206" i="18"/>
  <c r="CW206" i="18"/>
  <c r="DA205" i="18"/>
  <c r="CW205" i="18"/>
  <c r="DA144" i="18"/>
  <c r="CW144" i="18"/>
  <c r="DA143" i="18"/>
  <c r="CW143" i="18"/>
  <c r="DA114" i="18"/>
  <c r="CW114" i="18"/>
  <c r="DA113" i="18"/>
  <c r="CW113" i="18"/>
  <c r="DA82" i="18"/>
  <c r="CW82" i="18"/>
  <c r="DA112" i="18"/>
  <c r="CW112" i="18"/>
  <c r="DA111" i="18"/>
  <c r="CW111" i="18"/>
  <c r="DA110" i="18"/>
  <c r="CW110" i="18"/>
  <c r="DA109" i="18"/>
  <c r="CW109" i="18"/>
  <c r="DA108" i="18"/>
  <c r="CW108" i="18"/>
  <c r="DA107" i="18"/>
  <c r="CW107" i="18"/>
  <c r="DA550" i="18"/>
  <c r="CW550" i="18"/>
  <c r="DA307" i="18"/>
  <c r="CW307" i="18"/>
  <c r="DA306" i="18"/>
  <c r="CW306" i="18"/>
  <c r="DA305" i="18"/>
  <c r="CW305" i="18"/>
  <c r="DA304" i="18"/>
  <c r="CW304" i="18"/>
  <c r="DA204" i="18"/>
  <c r="CW204" i="18"/>
  <c r="DA142" i="18"/>
  <c r="CW142" i="18"/>
  <c r="DA52" i="18"/>
  <c r="CW52" i="18"/>
  <c r="DA51" i="18"/>
  <c r="CW51" i="18"/>
  <c r="DA50" i="18"/>
  <c r="CW50" i="18"/>
  <c r="DA49" i="18"/>
  <c r="CW49" i="18"/>
  <c r="DA48" i="18"/>
  <c r="CW48" i="18"/>
  <c r="DA47" i="18"/>
  <c r="CW47" i="18"/>
  <c r="DA46" i="18"/>
  <c r="CW46" i="18"/>
  <c r="DA45" i="18"/>
  <c r="CW45" i="18"/>
  <c r="DA44" i="18"/>
  <c r="CW44" i="18"/>
  <c r="DA43" i="18"/>
  <c r="CW43" i="18"/>
  <c r="DA42" i="18"/>
  <c r="CW42" i="18"/>
  <c r="DA41" i="18"/>
  <c r="CW41" i="18"/>
  <c r="DA40" i="18"/>
  <c r="CW40" i="18"/>
  <c r="DA39" i="18"/>
  <c r="CW39" i="18"/>
  <c r="DA216" i="18"/>
  <c r="CW216" i="18"/>
  <c r="DA215" i="18"/>
  <c r="CW215" i="18"/>
  <c r="DA214" i="18"/>
  <c r="CW214" i="18"/>
  <c r="DA219" i="18"/>
  <c r="CW219" i="18"/>
  <c r="DA218" i="18"/>
  <c r="CW218" i="18"/>
  <c r="DA172" i="18"/>
  <c r="CW172" i="18"/>
  <c r="DA171" i="18"/>
  <c r="CW171" i="18"/>
  <c r="DA170" i="18"/>
  <c r="CW170" i="18"/>
  <c r="DA169" i="18"/>
  <c r="CW169" i="18"/>
  <c r="DA168" i="18"/>
  <c r="CW168" i="18"/>
  <c r="DA167" i="18"/>
  <c r="CW167" i="18"/>
  <c r="DA166" i="18"/>
  <c r="CW166" i="18"/>
  <c r="DA165" i="18"/>
  <c r="CW165" i="18"/>
  <c r="DA164" i="18"/>
  <c r="CW164" i="18"/>
  <c r="DA163" i="18"/>
  <c r="CW163" i="18"/>
  <c r="DA162" i="18"/>
  <c r="CW162" i="18"/>
  <c r="DA161" i="18"/>
  <c r="CW161" i="18"/>
  <c r="DA160" i="18"/>
  <c r="CW160" i="18"/>
  <c r="DA159" i="18"/>
  <c r="CW159" i="18"/>
  <c r="DA158" i="18"/>
  <c r="CW158" i="18"/>
  <c r="DA157" i="18"/>
  <c r="CW157" i="18"/>
  <c r="DA156" i="18"/>
  <c r="CW156" i="18"/>
  <c r="DA155" i="18"/>
  <c r="CW155" i="18"/>
  <c r="DA154" i="18"/>
  <c r="CW154" i="18"/>
  <c r="DA153" i="18"/>
  <c r="CW153" i="18"/>
  <c r="DA152" i="18"/>
  <c r="CW152" i="18"/>
  <c r="DA151" i="18"/>
  <c r="CW151" i="18"/>
  <c r="DA150" i="18"/>
  <c r="CW150" i="18"/>
  <c r="DA149" i="18"/>
  <c r="CW149" i="18"/>
  <c r="DA148" i="18"/>
  <c r="CW148" i="18"/>
  <c r="DA145" i="18"/>
  <c r="CW145" i="18"/>
  <c r="DA147" i="18"/>
  <c r="CW147" i="18"/>
  <c r="DA146" i="18"/>
  <c r="CW146" i="18"/>
  <c r="DA467" i="18"/>
  <c r="CW467" i="18"/>
  <c r="DA481" i="18"/>
  <c r="CW481" i="18"/>
  <c r="DA375" i="18"/>
  <c r="CW375" i="18"/>
  <c r="DA475" i="18"/>
  <c r="CW475" i="18"/>
  <c r="DA470" i="18"/>
  <c r="CW470" i="18"/>
  <c r="DA433" i="18"/>
  <c r="CW433" i="18"/>
  <c r="DA410" i="18"/>
  <c r="CW410" i="18"/>
  <c r="DA454" i="18"/>
  <c r="CW454" i="18"/>
  <c r="DA406" i="18"/>
  <c r="CW406" i="18"/>
  <c r="DA455" i="18"/>
  <c r="CW455" i="18"/>
  <c r="DA411" i="18"/>
  <c r="CW411" i="18"/>
  <c r="DA425" i="18"/>
  <c r="CW425" i="18"/>
  <c r="DA444" i="18"/>
  <c r="CW444" i="18"/>
  <c r="DA449" i="18"/>
  <c r="CW449" i="18"/>
  <c r="DA426" i="18"/>
  <c r="CW426" i="18"/>
  <c r="DA431" i="18"/>
  <c r="CW431" i="18"/>
  <c r="DA445" i="18"/>
  <c r="CW445" i="18"/>
  <c r="DA429" i="18"/>
  <c r="CW429" i="18"/>
  <c r="DA423" i="18"/>
  <c r="CW423" i="18"/>
  <c r="DA447" i="18"/>
  <c r="CW447" i="18"/>
  <c r="DA420" i="18"/>
  <c r="CW420" i="18"/>
  <c r="DA398" i="18"/>
  <c r="CW398" i="18"/>
  <c r="DA415" i="18"/>
  <c r="CW415" i="18"/>
  <c r="DA424" i="18"/>
  <c r="CW424" i="18"/>
  <c r="DA399" i="18"/>
  <c r="CW399" i="18"/>
  <c r="DA397" i="18"/>
  <c r="CW397" i="18"/>
  <c r="DA438" i="18"/>
  <c r="CW438" i="18"/>
  <c r="DA393" i="18"/>
  <c r="CW393" i="18"/>
  <c r="DA472" i="18"/>
  <c r="CW472" i="18"/>
  <c r="DA374" i="18"/>
  <c r="CW374" i="18"/>
  <c r="DA484" i="18"/>
  <c r="CW484" i="18"/>
  <c r="DA466" i="18"/>
  <c r="CW466" i="18"/>
  <c r="DA413" i="18"/>
  <c r="CW413" i="18"/>
  <c r="DA483" i="18"/>
  <c r="CW483" i="18"/>
  <c r="DA476" i="18"/>
  <c r="CW476" i="18"/>
  <c r="DA465" i="18"/>
  <c r="CW465" i="18"/>
  <c r="DA419" i="18"/>
  <c r="CW419" i="18"/>
  <c r="DA373" i="18"/>
  <c r="CW373" i="18"/>
  <c r="DA451" i="18"/>
  <c r="CW451" i="18"/>
  <c r="DA414" i="18"/>
  <c r="CW414" i="18"/>
  <c r="DA464" i="18"/>
  <c r="CW464" i="18"/>
  <c r="DA473" i="18"/>
  <c r="CW473" i="18"/>
  <c r="DA213" i="18"/>
  <c r="CW213" i="18"/>
  <c r="DA212" i="18"/>
  <c r="CW212" i="18"/>
  <c r="DA211" i="18"/>
  <c r="CW211" i="18"/>
  <c r="DA203" i="18"/>
  <c r="CW203" i="18"/>
  <c r="DA202" i="18"/>
  <c r="CW202" i="18"/>
  <c r="DA201" i="18"/>
  <c r="CW201" i="18"/>
  <c r="DA200" i="18"/>
  <c r="CW200" i="18"/>
  <c r="DA199" i="18"/>
  <c r="CW199" i="18"/>
  <c r="DA181" i="18"/>
  <c r="CW181" i="18"/>
  <c r="DA180" i="18"/>
  <c r="CW180" i="18"/>
  <c r="DA198" i="18"/>
  <c r="CW198" i="18"/>
  <c r="DA197" i="18"/>
  <c r="CW197" i="18"/>
  <c r="DA196" i="18"/>
  <c r="CW196" i="18"/>
  <c r="DA195" i="18"/>
  <c r="CW195" i="18"/>
  <c r="DA179" i="18"/>
  <c r="CW179" i="18"/>
  <c r="DA194" i="18"/>
  <c r="CW194" i="18"/>
  <c r="DA183" i="18"/>
  <c r="CW183" i="18"/>
  <c r="DA177" i="18"/>
  <c r="CW177" i="18"/>
  <c r="DA193" i="18"/>
  <c r="CW193" i="18"/>
  <c r="DA192" i="18"/>
  <c r="CW192" i="18"/>
  <c r="DA182" i="18"/>
  <c r="CW182" i="18"/>
  <c r="DA191" i="18"/>
  <c r="CW191" i="18"/>
  <c r="DA190" i="18"/>
  <c r="CW190" i="18"/>
  <c r="DA189" i="18"/>
  <c r="CW189" i="18"/>
  <c r="DA188" i="18"/>
  <c r="CW188" i="18"/>
  <c r="DA187" i="18"/>
  <c r="CW187" i="18"/>
  <c r="DA141" i="18"/>
  <c r="CW141" i="18"/>
  <c r="DA140" i="18"/>
  <c r="CW140" i="18"/>
  <c r="DA139" i="18"/>
  <c r="CW139" i="18"/>
  <c r="DA106" i="18"/>
  <c r="CW106" i="18"/>
  <c r="DA105" i="18"/>
  <c r="CW105" i="18"/>
  <c r="DA83" i="18"/>
  <c r="CW83" i="18"/>
  <c r="DA104" i="18"/>
  <c r="CW104" i="18"/>
  <c r="DA103" i="18"/>
  <c r="CW103" i="18"/>
  <c r="DA80" i="18"/>
  <c r="CW80" i="18"/>
  <c r="DA102" i="18"/>
  <c r="CW102" i="18"/>
  <c r="DA101" i="18"/>
  <c r="CW101" i="18"/>
  <c r="DA100" i="18"/>
  <c r="CW100" i="18"/>
  <c r="DA99" i="18"/>
  <c r="CW99" i="18"/>
  <c r="DA98" i="18"/>
  <c r="CW98" i="18"/>
  <c r="DA97" i="18"/>
  <c r="CW97" i="18"/>
  <c r="DA81" i="18"/>
  <c r="CW81" i="18"/>
  <c r="DA79" i="18"/>
  <c r="CW79" i="18"/>
  <c r="DA96" i="18"/>
  <c r="CW96" i="18"/>
  <c r="DA95" i="18"/>
  <c r="CW95" i="18"/>
  <c r="DA94" i="18"/>
  <c r="CW94" i="18"/>
  <c r="DA93" i="18"/>
  <c r="CW93" i="18"/>
  <c r="DA92" i="18"/>
  <c r="CW92" i="18"/>
  <c r="DA91" i="18"/>
  <c r="CW91" i="18"/>
  <c r="DA90" i="18"/>
  <c r="CW90" i="18"/>
  <c r="DA89" i="18"/>
  <c r="CW89" i="18"/>
  <c r="DA88" i="18"/>
  <c r="CW88" i="18"/>
  <c r="DA87" i="18"/>
  <c r="CW87" i="18"/>
  <c r="DA86" i="18"/>
  <c r="CW86" i="18"/>
  <c r="DA232" i="18"/>
  <c r="CW232" i="18"/>
  <c r="DA231" i="18"/>
  <c r="CW231" i="18"/>
  <c r="DA230" i="18"/>
  <c r="CW230" i="18"/>
  <c r="DA300" i="18"/>
  <c r="CW300" i="18"/>
  <c r="DA299" i="18"/>
  <c r="CW299" i="18"/>
  <c r="DA229" i="18"/>
  <c r="CW229" i="18"/>
  <c r="DA228" i="18"/>
  <c r="CW228" i="18"/>
  <c r="DA69" i="18"/>
  <c r="CW69" i="18"/>
  <c r="DA491" i="18"/>
  <c r="CW491" i="18"/>
  <c r="DA67" i="18"/>
  <c r="CW67" i="18"/>
  <c r="DA227" i="18"/>
  <c r="CW227" i="18"/>
  <c r="DA66" i="18"/>
  <c r="CW66" i="18"/>
  <c r="DA134" i="18"/>
  <c r="CW134" i="18"/>
  <c r="DA133" i="18"/>
  <c r="CW133" i="18"/>
  <c r="DA132" i="18"/>
  <c r="CW132" i="18"/>
  <c r="DA131" i="18"/>
  <c r="CW131" i="18"/>
  <c r="DA130" i="18"/>
  <c r="CW130" i="18"/>
  <c r="DA129" i="18"/>
  <c r="CW129" i="18"/>
  <c r="DA85" i="18"/>
  <c r="CW85" i="18"/>
  <c r="DA84" i="18"/>
  <c r="CW84" i="18"/>
  <c r="DA555" i="18"/>
  <c r="CW555" i="18"/>
  <c r="DA554" i="18"/>
  <c r="CW554" i="18"/>
  <c r="DA124" i="18"/>
  <c r="CW124" i="18"/>
  <c r="DA123" i="18"/>
  <c r="CW123" i="18"/>
  <c r="DA226" i="18"/>
  <c r="CW226" i="18"/>
  <c r="DA570" i="18"/>
  <c r="CW570" i="18"/>
  <c r="DA225" i="18"/>
  <c r="CW225" i="18"/>
  <c r="DA224" i="18"/>
  <c r="CW224" i="18"/>
  <c r="DA552" i="18"/>
  <c r="CW552" i="18"/>
  <c r="DA122" i="18"/>
  <c r="CW122" i="18"/>
  <c r="DA121" i="18"/>
  <c r="CW121" i="18"/>
  <c r="DA120" i="18"/>
  <c r="CW120" i="18"/>
  <c r="DA119" i="18"/>
  <c r="CW119" i="18"/>
  <c r="DA118" i="18"/>
  <c r="CW118" i="18"/>
  <c r="DA117" i="18"/>
  <c r="CW117" i="18"/>
  <c r="DA116" i="18"/>
  <c r="CW116" i="18"/>
  <c r="DA125" i="18"/>
  <c r="CW125" i="18"/>
  <c r="DA223" i="18"/>
  <c r="CW223" i="18"/>
  <c r="DA537" i="18"/>
  <c r="CW537" i="18"/>
  <c r="DA536" i="18"/>
  <c r="CW536" i="18"/>
  <c r="DA535" i="18"/>
  <c r="CW535" i="18"/>
  <c r="DA534" i="18"/>
  <c r="CW534" i="18"/>
  <c r="DA533" i="18"/>
  <c r="CW533" i="18"/>
  <c r="DA532" i="18"/>
  <c r="CW532" i="18"/>
  <c r="DA531" i="18"/>
  <c r="CW531" i="18"/>
  <c r="DA530" i="18"/>
  <c r="CW530" i="18"/>
  <c r="DA77" i="18"/>
  <c r="CW77" i="18"/>
  <c r="DA78" i="18"/>
  <c r="CW78" i="18"/>
  <c r="DA76" i="18"/>
  <c r="CW76" i="18"/>
  <c r="DA75" i="18"/>
  <c r="CW75" i="18"/>
  <c r="DA74" i="18"/>
  <c r="CW74" i="18"/>
  <c r="DA73" i="18"/>
  <c r="CW73" i="18"/>
  <c r="DA72" i="18"/>
  <c r="CW72" i="18"/>
  <c r="DA71" i="18"/>
  <c r="CW71" i="18"/>
  <c r="DA2" i="18"/>
  <c r="CW2" i="18"/>
  <c r="DA38" i="18"/>
  <c r="CW38" i="18"/>
  <c r="DA11" i="18"/>
  <c r="CW11" i="18"/>
  <c r="DA10" i="18"/>
  <c r="CW10" i="18"/>
  <c r="DA3" i="18"/>
  <c r="CW3" i="18"/>
  <c r="DA9" i="18"/>
  <c r="CW9" i="18"/>
  <c r="DA8" i="18"/>
  <c r="CW8" i="18"/>
  <c r="DA7" i="18"/>
  <c r="CW7" i="18"/>
  <c r="DA6" i="18"/>
  <c r="CW6" i="18"/>
  <c r="DA5" i="18"/>
  <c r="CW5" i="18"/>
  <c r="DA4" i="18"/>
  <c r="CW4" i="18"/>
  <c r="DA37" i="18"/>
  <c r="CW37" i="18"/>
  <c r="DA36" i="18"/>
  <c r="CW36" i="18"/>
  <c r="DA35" i="18"/>
  <c r="CW35" i="18"/>
  <c r="DA34" i="18"/>
  <c r="CW34" i="18"/>
  <c r="DA33" i="18"/>
  <c r="CW33" i="18"/>
  <c r="DA32" i="18"/>
  <c r="CW32" i="18"/>
  <c r="DA31" i="18"/>
  <c r="CW31" i="18"/>
  <c r="DA30" i="18"/>
  <c r="CW30" i="18"/>
  <c r="DA29" i="18"/>
  <c r="CW29" i="18"/>
  <c r="DA28" i="18"/>
  <c r="CW28" i="18"/>
  <c r="DA27" i="18"/>
  <c r="CW27" i="18"/>
  <c r="DA26" i="18"/>
  <c r="CW26" i="18"/>
  <c r="DA25" i="18"/>
  <c r="CW25" i="18"/>
  <c r="DA24" i="18"/>
  <c r="CW24" i="18"/>
  <c r="DA23" i="18"/>
  <c r="CW23" i="18"/>
  <c r="DA22" i="18"/>
  <c r="CW22" i="18"/>
  <c r="DA21" i="18"/>
  <c r="CW21" i="18"/>
  <c r="DA20" i="18"/>
  <c r="CW20" i="18"/>
  <c r="DA19" i="18"/>
  <c r="CW19" i="18"/>
  <c r="DA18" i="18"/>
  <c r="CW18" i="18"/>
  <c r="DA17" i="18"/>
  <c r="CW17" i="18"/>
  <c r="DA16" i="18"/>
  <c r="CW16" i="18"/>
  <c r="DA15" i="18"/>
  <c r="CW15" i="18"/>
  <c r="DA14" i="18"/>
  <c r="CW14" i="18"/>
  <c r="DA13" i="18"/>
  <c r="CW13" i="18"/>
  <c r="DA549" i="18"/>
  <c r="CW549" i="18"/>
  <c r="DA186" i="18"/>
  <c r="CW186" i="18"/>
  <c r="DA135" i="18"/>
  <c r="CW135" i="18"/>
  <c r="DA178" i="18"/>
  <c r="CW178" i="18"/>
  <c r="DA173" i="18"/>
  <c r="CW173" i="18"/>
  <c r="DA262" i="18"/>
  <c r="CW262" i="18"/>
  <c r="DA138" i="18"/>
  <c r="CW138" i="18"/>
  <c r="DA137" i="18"/>
  <c r="CW137" i="18"/>
  <c r="DA174" i="18"/>
  <c r="CW174" i="18"/>
  <c r="DA185" i="18"/>
  <c r="CW185" i="18"/>
  <c r="DA176" i="18"/>
  <c r="CW176" i="18"/>
  <c r="DA175" i="18"/>
  <c r="CW175" i="18"/>
  <c r="DA184" i="18"/>
  <c r="CW184" i="18"/>
  <c r="DA136" i="18"/>
  <c r="CW136" i="18"/>
  <c r="DA12" i="18"/>
  <c r="CW12" i="18"/>
  <c r="DA356" i="18"/>
  <c r="CW356" i="18"/>
  <c r="DA353" i="18"/>
  <c r="CW353" i="18"/>
  <c r="DA354" i="18"/>
  <c r="CW354" i="18"/>
  <c r="DA485" i="18"/>
  <c r="CW485" i="18"/>
  <c r="DA355" i="18"/>
  <c r="CW355" i="18"/>
  <c r="F475" i="12" l="1"/>
  <c r="F484" i="12"/>
  <c r="F490" i="12"/>
  <c r="F489" i="12"/>
  <c r="F468" i="12"/>
  <c r="F469" i="12"/>
  <c r="F487" i="12"/>
  <c r="F474" i="12"/>
  <c r="F17" i="12"/>
  <c r="F28" i="12"/>
  <c r="F40" i="12"/>
  <c r="F52" i="12"/>
  <c r="F64" i="12"/>
  <c r="F76" i="12"/>
  <c r="F88" i="12"/>
  <c r="F100" i="12"/>
  <c r="F112" i="12"/>
  <c r="F124" i="12"/>
  <c r="F136" i="12"/>
  <c r="F148" i="12"/>
  <c r="F160" i="12"/>
  <c r="F172" i="12"/>
  <c r="F184" i="12"/>
  <c r="F196" i="12"/>
  <c r="F208" i="12"/>
  <c r="F220" i="12"/>
  <c r="F232" i="12"/>
  <c r="F244" i="12"/>
  <c r="F256" i="12"/>
  <c r="F268" i="12"/>
  <c r="F280" i="12"/>
  <c r="F292" i="12"/>
  <c r="F305" i="12"/>
  <c r="F317" i="12"/>
  <c r="F329" i="12"/>
  <c r="F341" i="12"/>
  <c r="F353" i="12"/>
  <c r="F365" i="12"/>
  <c r="F377" i="12"/>
  <c r="F389" i="12"/>
  <c r="F401" i="12"/>
  <c r="F413" i="12"/>
  <c r="F425" i="12"/>
  <c r="F437" i="12"/>
  <c r="F449" i="12"/>
  <c r="F461" i="12"/>
  <c r="F477" i="12"/>
  <c r="F465" i="12"/>
  <c r="F406" i="12"/>
  <c r="F467" i="12"/>
  <c r="F59" i="12"/>
  <c r="F107" i="12"/>
  <c r="F191" i="12"/>
  <c r="F251" i="12"/>
  <c r="F324" i="12"/>
  <c r="F408" i="12"/>
  <c r="F485" i="12"/>
  <c r="F434" i="12"/>
  <c r="F447" i="12"/>
  <c r="F75" i="12"/>
  <c r="F147" i="12"/>
  <c r="F219" i="12"/>
  <c r="F304" i="12"/>
  <c r="F388" i="12"/>
  <c r="F476" i="12"/>
  <c r="F6" i="12"/>
  <c r="F18" i="12"/>
  <c r="F29" i="12"/>
  <c r="F41" i="12"/>
  <c r="F53" i="12"/>
  <c r="F65" i="12"/>
  <c r="F77" i="12"/>
  <c r="F89" i="12"/>
  <c r="F101" i="12"/>
  <c r="F113" i="12"/>
  <c r="F125" i="12"/>
  <c r="F137" i="12"/>
  <c r="F149" i="12"/>
  <c r="F161" i="12"/>
  <c r="F173" i="12"/>
  <c r="F185" i="12"/>
  <c r="F197" i="12"/>
  <c r="F209" i="12"/>
  <c r="F221" i="12"/>
  <c r="F233" i="12"/>
  <c r="F245" i="12"/>
  <c r="F257" i="12"/>
  <c r="F269" i="12"/>
  <c r="F281" i="12"/>
  <c r="F293" i="12"/>
  <c r="F306" i="12"/>
  <c r="F318" i="12"/>
  <c r="F330" i="12"/>
  <c r="F342" i="12"/>
  <c r="F354" i="12"/>
  <c r="F366" i="12"/>
  <c r="F378" i="12"/>
  <c r="F390" i="12"/>
  <c r="F402" i="12"/>
  <c r="F414" i="12"/>
  <c r="F426" i="12"/>
  <c r="F438" i="12"/>
  <c r="F450" i="12"/>
  <c r="F462" i="12"/>
  <c r="F478" i="12"/>
  <c r="F429" i="12"/>
  <c r="F418" i="12"/>
  <c r="F481" i="12"/>
  <c r="F71" i="12"/>
  <c r="F179" i="12"/>
  <c r="F263" i="12"/>
  <c r="F372" i="12"/>
  <c r="F456" i="12"/>
  <c r="F458" i="12"/>
  <c r="F488" i="12"/>
  <c r="F111" i="12"/>
  <c r="F231" i="12"/>
  <c r="F352" i="12"/>
  <c r="F448" i="12"/>
  <c r="F7" i="12"/>
  <c r="F295" i="12"/>
  <c r="F30" i="12"/>
  <c r="F42" i="12"/>
  <c r="F54" i="12"/>
  <c r="F66" i="12"/>
  <c r="F90" i="12"/>
  <c r="F102" i="12"/>
  <c r="F114" i="12"/>
  <c r="F126" i="12"/>
  <c r="F138" i="12"/>
  <c r="F150" i="12"/>
  <c r="F162" i="12"/>
  <c r="F174" i="12"/>
  <c r="F186" i="12"/>
  <c r="F198" i="12"/>
  <c r="F210" i="12"/>
  <c r="F222" i="12"/>
  <c r="F234" i="12"/>
  <c r="F246" i="12"/>
  <c r="F258" i="12"/>
  <c r="F270" i="12"/>
  <c r="F282" i="12"/>
  <c r="F294" i="12"/>
  <c r="F307" i="12"/>
  <c r="F319" i="12"/>
  <c r="F331" i="12"/>
  <c r="F343" i="12"/>
  <c r="F355" i="12"/>
  <c r="F367" i="12"/>
  <c r="F379" i="12"/>
  <c r="F391" i="12"/>
  <c r="F403" i="12"/>
  <c r="F415" i="12"/>
  <c r="F427" i="12"/>
  <c r="F439" i="12"/>
  <c r="F451" i="12"/>
  <c r="F463" i="12"/>
  <c r="F479" i="12"/>
  <c r="F417" i="12"/>
  <c r="F480" i="12"/>
  <c r="F454" i="12"/>
  <c r="F12" i="12"/>
  <c r="F167" i="12"/>
  <c r="F239" i="12"/>
  <c r="F336" i="12"/>
  <c r="F420" i="12"/>
  <c r="F386" i="12"/>
  <c r="F27" i="12"/>
  <c r="F135" i="12"/>
  <c r="F243" i="12"/>
  <c r="F364" i="12"/>
  <c r="F460" i="12"/>
  <c r="F19" i="12"/>
  <c r="F31" i="12"/>
  <c r="F43" i="12"/>
  <c r="F55" i="12"/>
  <c r="F67" i="12"/>
  <c r="F79" i="12"/>
  <c r="F91" i="12"/>
  <c r="F103" i="12"/>
  <c r="F115" i="12"/>
  <c r="F127" i="12"/>
  <c r="F151" i="12"/>
  <c r="F163" i="12"/>
  <c r="F175" i="12"/>
  <c r="F199" i="12"/>
  <c r="F211" i="12"/>
  <c r="F223" i="12"/>
  <c r="F235" i="12"/>
  <c r="F247" i="12"/>
  <c r="F259" i="12"/>
  <c r="F271" i="12"/>
  <c r="F283" i="12"/>
  <c r="F296" i="12"/>
  <c r="F308" i="12"/>
  <c r="F320" i="12"/>
  <c r="F332" i="12"/>
  <c r="F344" i="12"/>
  <c r="F356" i="12"/>
  <c r="F368" i="12"/>
  <c r="F380" i="12"/>
  <c r="F392" i="12"/>
  <c r="F404" i="12"/>
  <c r="F416" i="12"/>
  <c r="F428" i="12"/>
  <c r="F440" i="12"/>
  <c r="F452" i="12"/>
  <c r="F464" i="12"/>
  <c r="F441" i="12"/>
  <c r="F394" i="12"/>
  <c r="F466" i="12"/>
  <c r="F35" i="12"/>
  <c r="F155" i="12"/>
  <c r="F275" i="12"/>
  <c r="F396" i="12"/>
  <c r="F483" i="12"/>
  <c r="F410" i="12"/>
  <c r="F16" i="12"/>
  <c r="F171" i="12"/>
  <c r="F279" i="12"/>
  <c r="F400" i="12"/>
  <c r="F9" i="12"/>
  <c r="F32" i="12"/>
  <c r="F44" i="12"/>
  <c r="F56" i="12"/>
  <c r="F68" i="12"/>
  <c r="F80" i="12"/>
  <c r="F92" i="12"/>
  <c r="F104" i="12"/>
  <c r="F116" i="12"/>
  <c r="F128" i="12"/>
  <c r="F140" i="12"/>
  <c r="F152" i="12"/>
  <c r="F164" i="12"/>
  <c r="F176" i="12"/>
  <c r="F188" i="12"/>
  <c r="F200" i="12"/>
  <c r="F212" i="12"/>
  <c r="F224" i="12"/>
  <c r="F236" i="12"/>
  <c r="F248" i="12"/>
  <c r="F260" i="12"/>
  <c r="F272" i="12"/>
  <c r="F284" i="12"/>
  <c r="F297" i="12"/>
  <c r="F309" i="12"/>
  <c r="F321" i="12"/>
  <c r="F333" i="12"/>
  <c r="F345" i="12"/>
  <c r="F357" i="12"/>
  <c r="F369" i="12"/>
  <c r="F381" i="12"/>
  <c r="F393" i="12"/>
  <c r="F405" i="12"/>
  <c r="F453" i="12"/>
  <c r="F442" i="12"/>
  <c r="F455" i="12"/>
  <c r="F47" i="12"/>
  <c r="F95" i="12"/>
  <c r="F143" i="12"/>
  <c r="F227" i="12"/>
  <c r="F312" i="12"/>
  <c r="F360" i="12"/>
  <c r="F432" i="12"/>
  <c r="F471" i="12"/>
  <c r="F422" i="12"/>
  <c r="F486" i="12"/>
  <c r="F51" i="12"/>
  <c r="F159" i="12"/>
  <c r="F267" i="12"/>
  <c r="F340" i="12"/>
  <c r="F412" i="12"/>
  <c r="F10" i="12"/>
  <c r="F21" i="12"/>
  <c r="F33" i="12"/>
  <c r="F45" i="12"/>
  <c r="F57" i="12"/>
  <c r="F69" i="12"/>
  <c r="F81" i="12"/>
  <c r="F93" i="12"/>
  <c r="F105" i="12"/>
  <c r="F117" i="12"/>
  <c r="F129" i="12"/>
  <c r="F141" i="12"/>
  <c r="F153" i="12"/>
  <c r="F165" i="12"/>
  <c r="F177" i="12"/>
  <c r="F189" i="12"/>
  <c r="F201" i="12"/>
  <c r="F213" i="12"/>
  <c r="F225" i="12"/>
  <c r="F237" i="12"/>
  <c r="F249" i="12"/>
  <c r="F261" i="12"/>
  <c r="F273" i="12"/>
  <c r="F285" i="12"/>
  <c r="F298" i="12"/>
  <c r="F310" i="12"/>
  <c r="F322" i="12"/>
  <c r="F334" i="12"/>
  <c r="F346" i="12"/>
  <c r="F358" i="12"/>
  <c r="F370" i="12"/>
  <c r="F382" i="12"/>
  <c r="F430" i="12"/>
  <c r="F482" i="12"/>
  <c r="F83" i="12"/>
  <c r="F131" i="12"/>
  <c r="F215" i="12"/>
  <c r="F300" i="12"/>
  <c r="F384" i="12"/>
  <c r="F470" i="12"/>
  <c r="F398" i="12"/>
  <c r="F473" i="12"/>
  <c r="F99" i="12"/>
  <c r="F207" i="12"/>
  <c r="F328" i="12"/>
  <c r="F436" i="12"/>
  <c r="F11" i="12"/>
  <c r="F22" i="12"/>
  <c r="F34" i="12"/>
  <c r="F46" i="12"/>
  <c r="F58" i="12"/>
  <c r="F70" i="12"/>
  <c r="F94" i="12"/>
  <c r="F106" i="12"/>
  <c r="F118" i="12"/>
  <c r="F130" i="12"/>
  <c r="F154" i="12"/>
  <c r="F166" i="12"/>
  <c r="F178" i="12"/>
  <c r="F190" i="12"/>
  <c r="F202" i="12"/>
  <c r="F214" i="12"/>
  <c r="F226" i="12"/>
  <c r="F238" i="12"/>
  <c r="F250" i="12"/>
  <c r="F262" i="12"/>
  <c r="F274" i="12"/>
  <c r="F286" i="12"/>
  <c r="F299" i="12"/>
  <c r="F311" i="12"/>
  <c r="F323" i="12"/>
  <c r="F335" i="12"/>
  <c r="F347" i="12"/>
  <c r="F359" i="12"/>
  <c r="F371" i="12"/>
  <c r="F383" i="12"/>
  <c r="F395" i="12"/>
  <c r="F407" i="12"/>
  <c r="F419" i="12"/>
  <c r="F431" i="12"/>
  <c r="F443" i="12"/>
  <c r="F23" i="12"/>
  <c r="F119" i="12"/>
  <c r="F203" i="12"/>
  <c r="F287" i="12"/>
  <c r="F348" i="12"/>
  <c r="F444" i="12"/>
  <c r="F374" i="12"/>
  <c r="F472" i="12"/>
  <c r="F39" i="12"/>
  <c r="F123" i="12"/>
  <c r="F183" i="12"/>
  <c r="F291" i="12"/>
  <c r="F13" i="12"/>
  <c r="F24" i="12"/>
  <c r="F36" i="12"/>
  <c r="F48" i="12"/>
  <c r="F60" i="12"/>
  <c r="F72" i="12"/>
  <c r="F84" i="12"/>
  <c r="F96" i="12"/>
  <c r="F108" i="12"/>
  <c r="F120" i="12"/>
  <c r="F132" i="12"/>
  <c r="F144" i="12"/>
  <c r="F156" i="12"/>
  <c r="F168" i="12"/>
  <c r="F180" i="12"/>
  <c r="F192" i="12"/>
  <c r="F204" i="12"/>
  <c r="F216" i="12"/>
  <c r="F228" i="12"/>
  <c r="F240" i="12"/>
  <c r="F252" i="12"/>
  <c r="F264" i="12"/>
  <c r="F276" i="12"/>
  <c r="F288" i="12"/>
  <c r="F301" i="12"/>
  <c r="F313" i="12"/>
  <c r="F325" i="12"/>
  <c r="F337" i="12"/>
  <c r="F349" i="12"/>
  <c r="F361" i="12"/>
  <c r="F373" i="12"/>
  <c r="F385" i="12"/>
  <c r="F397" i="12"/>
  <c r="F409" i="12"/>
  <c r="F421" i="12"/>
  <c r="F433" i="12"/>
  <c r="F445" i="12"/>
  <c r="F457" i="12"/>
  <c r="F446" i="12"/>
  <c r="F459" i="12"/>
  <c r="F87" i="12"/>
  <c r="F255" i="12"/>
  <c r="F376" i="12"/>
  <c r="F14" i="12"/>
  <c r="F25" i="12"/>
  <c r="F37" i="12"/>
  <c r="F49" i="12"/>
  <c r="F61" i="12"/>
  <c r="F73" i="12"/>
  <c r="F85" i="12"/>
  <c r="F97" i="12"/>
  <c r="F109" i="12"/>
  <c r="F121" i="12"/>
  <c r="F133" i="12"/>
  <c r="F145" i="12"/>
  <c r="F157" i="12"/>
  <c r="F169" i="12"/>
  <c r="F181" i="12"/>
  <c r="F193" i="12"/>
  <c r="F205" i="12"/>
  <c r="F217" i="12"/>
  <c r="F229" i="12"/>
  <c r="F241" i="12"/>
  <c r="F253" i="12"/>
  <c r="F265" i="12"/>
  <c r="F277" i="12"/>
  <c r="F289" i="12"/>
  <c r="F302" i="12"/>
  <c r="F314" i="12"/>
  <c r="F326" i="12"/>
  <c r="F338" i="12"/>
  <c r="F350" i="12"/>
  <c r="F362" i="12"/>
  <c r="F15" i="12"/>
  <c r="F26" i="12"/>
  <c r="F38" i="12"/>
  <c r="F50" i="12"/>
  <c r="F62" i="12"/>
  <c r="F74" i="12"/>
  <c r="F86" i="12"/>
  <c r="F98" i="12"/>
  <c r="F110" i="12"/>
  <c r="F122" i="12"/>
  <c r="F134" i="12"/>
  <c r="F146" i="12"/>
  <c r="F158" i="12"/>
  <c r="F170" i="12"/>
  <c r="F182" i="12"/>
  <c r="F194" i="12"/>
  <c r="F206" i="12"/>
  <c r="F218" i="12"/>
  <c r="F230" i="12"/>
  <c r="F242" i="12"/>
  <c r="F254" i="12"/>
  <c r="F266" i="12"/>
  <c r="F278" i="12"/>
  <c r="F290" i="12"/>
  <c r="F303" i="12"/>
  <c r="F315" i="12"/>
  <c r="F327" i="12"/>
  <c r="F339" i="12"/>
  <c r="F351" i="12"/>
  <c r="F363" i="12"/>
  <c r="F375" i="12"/>
  <c r="F387" i="12"/>
  <c r="F399" i="12"/>
  <c r="F411" i="12"/>
  <c r="F423" i="12"/>
  <c r="F435" i="12"/>
  <c r="F63" i="12"/>
  <c r="F195" i="12"/>
  <c r="F316" i="12"/>
  <c r="F424" i="12"/>
  <c r="L130" i="12"/>
  <c r="M130" i="12"/>
  <c r="L72" i="12"/>
  <c r="M72" i="12"/>
  <c r="L289" i="12"/>
  <c r="M289" i="12"/>
  <c r="M288" i="12"/>
  <c r="L288" i="12"/>
  <c r="L133" i="12"/>
  <c r="M133" i="12"/>
  <c r="L237" i="12"/>
  <c r="M237" i="12"/>
  <c r="M348" i="12"/>
  <c r="N348" i="12" s="1"/>
  <c r="L410" i="12"/>
  <c r="N410" i="12" s="1"/>
  <c r="L97" i="12"/>
  <c r="N97" i="12" s="1"/>
  <c r="L195" i="12"/>
  <c r="N195" i="12" s="1"/>
  <c r="L33" i="12"/>
  <c r="N33" i="12" s="1"/>
  <c r="L204" i="12"/>
  <c r="N204" i="12" s="1"/>
  <c r="L287" i="12"/>
  <c r="N287" i="12" s="1"/>
  <c r="M186" i="12"/>
  <c r="N186" i="12" s="1"/>
  <c r="M304" i="12"/>
  <c r="N304" i="12" s="1"/>
  <c r="L378" i="12"/>
  <c r="N378" i="12" s="1"/>
  <c r="M149" i="12"/>
  <c r="N149" i="12" s="1"/>
  <c r="M227" i="12"/>
  <c r="N227" i="12" s="1"/>
  <c r="M52" i="12"/>
  <c r="N52" i="12" s="1"/>
  <c r="M94" i="12"/>
  <c r="N94" i="12" s="1"/>
  <c r="M109" i="12"/>
  <c r="L294" i="12"/>
  <c r="L53" i="12"/>
  <c r="M315" i="12"/>
  <c r="N288" i="12" l="1"/>
  <c r="N130" i="12"/>
  <c r="N237" i="12"/>
  <c r="N133" i="12"/>
  <c r="N289" i="12"/>
  <c r="N72" i="12"/>
  <c r="M53" i="12"/>
  <c r="N53" i="12" s="1"/>
  <c r="M294" i="12"/>
  <c r="N294" i="12" s="1"/>
  <c r="L109" i="12"/>
  <c r="N109" i="12" s="1"/>
  <c r="L315" i="12"/>
  <c r="N315" i="12" s="1"/>
  <c r="L263" i="12" l="1"/>
  <c r="L69" i="12"/>
  <c r="L272" i="12"/>
  <c r="L413" i="12"/>
  <c r="L40" i="12"/>
  <c r="L10" i="12"/>
  <c r="L335" i="12"/>
  <c r="L63" i="12"/>
  <c r="L156" i="12"/>
  <c r="M238" i="12"/>
  <c r="L185" i="12"/>
  <c r="L121" i="12"/>
  <c r="L333" i="12"/>
  <c r="L402" i="12"/>
  <c r="L64" i="12"/>
  <c r="M74" i="12"/>
  <c r="M401" i="12"/>
  <c r="L189" i="12"/>
  <c r="L180" i="12"/>
  <c r="L264" i="12"/>
  <c r="M414" i="12"/>
  <c r="L250" i="12"/>
  <c r="L108" i="12"/>
  <c r="L87" i="12"/>
  <c r="M169" i="12"/>
  <c r="L382" i="12"/>
  <c r="M96" i="12"/>
  <c r="M409" i="12"/>
  <c r="L327" i="12"/>
  <c r="L251" i="12"/>
  <c r="M81" i="12"/>
  <c r="L71" i="12"/>
  <c r="M305" i="12"/>
  <c r="L231" i="12"/>
  <c r="L57" i="12"/>
  <c r="L273" i="12"/>
  <c r="L344" i="12"/>
  <c r="M164" i="12"/>
  <c r="L291" i="12"/>
  <c r="L188" i="12"/>
  <c r="L298" i="12"/>
  <c r="L321" i="12"/>
  <c r="M336" i="12"/>
  <c r="L312" i="12"/>
  <c r="L322" i="12"/>
  <c r="L283" i="12"/>
  <c r="L403" i="12"/>
  <c r="L210" i="12"/>
  <c r="L68" i="12"/>
  <c r="M22" i="12"/>
  <c r="L150" i="12"/>
  <c r="L115" i="12"/>
  <c r="L77" i="12"/>
  <c r="L146" i="12"/>
  <c r="L27" i="12"/>
  <c r="L12" i="12"/>
  <c r="M252" i="12"/>
  <c r="L175" i="12"/>
  <c r="L24" i="12"/>
  <c r="L177" i="12"/>
  <c r="L225" i="12"/>
  <c r="L29" i="12"/>
  <c r="L50" i="12"/>
  <c r="M140" i="12"/>
  <c r="L308" i="12"/>
  <c r="L239" i="12"/>
  <c r="L337" i="12"/>
  <c r="L253" i="12"/>
  <c r="L125" i="12"/>
  <c r="L211" i="12"/>
  <c r="L153" i="12"/>
  <c r="L103" i="12"/>
  <c r="L76" i="12"/>
  <c r="L301" i="12"/>
  <c r="M100" i="12"/>
  <c r="L309" i="12"/>
  <c r="L367" i="12"/>
  <c r="L19" i="12"/>
  <c r="M142" i="12"/>
  <c r="L55" i="12"/>
  <c r="L198" i="12"/>
  <c r="M111" i="12"/>
  <c r="L7" i="12"/>
  <c r="M372" i="12"/>
  <c r="L376" i="12"/>
  <c r="L17" i="12"/>
  <c r="L75" i="12"/>
  <c r="L144" i="12"/>
  <c r="L318" i="12"/>
  <c r="L306" i="12"/>
  <c r="L265" i="12"/>
  <c r="L254" i="12"/>
  <c r="M223" i="12"/>
  <c r="L194" i="12"/>
  <c r="L101" i="12"/>
  <c r="L116" i="12"/>
  <c r="L343" i="12"/>
  <c r="L131" i="12"/>
  <c r="L381" i="12"/>
  <c r="L375" i="12"/>
  <c r="M279" i="12"/>
  <c r="L89" i="12"/>
  <c r="L274" i="12"/>
  <c r="M78" i="12"/>
  <c r="L358" i="12"/>
  <c r="L173" i="12"/>
  <c r="L255" i="12"/>
  <c r="L350" i="12"/>
  <c r="L275" i="12"/>
  <c r="M158" i="12"/>
  <c r="L190" i="12"/>
  <c r="L286" i="12"/>
  <c r="L165" i="12"/>
  <c r="L159" i="12"/>
  <c r="L222" i="12"/>
  <c r="M160" i="12"/>
  <c r="M117" i="12"/>
  <c r="M256" i="12"/>
  <c r="L119" i="12"/>
  <c r="L48" i="12"/>
  <c r="L404" i="12"/>
  <c r="L41" i="12"/>
  <c r="L122" i="12"/>
  <c r="L214" i="12"/>
  <c r="L151" i="12"/>
  <c r="L79" i="12"/>
  <c r="L174" i="12"/>
  <c r="L82" i="12"/>
  <c r="L355" i="12"/>
  <c r="L220" i="12"/>
  <c r="L182" i="12"/>
  <c r="L201" i="12"/>
  <c r="M206" i="12"/>
  <c r="L132" i="12"/>
  <c r="M166" i="12"/>
  <c r="L170" i="12"/>
  <c r="L310" i="12"/>
  <c r="L84" i="12"/>
  <c r="L345" i="12"/>
  <c r="L276" i="12"/>
  <c r="M42" i="12"/>
  <c r="L45" i="12"/>
  <c r="L297" i="12"/>
  <c r="L99" i="12"/>
  <c r="L342" i="12"/>
  <c r="L319" i="12"/>
  <c r="L224" i="12"/>
  <c r="L98" i="12"/>
  <c r="L178" i="12"/>
  <c r="L112" i="12"/>
  <c r="L44" i="12"/>
  <c r="M299" i="12"/>
  <c r="L226" i="12"/>
  <c r="L280" i="12"/>
  <c r="L249" i="12"/>
  <c r="L411" i="12"/>
  <c r="L271" i="12"/>
  <c r="L323" i="12"/>
  <c r="L407" i="12"/>
  <c r="L307" i="12"/>
  <c r="L176" i="12"/>
  <c r="L380" i="12"/>
  <c r="L152" i="12"/>
  <c r="L218" i="12"/>
  <c r="L244" i="12"/>
  <c r="L14" i="12"/>
  <c r="L365" i="12"/>
  <c r="L346" i="12"/>
  <c r="L145" i="12"/>
  <c r="L347" i="12"/>
  <c r="L257" i="12"/>
  <c r="L49" i="12"/>
  <c r="L15" i="12"/>
  <c r="L21" i="12"/>
  <c r="L183" i="12"/>
  <c r="L258" i="12"/>
  <c r="L65" i="12"/>
  <c r="L234" i="12"/>
  <c r="L8" i="12"/>
  <c r="L102" i="12"/>
  <c r="L126" i="12"/>
  <c r="L240" i="12"/>
  <c r="L143" i="12"/>
  <c r="L295" i="12"/>
  <c r="L202" i="12"/>
  <c r="L136" i="12"/>
  <c r="L18" i="12"/>
  <c r="L28" i="12"/>
  <c r="L47" i="12"/>
  <c r="L216" i="12"/>
  <c r="L235" i="12"/>
  <c r="L54" i="12"/>
  <c r="L167" i="12"/>
  <c r="L259" i="12"/>
  <c r="L104" i="12"/>
  <c r="L208" i="12"/>
  <c r="L217" i="12"/>
  <c r="L35" i="12"/>
  <c r="L39" i="12"/>
  <c r="L207" i="12"/>
  <c r="L184" i="12"/>
  <c r="L161" i="12"/>
  <c r="L236" i="12"/>
  <c r="L30" i="12"/>
  <c r="L398" i="12"/>
  <c r="L408" i="12"/>
  <c r="L59" i="12"/>
  <c r="L316" i="12"/>
  <c r="L118" i="12"/>
  <c r="L332" i="12"/>
  <c r="L31" i="12"/>
  <c r="L128" i="12"/>
  <c r="L73" i="12"/>
  <c r="L260" i="12"/>
  <c r="L339" i="12"/>
  <c r="L366" i="12"/>
  <c r="L203" i="12"/>
  <c r="L120" i="12"/>
  <c r="L324" i="12"/>
  <c r="L26" i="12"/>
  <c r="L242" i="12"/>
  <c r="L392" i="12"/>
  <c r="L60" i="12"/>
  <c r="L61" i="12"/>
  <c r="L261" i="12"/>
  <c r="L129" i="12"/>
  <c r="L360" i="12"/>
  <c r="L148" i="12"/>
  <c r="L215" i="12"/>
  <c r="L9" i="12"/>
  <c r="L328" i="12"/>
  <c r="L221" i="12"/>
  <c r="L292" i="12"/>
  <c r="L351" i="12"/>
  <c r="L91" i="12"/>
  <c r="L199" i="12"/>
  <c r="L172" i="12"/>
  <c r="L262" i="12"/>
  <c r="L13" i="12"/>
  <c r="L267" i="12"/>
  <c r="L138" i="12"/>
  <c r="L168" i="12"/>
  <c r="L317" i="12"/>
  <c r="L20" i="12"/>
  <c r="L46" i="12"/>
  <c r="L228" i="12"/>
  <c r="L277" i="12"/>
  <c r="L320" i="12"/>
  <c r="L412" i="12"/>
  <c r="L356" i="12"/>
  <c r="L43" i="12"/>
  <c r="L181" i="12"/>
  <c r="L359" i="12"/>
  <c r="L405" i="12"/>
  <c r="L6" i="12"/>
  <c r="L383" i="12"/>
  <c r="L191" i="12"/>
  <c r="M62" i="12" l="1"/>
  <c r="K494" i="12"/>
  <c r="L303" i="12"/>
  <c r="M303" i="12"/>
  <c r="M124" i="12"/>
  <c r="L124" i="12"/>
  <c r="L23" i="12"/>
  <c r="M23" i="12"/>
  <c r="M266" i="12"/>
  <c r="L266" i="12"/>
  <c r="L340" i="12"/>
  <c r="M340" i="12"/>
  <c r="L123" i="12"/>
  <c r="M123" i="12"/>
  <c r="M281" i="12"/>
  <c r="L281" i="12"/>
  <c r="M56" i="12"/>
  <c r="L56" i="12"/>
  <c r="M85" i="12"/>
  <c r="L85" i="12"/>
  <c r="L107" i="12"/>
  <c r="M310" i="12"/>
  <c r="N310" i="12" s="1"/>
  <c r="L62" i="12"/>
  <c r="M298" i="12"/>
  <c r="N298" i="12" s="1"/>
  <c r="M48" i="12"/>
  <c r="N48" i="12" s="1"/>
  <c r="M264" i="12"/>
  <c r="N264" i="12" s="1"/>
  <c r="M265" i="12"/>
  <c r="N265" i="12" s="1"/>
  <c r="M82" i="12"/>
  <c r="N82" i="12" s="1"/>
  <c r="M8" i="12"/>
  <c r="N8" i="12" s="1"/>
  <c r="M220" i="12"/>
  <c r="N220" i="12" s="1"/>
  <c r="M327" i="12"/>
  <c r="N327" i="12" s="1"/>
  <c r="M333" i="12"/>
  <c r="N333" i="12" s="1"/>
  <c r="M322" i="12"/>
  <c r="N322" i="12" s="1"/>
  <c r="L78" i="12"/>
  <c r="N78" i="12" s="1"/>
  <c r="M242" i="12"/>
  <c r="N242" i="12" s="1"/>
  <c r="M234" i="12"/>
  <c r="N234" i="12" s="1"/>
  <c r="M98" i="12"/>
  <c r="N98" i="12" s="1"/>
  <c r="L372" i="12"/>
  <c r="N372" i="12" s="1"/>
  <c r="L238" i="12"/>
  <c r="N238" i="12" s="1"/>
  <c r="M26" i="12"/>
  <c r="N26" i="12" s="1"/>
  <c r="M170" i="12"/>
  <c r="N170" i="12" s="1"/>
  <c r="M208" i="12"/>
  <c r="N208" i="12" s="1"/>
  <c r="M84" i="12"/>
  <c r="N84" i="12" s="1"/>
  <c r="M239" i="12"/>
  <c r="N239" i="12" s="1"/>
  <c r="M28" i="12"/>
  <c r="N28" i="12" s="1"/>
  <c r="L140" i="12"/>
  <c r="N140" i="12" s="1"/>
  <c r="M89" i="12"/>
  <c r="N89" i="12" s="1"/>
  <c r="L74" i="12"/>
  <c r="N74" i="12" s="1"/>
  <c r="M295" i="12"/>
  <c r="N295" i="12" s="1"/>
  <c r="M365" i="12"/>
  <c r="N365" i="12" s="1"/>
  <c r="M64" i="12"/>
  <c r="N64" i="12" s="1"/>
  <c r="M103" i="12"/>
  <c r="N103" i="12" s="1"/>
  <c r="M35" i="12"/>
  <c r="N35" i="12" s="1"/>
  <c r="M63" i="12"/>
  <c r="N63" i="12" s="1"/>
  <c r="M404" i="12"/>
  <c r="N404" i="12" s="1"/>
  <c r="M10" i="12"/>
  <c r="N10" i="12" s="1"/>
  <c r="L96" i="12"/>
  <c r="N96" i="12" s="1"/>
  <c r="M108" i="12"/>
  <c r="N108" i="12" s="1"/>
  <c r="L117" i="12"/>
  <c r="N117" i="12" s="1"/>
  <c r="M76" i="12"/>
  <c r="N76" i="12" s="1"/>
  <c r="M180" i="12"/>
  <c r="N180" i="12" s="1"/>
  <c r="M120" i="12"/>
  <c r="N120" i="12" s="1"/>
  <c r="M47" i="12"/>
  <c r="N47" i="12" s="1"/>
  <c r="M14" i="12"/>
  <c r="N14" i="12" s="1"/>
  <c r="M392" i="12"/>
  <c r="N392" i="12" s="1"/>
  <c r="L256" i="12"/>
  <c r="N256" i="12" s="1"/>
  <c r="M29" i="12"/>
  <c r="N29" i="12" s="1"/>
  <c r="M402" i="12"/>
  <c r="N402" i="12" s="1"/>
  <c r="M175" i="12"/>
  <c r="N175" i="12" s="1"/>
  <c r="M250" i="12"/>
  <c r="N250" i="12" s="1"/>
  <c r="M165" i="12"/>
  <c r="N165" i="12" s="1"/>
  <c r="M173" i="12"/>
  <c r="N173" i="12" s="1"/>
  <c r="M17" i="12"/>
  <c r="N17" i="12" s="1"/>
  <c r="M291" i="12"/>
  <c r="N291" i="12" s="1"/>
  <c r="M21" i="12"/>
  <c r="N21" i="12" s="1"/>
  <c r="M355" i="12"/>
  <c r="N355" i="12" s="1"/>
  <c r="M41" i="12"/>
  <c r="N41" i="12" s="1"/>
  <c r="M131" i="12"/>
  <c r="N131" i="12" s="1"/>
  <c r="M57" i="12"/>
  <c r="N57" i="12" s="1"/>
  <c r="M77" i="12"/>
  <c r="N77" i="12" s="1"/>
  <c r="M251" i="12"/>
  <c r="N251" i="12" s="1"/>
  <c r="M156" i="12"/>
  <c r="N156" i="12" s="1"/>
  <c r="M260" i="12"/>
  <c r="N260" i="12" s="1"/>
  <c r="M323" i="12"/>
  <c r="N323" i="12" s="1"/>
  <c r="M45" i="12"/>
  <c r="N45" i="12" s="1"/>
  <c r="M174" i="12"/>
  <c r="N174" i="12" s="1"/>
  <c r="M367" i="12"/>
  <c r="N367" i="12" s="1"/>
  <c r="M153" i="12"/>
  <c r="N153" i="12" s="1"/>
  <c r="M150" i="12"/>
  <c r="N150" i="12" s="1"/>
  <c r="M202" i="12"/>
  <c r="N202" i="12" s="1"/>
  <c r="M218" i="12"/>
  <c r="N218" i="12" s="1"/>
  <c r="M176" i="12"/>
  <c r="N176" i="12" s="1"/>
  <c r="M226" i="12"/>
  <c r="N226" i="12" s="1"/>
  <c r="M178" i="12"/>
  <c r="N178" i="12" s="1"/>
  <c r="M297" i="12"/>
  <c r="N297" i="12" s="1"/>
  <c r="L42" i="12"/>
  <c r="N42" i="12" s="1"/>
  <c r="L223" i="12"/>
  <c r="N223" i="12" s="1"/>
  <c r="M75" i="12"/>
  <c r="N75" i="12" s="1"/>
  <c r="L160" i="12"/>
  <c r="N160" i="12" s="1"/>
  <c r="M190" i="12"/>
  <c r="N190" i="12" s="1"/>
  <c r="L279" i="12"/>
  <c r="N279" i="12" s="1"/>
  <c r="M253" i="12"/>
  <c r="N253" i="12" s="1"/>
  <c r="M225" i="12"/>
  <c r="N225" i="12" s="1"/>
  <c r="M335" i="12"/>
  <c r="N335" i="12" s="1"/>
  <c r="M366" i="12"/>
  <c r="N366" i="12" s="1"/>
  <c r="M271" i="12"/>
  <c r="N271" i="12" s="1"/>
  <c r="M345" i="12"/>
  <c r="N345" i="12" s="1"/>
  <c r="M343" i="12"/>
  <c r="N343" i="12" s="1"/>
  <c r="M118" i="12"/>
  <c r="N118" i="12" s="1"/>
  <c r="M217" i="12"/>
  <c r="N217" i="12" s="1"/>
  <c r="M259" i="12"/>
  <c r="N259" i="12" s="1"/>
  <c r="M258" i="12"/>
  <c r="N258" i="12" s="1"/>
  <c r="M152" i="12"/>
  <c r="N152" i="12" s="1"/>
  <c r="L299" i="12"/>
  <c r="N299" i="12" s="1"/>
  <c r="L206" i="12"/>
  <c r="N206" i="12" s="1"/>
  <c r="M79" i="12"/>
  <c r="N79" i="12" s="1"/>
  <c r="M283" i="12"/>
  <c r="N283" i="12" s="1"/>
  <c r="M382" i="12"/>
  <c r="N382" i="12" s="1"/>
  <c r="M189" i="12"/>
  <c r="N189" i="12" s="1"/>
  <c r="M358" i="12"/>
  <c r="N358" i="12" s="1"/>
  <c r="M274" i="12"/>
  <c r="N274" i="12" s="1"/>
  <c r="M101" i="12"/>
  <c r="N101" i="12" s="1"/>
  <c r="M7" i="12"/>
  <c r="N7" i="12" s="1"/>
  <c r="M309" i="12"/>
  <c r="N309" i="12" s="1"/>
  <c r="M312" i="12"/>
  <c r="N312" i="12" s="1"/>
  <c r="M231" i="12"/>
  <c r="N231" i="12" s="1"/>
  <c r="L414" i="12"/>
  <c r="N414" i="12" s="1"/>
  <c r="M121" i="12"/>
  <c r="N121" i="12" s="1"/>
  <c r="M40" i="12"/>
  <c r="N40" i="12" s="1"/>
  <c r="M286" i="12"/>
  <c r="N286" i="12" s="1"/>
  <c r="L158" i="12"/>
  <c r="N158" i="12" s="1"/>
  <c r="M50" i="12"/>
  <c r="N50" i="12" s="1"/>
  <c r="M115" i="12"/>
  <c r="N115" i="12" s="1"/>
  <c r="M87" i="12"/>
  <c r="N87" i="12" s="1"/>
  <c r="M71" i="12"/>
  <c r="N71" i="12" s="1"/>
  <c r="M99" i="12"/>
  <c r="N99" i="12" s="1"/>
  <c r="M316" i="12"/>
  <c r="N316" i="12" s="1"/>
  <c r="M408" i="12"/>
  <c r="N408" i="12" s="1"/>
  <c r="M30" i="12"/>
  <c r="N30" i="12" s="1"/>
  <c r="M136" i="12"/>
  <c r="N136" i="12" s="1"/>
  <c r="M183" i="12"/>
  <c r="N183" i="12" s="1"/>
  <c r="M49" i="12"/>
  <c r="N49" i="12" s="1"/>
  <c r="M116" i="12"/>
  <c r="N116" i="12" s="1"/>
  <c r="M144" i="12"/>
  <c r="N144" i="12" s="1"/>
  <c r="M185" i="12"/>
  <c r="N185" i="12" s="1"/>
  <c r="L166" i="12"/>
  <c r="N166" i="12" s="1"/>
  <c r="L142" i="12"/>
  <c r="N142" i="12" s="1"/>
  <c r="M19" i="12"/>
  <c r="N19" i="12" s="1"/>
  <c r="L100" i="12"/>
  <c r="N100" i="12" s="1"/>
  <c r="M125" i="12"/>
  <c r="N125" i="12" s="1"/>
  <c r="M308" i="12"/>
  <c r="N308" i="12" s="1"/>
  <c r="L252" i="12"/>
  <c r="N252" i="12" s="1"/>
  <c r="L336" i="12"/>
  <c r="N336" i="12" s="1"/>
  <c r="M273" i="12"/>
  <c r="N273" i="12" s="1"/>
  <c r="M224" i="12"/>
  <c r="N224" i="12" s="1"/>
  <c r="L400" i="12"/>
  <c r="M400" i="12"/>
  <c r="M383" i="12"/>
  <c r="N383" i="12" s="1"/>
  <c r="M405" i="12"/>
  <c r="N405" i="12" s="1"/>
  <c r="M359" i="12"/>
  <c r="N359" i="12" s="1"/>
  <c r="M43" i="12"/>
  <c r="N43" i="12" s="1"/>
  <c r="M356" i="12"/>
  <c r="N356" i="12" s="1"/>
  <c r="M320" i="12"/>
  <c r="N320" i="12" s="1"/>
  <c r="M46" i="12"/>
  <c r="N46" i="12" s="1"/>
  <c r="M317" i="12"/>
  <c r="N317" i="12" s="1"/>
  <c r="M138" i="12"/>
  <c r="N138" i="12" s="1"/>
  <c r="M267" i="12"/>
  <c r="N267" i="12" s="1"/>
  <c r="M199" i="12"/>
  <c r="N199" i="12" s="1"/>
  <c r="M351" i="12"/>
  <c r="N351" i="12" s="1"/>
  <c r="M221" i="12"/>
  <c r="N221" i="12" s="1"/>
  <c r="M328" i="12"/>
  <c r="N328" i="12" s="1"/>
  <c r="M9" i="12"/>
  <c r="N9" i="12" s="1"/>
  <c r="M148" i="12"/>
  <c r="N148" i="12" s="1"/>
  <c r="M129" i="12"/>
  <c r="N129" i="12" s="1"/>
  <c r="M261" i="12"/>
  <c r="N261" i="12" s="1"/>
  <c r="M61" i="12"/>
  <c r="N61" i="12" s="1"/>
  <c r="M324" i="12"/>
  <c r="N324" i="12" s="1"/>
  <c r="M203" i="12"/>
  <c r="N203" i="12" s="1"/>
  <c r="M339" i="12"/>
  <c r="N339" i="12" s="1"/>
  <c r="M398" i="12"/>
  <c r="N398" i="12" s="1"/>
  <c r="M104" i="12"/>
  <c r="N104" i="12" s="1"/>
  <c r="M143" i="12"/>
  <c r="N143" i="12" s="1"/>
  <c r="M15" i="12"/>
  <c r="N15" i="12" s="1"/>
  <c r="M280" i="12"/>
  <c r="N280" i="12" s="1"/>
  <c r="M112" i="12"/>
  <c r="N112" i="12" s="1"/>
  <c r="L230" i="12"/>
  <c r="M230" i="12"/>
  <c r="M332" i="12"/>
  <c r="N332" i="12" s="1"/>
  <c r="M207" i="12"/>
  <c r="N207" i="12" s="1"/>
  <c r="M216" i="12"/>
  <c r="N216" i="12" s="1"/>
  <c r="M346" i="12"/>
  <c r="N346" i="12" s="1"/>
  <c r="M407" i="12"/>
  <c r="N407" i="12" s="1"/>
  <c r="M313" i="12"/>
  <c r="L313" i="12"/>
  <c r="L111" i="12"/>
  <c r="N111" i="12" s="1"/>
  <c r="M68" i="12"/>
  <c r="N68" i="12" s="1"/>
  <c r="L200" i="12"/>
  <c r="M200" i="12"/>
  <c r="L197" i="12"/>
  <c r="M197" i="12"/>
  <c r="L38" i="12"/>
  <c r="M38" i="12"/>
  <c r="L179" i="12"/>
  <c r="M179" i="12"/>
  <c r="M128" i="12"/>
  <c r="N128" i="12" s="1"/>
  <c r="M161" i="12"/>
  <c r="N161" i="12" s="1"/>
  <c r="M54" i="12"/>
  <c r="N54" i="12" s="1"/>
  <c r="M126" i="12"/>
  <c r="N126" i="12" s="1"/>
  <c r="M347" i="12"/>
  <c r="N347" i="12" s="1"/>
  <c r="L137" i="12"/>
  <c r="M137" i="12"/>
  <c r="L290" i="12"/>
  <c r="M290" i="12"/>
  <c r="M59" i="12"/>
  <c r="N59" i="12" s="1"/>
  <c r="M39" i="12"/>
  <c r="N39" i="12" s="1"/>
  <c r="M18" i="12"/>
  <c r="N18" i="12" s="1"/>
  <c r="M65" i="12"/>
  <c r="N65" i="12" s="1"/>
  <c r="M244" i="12"/>
  <c r="N244" i="12" s="1"/>
  <c r="M411" i="12"/>
  <c r="N411" i="12" s="1"/>
  <c r="M249" i="12"/>
  <c r="N249" i="12" s="1"/>
  <c r="M319" i="12"/>
  <c r="N319" i="12" s="1"/>
  <c r="M147" i="12"/>
  <c r="L147" i="12"/>
  <c r="M67" i="12"/>
  <c r="L67" i="12"/>
  <c r="L171" i="12"/>
  <c r="M171" i="12"/>
  <c r="L209" i="12"/>
  <c r="M209" i="12"/>
  <c r="M191" i="12"/>
  <c r="N191" i="12" s="1"/>
  <c r="M6" i="12"/>
  <c r="N6" i="12" s="1"/>
  <c r="M181" i="12"/>
  <c r="N181" i="12" s="1"/>
  <c r="M412" i="12"/>
  <c r="N412" i="12" s="1"/>
  <c r="M277" i="12"/>
  <c r="N277" i="12" s="1"/>
  <c r="M228" i="12"/>
  <c r="N228" i="12" s="1"/>
  <c r="M20" i="12"/>
  <c r="N20" i="12" s="1"/>
  <c r="M168" i="12"/>
  <c r="N168" i="12" s="1"/>
  <c r="M13" i="12"/>
  <c r="N13" i="12" s="1"/>
  <c r="M262" i="12"/>
  <c r="N262" i="12" s="1"/>
  <c r="M172" i="12"/>
  <c r="N172" i="12" s="1"/>
  <c r="M91" i="12"/>
  <c r="N91" i="12" s="1"/>
  <c r="M292" i="12"/>
  <c r="N292" i="12" s="1"/>
  <c r="M215" i="12"/>
  <c r="N215" i="12" s="1"/>
  <c r="M360" i="12"/>
  <c r="N360" i="12" s="1"/>
  <c r="M60" i="12"/>
  <c r="N60" i="12" s="1"/>
  <c r="M31" i="12"/>
  <c r="N31" i="12" s="1"/>
  <c r="M184" i="12"/>
  <c r="N184" i="12" s="1"/>
  <c r="M235" i="12"/>
  <c r="N235" i="12" s="1"/>
  <c r="M102" i="12"/>
  <c r="N102" i="12" s="1"/>
  <c r="M145" i="12"/>
  <c r="N145" i="12" s="1"/>
  <c r="M307" i="12"/>
  <c r="N307" i="12" s="1"/>
  <c r="M44" i="12"/>
  <c r="N44" i="12" s="1"/>
  <c r="L270" i="12"/>
  <c r="M270" i="12"/>
  <c r="L16" i="12"/>
  <c r="M16" i="12"/>
  <c r="M211" i="12"/>
  <c r="N211" i="12" s="1"/>
  <c r="M342" i="12"/>
  <c r="N342" i="12" s="1"/>
  <c r="L248" i="12"/>
  <c r="M248" i="12"/>
  <c r="M73" i="12"/>
  <c r="N73" i="12" s="1"/>
  <c r="M236" i="12"/>
  <c r="N236" i="12" s="1"/>
  <c r="M167" i="12"/>
  <c r="N167" i="12" s="1"/>
  <c r="M240" i="12"/>
  <c r="N240" i="12" s="1"/>
  <c r="M257" i="12"/>
  <c r="N257" i="12" s="1"/>
  <c r="M380" i="12"/>
  <c r="N380" i="12" s="1"/>
  <c r="M276" i="12"/>
  <c r="N276" i="12" s="1"/>
  <c r="M194" i="12"/>
  <c r="N194" i="12" s="1"/>
  <c r="M27" i="12"/>
  <c r="N27" i="12" s="1"/>
  <c r="L354" i="12"/>
  <c r="M354" i="12"/>
  <c r="L311" i="12"/>
  <c r="M311" i="12"/>
  <c r="L293" i="12"/>
  <c r="M293" i="12"/>
  <c r="L364" i="12"/>
  <c r="M364" i="12"/>
  <c r="L135" i="12"/>
  <c r="M135" i="12"/>
  <c r="L95" i="12"/>
  <c r="M95" i="12"/>
  <c r="L34" i="12"/>
  <c r="M34" i="12"/>
  <c r="L139" i="12"/>
  <c r="M139" i="12"/>
  <c r="L36" i="12"/>
  <c r="M36" i="12"/>
  <c r="L241" i="12"/>
  <c r="M241" i="12"/>
  <c r="L169" i="12"/>
  <c r="N169" i="12" s="1"/>
  <c r="L245" i="12"/>
  <c r="M245" i="12"/>
  <c r="L58" i="12"/>
  <c r="M58" i="12"/>
  <c r="M182" i="12"/>
  <c r="N182" i="12" s="1"/>
  <c r="M214" i="12"/>
  <c r="N214" i="12" s="1"/>
  <c r="M159" i="12"/>
  <c r="N159" i="12" s="1"/>
  <c r="M350" i="12"/>
  <c r="N350" i="12" s="1"/>
  <c r="M381" i="12"/>
  <c r="N381" i="12" s="1"/>
  <c r="M306" i="12"/>
  <c r="N306" i="12" s="1"/>
  <c r="M24" i="12"/>
  <c r="N24" i="12" s="1"/>
  <c r="M201" i="12"/>
  <c r="N201" i="12" s="1"/>
  <c r="M151" i="12"/>
  <c r="N151" i="12" s="1"/>
  <c r="M222" i="12"/>
  <c r="N222" i="12" s="1"/>
  <c r="M275" i="12"/>
  <c r="N275" i="12" s="1"/>
  <c r="M254" i="12"/>
  <c r="N254" i="12" s="1"/>
  <c r="M55" i="12"/>
  <c r="N55" i="12" s="1"/>
  <c r="M107" i="12"/>
  <c r="L164" i="12"/>
  <c r="N164" i="12" s="1"/>
  <c r="L81" i="12"/>
  <c r="N81" i="12" s="1"/>
  <c r="L330" i="12"/>
  <c r="M330" i="12"/>
  <c r="L268" i="12"/>
  <c r="M268" i="12"/>
  <c r="L401" i="12"/>
  <c r="N401" i="12" s="1"/>
  <c r="L302" i="12"/>
  <c r="M302" i="12"/>
  <c r="M132" i="12"/>
  <c r="N132" i="12" s="1"/>
  <c r="M375" i="12"/>
  <c r="N375" i="12" s="1"/>
  <c r="M198" i="12"/>
  <c r="N198" i="12" s="1"/>
  <c r="M301" i="12"/>
  <c r="N301" i="12" s="1"/>
  <c r="M146" i="12"/>
  <c r="N146" i="12" s="1"/>
  <c r="M210" i="12"/>
  <c r="N210" i="12" s="1"/>
  <c r="M321" i="12"/>
  <c r="N321" i="12" s="1"/>
  <c r="M188" i="12"/>
  <c r="N188" i="12" s="1"/>
  <c r="L409" i="12"/>
  <c r="N409" i="12" s="1"/>
  <c r="L353" i="12"/>
  <c r="M353" i="12"/>
  <c r="L352" i="12"/>
  <c r="M352" i="12"/>
  <c r="L110" i="12"/>
  <c r="M110" i="12"/>
  <c r="L25" i="12"/>
  <c r="M25" i="12"/>
  <c r="M177" i="12"/>
  <c r="N177" i="12" s="1"/>
  <c r="L157" i="12"/>
  <c r="M157" i="12"/>
  <c r="M119" i="12"/>
  <c r="N119" i="12" s="1"/>
  <c r="M376" i="12"/>
  <c r="N376" i="12" s="1"/>
  <c r="M337" i="12"/>
  <c r="N337" i="12" s="1"/>
  <c r="M12" i="12"/>
  <c r="N12" i="12" s="1"/>
  <c r="L22" i="12"/>
  <c r="N22" i="12" s="1"/>
  <c r="L243" i="12"/>
  <c r="M243" i="12"/>
  <c r="L357" i="12"/>
  <c r="M357" i="12"/>
  <c r="L70" i="12"/>
  <c r="M70" i="12"/>
  <c r="M122" i="12"/>
  <c r="N122" i="12" s="1"/>
  <c r="M255" i="12"/>
  <c r="N255" i="12" s="1"/>
  <c r="M318" i="12"/>
  <c r="N318" i="12" s="1"/>
  <c r="M403" i="12"/>
  <c r="N403" i="12" s="1"/>
  <c r="M344" i="12"/>
  <c r="N344" i="12" s="1"/>
  <c r="L305" i="12"/>
  <c r="N305" i="12" s="1"/>
  <c r="L113" i="12"/>
  <c r="M113" i="12"/>
  <c r="L193" i="12"/>
  <c r="M193" i="12"/>
  <c r="L219" i="12"/>
  <c r="M219" i="12"/>
  <c r="L212" i="12"/>
  <c r="M212" i="12"/>
  <c r="L80" i="12"/>
  <c r="M80" i="12"/>
  <c r="L331" i="12"/>
  <c r="M331" i="12"/>
  <c r="L155" i="12"/>
  <c r="M155" i="12"/>
  <c r="L247" i="12"/>
  <c r="M247" i="12"/>
  <c r="L11" i="12"/>
  <c r="M11" i="12"/>
  <c r="L326" i="12"/>
  <c r="M326" i="12"/>
  <c r="L300" i="12"/>
  <c r="M300" i="12"/>
  <c r="L334" i="12"/>
  <c r="M334" i="12"/>
  <c r="M272" i="12"/>
  <c r="N272" i="12" s="1"/>
  <c r="M413" i="12"/>
  <c r="N413" i="12" s="1"/>
  <c r="L229" i="12"/>
  <c r="M229" i="12"/>
  <c r="L285" i="12"/>
  <c r="M285" i="12"/>
  <c r="L284" i="12"/>
  <c r="M284" i="12"/>
  <c r="L269" i="12"/>
  <c r="M269" i="12"/>
  <c r="L213" i="12"/>
  <c r="M213" i="12"/>
  <c r="L296" i="12"/>
  <c r="M296" i="12"/>
  <c r="L349" i="12"/>
  <c r="M349" i="12"/>
  <c r="L341" i="12"/>
  <c r="M341" i="12"/>
  <c r="L192" i="12"/>
  <c r="M192" i="12"/>
  <c r="L51" i="12"/>
  <c r="M51" i="12"/>
  <c r="L379" i="12"/>
  <c r="M379" i="12"/>
  <c r="L205" i="12"/>
  <c r="M205" i="12"/>
  <c r="L5" i="12"/>
  <c r="M5" i="12"/>
  <c r="L232" i="12"/>
  <c r="M232" i="12"/>
  <c r="L163" i="12"/>
  <c r="M163" i="12"/>
  <c r="L92" i="12"/>
  <c r="M92" i="12"/>
  <c r="L187" i="12"/>
  <c r="M187" i="12"/>
  <c r="L314" i="12"/>
  <c r="M314" i="12"/>
  <c r="L278" i="12"/>
  <c r="M278" i="12"/>
  <c r="M69" i="12"/>
  <c r="N69" i="12" s="1"/>
  <c r="M263" i="12"/>
  <c r="N263" i="12" s="1"/>
  <c r="L494" i="12" l="1"/>
  <c r="L498" i="12" s="1"/>
  <c r="M494" i="12"/>
  <c r="M498" i="12" s="1"/>
  <c r="N107" i="12"/>
  <c r="N62" i="12"/>
  <c r="N85" i="12"/>
  <c r="N266" i="12"/>
  <c r="N124" i="12"/>
  <c r="N303" i="12"/>
  <c r="N123" i="12"/>
  <c r="N340" i="12"/>
  <c r="N56" i="12"/>
  <c r="N23" i="12"/>
  <c r="N281" i="12"/>
  <c r="N353" i="12"/>
  <c r="N92" i="12"/>
  <c r="N51" i="12"/>
  <c r="N193" i="12"/>
  <c r="N364" i="12"/>
  <c r="N58" i="12"/>
  <c r="N313" i="12"/>
  <c r="N36" i="12"/>
  <c r="N213" i="12"/>
  <c r="N334" i="12"/>
  <c r="N70" i="12"/>
  <c r="N302" i="12"/>
  <c r="N293" i="12"/>
  <c r="N209" i="12"/>
  <c r="N311" i="12"/>
  <c r="N34" i="12"/>
  <c r="N25" i="12"/>
  <c r="N95" i="12"/>
  <c r="N230" i="12"/>
  <c r="N16" i="12"/>
  <c r="N179" i="12"/>
  <c r="N400" i="12"/>
  <c r="N135" i="12"/>
  <c r="N278" i="12"/>
  <c r="N245" i="12"/>
  <c r="N113" i="12"/>
  <c r="N290" i="12"/>
  <c r="N205" i="12"/>
  <c r="N243" i="12"/>
  <c r="N137" i="12"/>
  <c r="N248" i="12"/>
  <c r="N197" i="12"/>
  <c r="N314" i="12"/>
  <c r="N349" i="12"/>
  <c r="N229" i="12"/>
  <c r="N11" i="12"/>
  <c r="N212" i="12"/>
  <c r="N110" i="12"/>
  <c r="N354" i="12"/>
  <c r="N187" i="12"/>
  <c r="N379" i="12"/>
  <c r="N296" i="12"/>
  <c r="N247" i="12"/>
  <c r="N219" i="12"/>
  <c r="N157" i="12"/>
  <c r="N352" i="12"/>
  <c r="N38" i="12"/>
  <c r="N139" i="12"/>
  <c r="N147" i="12"/>
  <c r="N163" i="12"/>
  <c r="N269" i="12"/>
  <c r="N300" i="12"/>
  <c r="N155" i="12"/>
  <c r="N232" i="12"/>
  <c r="N192" i="12"/>
  <c r="N284" i="12"/>
  <c r="N326" i="12"/>
  <c r="N331" i="12"/>
  <c r="N357" i="12"/>
  <c r="N268" i="12"/>
  <c r="N270" i="12"/>
  <c r="N171" i="12"/>
  <c r="N200" i="12"/>
  <c r="N5" i="12"/>
  <c r="N341" i="12"/>
  <c r="N285" i="12"/>
  <c r="N80" i="12"/>
  <c r="N330" i="12"/>
  <c r="N241" i="12"/>
  <c r="N67" i="12"/>
  <c r="F70" i="19" l="1"/>
  <c r="E70" i="19"/>
  <c r="F98" i="19"/>
  <c r="E98" i="19"/>
  <c r="E119" i="19"/>
  <c r="E118" i="19"/>
  <c r="E117" i="19"/>
  <c r="E116" i="19"/>
  <c r="F96" i="19"/>
  <c r="E96" i="19"/>
  <c r="F60" i="19"/>
  <c r="E60" i="19"/>
  <c r="F115" i="19"/>
  <c r="E115" i="19"/>
  <c r="F114" i="19"/>
  <c r="E114" i="19"/>
  <c r="F113" i="19"/>
  <c r="E113" i="19"/>
  <c r="F94" i="19"/>
  <c r="E94" i="19"/>
  <c r="F68" i="19"/>
  <c r="E68" i="19"/>
  <c r="F92" i="19"/>
  <c r="E92" i="19"/>
  <c r="F57" i="19"/>
  <c r="E57" i="19"/>
  <c r="F55" i="19"/>
  <c r="E55" i="19"/>
  <c r="F112" i="19"/>
  <c r="E112" i="19"/>
  <c r="F111" i="19"/>
  <c r="E111" i="19"/>
  <c r="F110" i="19"/>
  <c r="E110" i="19"/>
  <c r="F109" i="19"/>
  <c r="E109" i="19"/>
  <c r="E155" i="19"/>
  <c r="E154" i="19"/>
  <c r="E153" i="19"/>
  <c r="E152" i="19"/>
  <c r="E151" i="19"/>
  <c r="E150" i="19"/>
  <c r="E149" i="19"/>
  <c r="E148" i="19"/>
  <c r="E147" i="19"/>
  <c r="E146" i="19"/>
  <c r="E145" i="19"/>
  <c r="E144" i="19"/>
  <c r="E143" i="19"/>
  <c r="E142" i="19"/>
  <c r="E141" i="19"/>
  <c r="E140" i="19"/>
  <c r="E139" i="19"/>
  <c r="E138" i="19"/>
  <c r="E137" i="19"/>
  <c r="F108" i="19"/>
  <c r="E108" i="19"/>
  <c r="F107" i="19"/>
  <c r="E107" i="19"/>
  <c r="F106" i="19"/>
  <c r="E106" i="19"/>
  <c r="F105" i="19"/>
  <c r="E105" i="19"/>
  <c r="F104" i="19"/>
  <c r="E104" i="19"/>
  <c r="F103" i="19"/>
  <c r="E103" i="19"/>
  <c r="F102" i="19"/>
  <c r="E102" i="19"/>
  <c r="F101" i="19"/>
  <c r="E101" i="19"/>
  <c r="F84" i="19"/>
  <c r="E84" i="19"/>
  <c r="F82" i="19"/>
  <c r="E82" i="19"/>
  <c r="F40" i="19"/>
  <c r="E40" i="19"/>
  <c r="F38" i="19"/>
  <c r="E38" i="19"/>
  <c r="F80" i="19"/>
  <c r="E80" i="19"/>
  <c r="F37" i="19"/>
  <c r="E37" i="19"/>
  <c r="F35" i="19"/>
  <c r="E35" i="19"/>
  <c r="F33" i="19"/>
  <c r="E33" i="19"/>
  <c r="F65" i="19"/>
  <c r="E65" i="19"/>
  <c r="F31" i="19"/>
  <c r="E31" i="19"/>
  <c r="F78" i="19"/>
  <c r="E78" i="19"/>
  <c r="F63" i="19"/>
  <c r="E63" i="19"/>
  <c r="F29" i="19"/>
  <c r="E29" i="19"/>
  <c r="F27" i="19"/>
  <c r="E27" i="19"/>
  <c r="F26" i="19"/>
  <c r="E26" i="19"/>
  <c r="F25" i="19"/>
  <c r="E25" i="19"/>
  <c r="F24" i="19"/>
  <c r="E24" i="19"/>
  <c r="F76" i="19"/>
  <c r="E76" i="19"/>
  <c r="F22" i="19"/>
  <c r="E22" i="19"/>
  <c r="F20" i="19"/>
  <c r="E20" i="19"/>
  <c r="F19" i="19"/>
  <c r="E19" i="19"/>
  <c r="F17" i="19"/>
  <c r="E17" i="19"/>
  <c r="F15" i="19"/>
  <c r="E15" i="19"/>
  <c r="F13" i="19"/>
  <c r="E13" i="19"/>
  <c r="F12" i="19"/>
  <c r="E12" i="19"/>
  <c r="F75" i="19"/>
  <c r="E75" i="19"/>
  <c r="F74" i="19"/>
  <c r="E74" i="19"/>
  <c r="F62" i="19"/>
  <c r="E62" i="19"/>
  <c r="F10" i="19"/>
  <c r="E10" i="19"/>
  <c r="F9" i="19"/>
  <c r="E9" i="19"/>
  <c r="F8" i="19"/>
  <c r="E8" i="19"/>
  <c r="F7" i="19"/>
  <c r="E7" i="19"/>
  <c r="F61" i="19"/>
  <c r="E61" i="19"/>
  <c r="F6" i="19"/>
  <c r="E6" i="19"/>
  <c r="F5" i="19"/>
  <c r="E5" i="19"/>
  <c r="F3" i="19"/>
  <c r="E3" i="19"/>
  <c r="F2" i="19"/>
  <c r="E2" i="19"/>
  <c r="F73" i="19"/>
  <c r="E73" i="19"/>
  <c r="F72" i="19"/>
  <c r="E72" i="19"/>
  <c r="F100" i="19"/>
  <c r="E100" i="19"/>
  <c r="M502" i="12"/>
  <c r="N502" i="12" s="1"/>
  <c r="A5" i="12" l="1"/>
  <c r="A474" i="12"/>
  <c r="A469" i="12"/>
  <c r="A468" i="12"/>
  <c r="A487" i="12"/>
  <c r="A490" i="12"/>
  <c r="A475" i="12"/>
  <c r="A484" i="12"/>
  <c r="A489" i="12"/>
  <c r="A444" i="12"/>
  <c r="A438" i="12"/>
  <c r="A445" i="12"/>
  <c r="A388" i="12"/>
  <c r="A389" i="12"/>
  <c r="A390" i="12"/>
  <c r="A422" i="12"/>
  <c r="A434" i="12"/>
  <c r="A449" i="12"/>
  <c r="A461" i="12"/>
  <c r="A477" i="12"/>
  <c r="A423" i="12"/>
  <c r="A435" i="12"/>
  <c r="A450" i="12"/>
  <c r="A462" i="12"/>
  <c r="A478" i="12"/>
  <c r="A424" i="12"/>
  <c r="A436" i="12"/>
  <c r="A451" i="12"/>
  <c r="A463" i="12"/>
  <c r="A479" i="12"/>
  <c r="A425" i="12"/>
  <c r="A437" i="12"/>
  <c r="A452" i="12"/>
  <c r="A464" i="12"/>
  <c r="A426" i="12"/>
  <c r="A439" i="12"/>
  <c r="A453" i="12"/>
  <c r="A465" i="12"/>
  <c r="A480" i="12"/>
  <c r="A427" i="12"/>
  <c r="A440" i="12"/>
  <c r="A454" i="12"/>
  <c r="A466" i="12"/>
  <c r="A481" i="12"/>
  <c r="A428" i="12"/>
  <c r="A441" i="12"/>
  <c r="A455" i="12"/>
  <c r="A467" i="12"/>
  <c r="A482" i="12"/>
  <c r="A429" i="12"/>
  <c r="A442" i="12"/>
  <c r="A456" i="12"/>
  <c r="A470" i="12"/>
  <c r="A483" i="12"/>
  <c r="A430" i="12"/>
  <c r="A443" i="12"/>
  <c r="A457" i="12"/>
  <c r="A471" i="12"/>
  <c r="A485" i="12"/>
  <c r="A431" i="12"/>
  <c r="A446" i="12"/>
  <c r="A458" i="12"/>
  <c r="A472" i="12"/>
  <c r="A486" i="12"/>
  <c r="A432" i="12"/>
  <c r="A447" i="12"/>
  <c r="A459" i="12"/>
  <c r="A473" i="12"/>
  <c r="A488" i="12"/>
  <c r="A433" i="12"/>
  <c r="A448" i="12"/>
  <c r="A460" i="12"/>
  <c r="A476" i="12"/>
  <c r="A15" i="12"/>
  <c r="A26" i="12"/>
  <c r="A38" i="12"/>
  <c r="A50" i="12"/>
  <c r="A62" i="12"/>
  <c r="A74" i="12"/>
  <c r="A86" i="12"/>
  <c r="A98" i="12"/>
  <c r="A110" i="12"/>
  <c r="A122" i="12"/>
  <c r="A134" i="12"/>
  <c r="A146" i="12"/>
  <c r="A158" i="12"/>
  <c r="A170" i="12"/>
  <c r="A182" i="12"/>
  <c r="A194" i="12"/>
  <c r="A206" i="12"/>
  <c r="A218" i="12"/>
  <c r="A230" i="12"/>
  <c r="A242" i="12"/>
  <c r="A254" i="12"/>
  <c r="A266" i="12"/>
  <c r="A278" i="12"/>
  <c r="A290" i="12"/>
  <c r="A303" i="12"/>
  <c r="A315" i="12"/>
  <c r="A327" i="12"/>
  <c r="A339" i="12"/>
  <c r="A351" i="12"/>
  <c r="A363" i="12"/>
  <c r="A375" i="12"/>
  <c r="A387" i="12"/>
  <c r="A402" i="12"/>
  <c r="A414" i="12"/>
  <c r="A16" i="12"/>
  <c r="A27" i="12"/>
  <c r="A39" i="12"/>
  <c r="A51" i="12"/>
  <c r="A63" i="12"/>
  <c r="A75" i="12"/>
  <c r="A87" i="12"/>
  <c r="A99" i="12"/>
  <c r="A111" i="12"/>
  <c r="A123" i="12"/>
  <c r="A135" i="12"/>
  <c r="A147" i="12"/>
  <c r="A159" i="12"/>
  <c r="A171" i="12"/>
  <c r="A183" i="12"/>
  <c r="A195" i="12"/>
  <c r="A207" i="12"/>
  <c r="A219" i="12"/>
  <c r="A231" i="12"/>
  <c r="A243" i="12"/>
  <c r="A255" i="12"/>
  <c r="A267" i="12"/>
  <c r="A279" i="12"/>
  <c r="A291" i="12"/>
  <c r="A304" i="12"/>
  <c r="A316" i="12"/>
  <c r="A328" i="12"/>
  <c r="A340" i="12"/>
  <c r="A352" i="12"/>
  <c r="A364" i="12"/>
  <c r="A376" i="12"/>
  <c r="A391" i="12"/>
  <c r="A403" i="12"/>
  <c r="A415" i="12"/>
  <c r="A42" i="12"/>
  <c r="A259" i="12"/>
  <c r="A17" i="12"/>
  <c r="A28" i="12"/>
  <c r="A40" i="12"/>
  <c r="A52" i="12"/>
  <c r="A64" i="12"/>
  <c r="A76" i="12"/>
  <c r="A88" i="12"/>
  <c r="A100" i="12"/>
  <c r="A112" i="12"/>
  <c r="A124" i="12"/>
  <c r="A136" i="12"/>
  <c r="A148" i="12"/>
  <c r="A160" i="12"/>
  <c r="A172" i="12"/>
  <c r="A184" i="12"/>
  <c r="A196" i="12"/>
  <c r="A208" i="12"/>
  <c r="A220" i="12"/>
  <c r="A232" i="12"/>
  <c r="A244" i="12"/>
  <c r="A256" i="12"/>
  <c r="A268" i="12"/>
  <c r="A280" i="12"/>
  <c r="A292" i="12"/>
  <c r="A305" i="12"/>
  <c r="A317" i="12"/>
  <c r="A329" i="12"/>
  <c r="A341" i="12"/>
  <c r="A353" i="12"/>
  <c r="A365" i="12"/>
  <c r="A377" i="12"/>
  <c r="A392" i="12"/>
  <c r="A404" i="12"/>
  <c r="A416" i="12"/>
  <c r="A295" i="12"/>
  <c r="A66" i="12"/>
  <c r="A102" i="12"/>
  <c r="A126" i="12"/>
  <c r="A162" i="12"/>
  <c r="A186" i="12"/>
  <c r="A222" i="12"/>
  <c r="A258" i="12"/>
  <c r="A282" i="12"/>
  <c r="A319" i="12"/>
  <c r="A343" i="12"/>
  <c r="A379" i="12"/>
  <c r="A406" i="12"/>
  <c r="A271" i="12"/>
  <c r="A6" i="12"/>
  <c r="A18" i="12"/>
  <c r="A29" i="12"/>
  <c r="A41" i="12"/>
  <c r="A53" i="12"/>
  <c r="A65" i="12"/>
  <c r="A77" i="12"/>
  <c r="A89" i="12"/>
  <c r="A101" i="12"/>
  <c r="A113" i="12"/>
  <c r="A125" i="12"/>
  <c r="A137" i="12"/>
  <c r="A149" i="12"/>
  <c r="A161" i="12"/>
  <c r="A173" i="12"/>
  <c r="A185" i="12"/>
  <c r="A197" i="12"/>
  <c r="A209" i="12"/>
  <c r="A221" i="12"/>
  <c r="A233" i="12"/>
  <c r="A245" i="12"/>
  <c r="A257" i="12"/>
  <c r="A269" i="12"/>
  <c r="A281" i="12"/>
  <c r="A293" i="12"/>
  <c r="A306" i="12"/>
  <c r="A318" i="12"/>
  <c r="A330" i="12"/>
  <c r="A342" i="12"/>
  <c r="A354" i="12"/>
  <c r="A366" i="12"/>
  <c r="A378" i="12"/>
  <c r="A393" i="12"/>
  <c r="A405" i="12"/>
  <c r="A417" i="12"/>
  <c r="A7" i="12"/>
  <c r="A30" i="12"/>
  <c r="A54" i="12"/>
  <c r="A78" i="12"/>
  <c r="A90" i="12"/>
  <c r="A114" i="12"/>
  <c r="A138" i="12"/>
  <c r="A150" i="12"/>
  <c r="A174" i="12"/>
  <c r="A198" i="12"/>
  <c r="A210" i="12"/>
  <c r="A234" i="12"/>
  <c r="A246" i="12"/>
  <c r="A270" i="12"/>
  <c r="A294" i="12"/>
  <c r="A307" i="12"/>
  <c r="A331" i="12"/>
  <c r="A355" i="12"/>
  <c r="A367" i="12"/>
  <c r="A394" i="12"/>
  <c r="A418" i="12"/>
  <c r="A283" i="12"/>
  <c r="A8" i="12"/>
  <c r="A19" i="12"/>
  <c r="A31" i="12"/>
  <c r="A43" i="12"/>
  <c r="A55" i="12"/>
  <c r="A67" i="12"/>
  <c r="A79" i="12"/>
  <c r="A91" i="12"/>
  <c r="A103" i="12"/>
  <c r="A115" i="12"/>
  <c r="A127" i="12"/>
  <c r="A139" i="12"/>
  <c r="A151" i="12"/>
  <c r="A163" i="12"/>
  <c r="A175" i="12"/>
  <c r="A187" i="12"/>
  <c r="A199" i="12"/>
  <c r="A211" i="12"/>
  <c r="A223" i="12"/>
  <c r="A235" i="12"/>
  <c r="A247" i="12"/>
  <c r="A296" i="12"/>
  <c r="A308" i="12"/>
  <c r="A320" i="12"/>
  <c r="A332" i="12"/>
  <c r="A344" i="12"/>
  <c r="A356" i="12"/>
  <c r="A368" i="12"/>
  <c r="A380" i="12"/>
  <c r="A395" i="12"/>
  <c r="A407" i="12"/>
  <c r="A419" i="12"/>
  <c r="A11" i="12"/>
  <c r="A22" i="12"/>
  <c r="A34" i="12"/>
  <c r="A46" i="12"/>
  <c r="A58" i="12"/>
  <c r="A70" i="12"/>
  <c r="A82" i="12"/>
  <c r="A94" i="12"/>
  <c r="A106" i="12"/>
  <c r="A118" i="12"/>
  <c r="A130" i="12"/>
  <c r="A142" i="12"/>
  <c r="A154" i="12"/>
  <c r="A166" i="12"/>
  <c r="A178" i="12"/>
  <c r="A190" i="12"/>
  <c r="A202" i="12"/>
  <c r="A214" i="12"/>
  <c r="A226" i="12"/>
  <c r="A238" i="12"/>
  <c r="A250" i="12"/>
  <c r="A262" i="12"/>
  <c r="A274" i="12"/>
  <c r="A286" i="12"/>
  <c r="A299" i="12"/>
  <c r="A311" i="12"/>
  <c r="A323" i="12"/>
  <c r="A335" i="12"/>
  <c r="A347" i="12"/>
  <c r="A359" i="12"/>
  <c r="A371" i="12"/>
  <c r="A383" i="12"/>
  <c r="A398" i="12"/>
  <c r="A410" i="12"/>
  <c r="A12" i="12"/>
  <c r="A23" i="12"/>
  <c r="A35" i="12"/>
  <c r="A47" i="12"/>
  <c r="A59" i="12"/>
  <c r="A71" i="12"/>
  <c r="A83" i="12"/>
  <c r="A95" i="12"/>
  <c r="A107" i="12"/>
  <c r="A119" i="12"/>
  <c r="A131" i="12"/>
  <c r="A143" i="12"/>
  <c r="A155" i="12"/>
  <c r="A167" i="12"/>
  <c r="A179" i="12"/>
  <c r="A191" i="12"/>
  <c r="A203" i="12"/>
  <c r="A215" i="12"/>
  <c r="A227" i="12"/>
  <c r="A239" i="12"/>
  <c r="A251" i="12"/>
  <c r="A263" i="12"/>
  <c r="A275" i="12"/>
  <c r="A287" i="12"/>
  <c r="A300" i="12"/>
  <c r="A312" i="12"/>
  <c r="A324" i="12"/>
  <c r="A336" i="12"/>
  <c r="A348" i="12"/>
  <c r="A360" i="12"/>
  <c r="A372" i="12"/>
  <c r="A384" i="12"/>
  <c r="A399" i="12"/>
  <c r="A411" i="12"/>
  <c r="A13" i="12"/>
  <c r="A24" i="12"/>
  <c r="A36" i="12"/>
  <c r="A48" i="12"/>
  <c r="A60" i="12"/>
  <c r="A72" i="12"/>
  <c r="A84" i="12"/>
  <c r="A96" i="12"/>
  <c r="A108" i="12"/>
  <c r="A120" i="12"/>
  <c r="A132" i="12"/>
  <c r="A144" i="12"/>
  <c r="A156" i="12"/>
  <c r="A168" i="12"/>
  <c r="A180" i="12"/>
  <c r="A192" i="12"/>
  <c r="A204" i="12"/>
  <c r="A216" i="12"/>
  <c r="A228" i="12"/>
  <c r="A240" i="12"/>
  <c r="A252" i="12"/>
  <c r="A264" i="12"/>
  <c r="A276" i="12"/>
  <c r="A288" i="12"/>
  <c r="A301" i="12"/>
  <c r="A325" i="12"/>
  <c r="A337" i="12"/>
  <c r="A349" i="12"/>
  <c r="A361" i="12"/>
  <c r="A373" i="12"/>
  <c r="A385" i="12"/>
  <c r="A400" i="12"/>
  <c r="A412" i="12"/>
  <c r="A14" i="12"/>
  <c r="A37" i="12"/>
  <c r="A61" i="12"/>
  <c r="A313" i="12"/>
  <c r="A25" i="12"/>
  <c r="A49" i="12"/>
  <c r="A73" i="12"/>
  <c r="A97" i="12"/>
  <c r="A68" i="12"/>
  <c r="A121" i="12"/>
  <c r="A169" i="12"/>
  <c r="A217" i="12"/>
  <c r="A265" i="12"/>
  <c r="A314" i="12"/>
  <c r="A362" i="12"/>
  <c r="A413" i="12"/>
  <c r="A200" i="12"/>
  <c r="A45" i="12"/>
  <c r="A69" i="12"/>
  <c r="A128" i="12"/>
  <c r="A176" i="12"/>
  <c r="A224" i="12"/>
  <c r="A272" i="12"/>
  <c r="A321" i="12"/>
  <c r="A369" i="12"/>
  <c r="A420" i="12"/>
  <c r="A188" i="12"/>
  <c r="A297" i="12"/>
  <c r="A302" i="12"/>
  <c r="A9" i="12"/>
  <c r="A80" i="12"/>
  <c r="A129" i="12"/>
  <c r="A177" i="12"/>
  <c r="A225" i="12"/>
  <c r="A273" i="12"/>
  <c r="A322" i="12"/>
  <c r="A370" i="12"/>
  <c r="A421" i="12"/>
  <c r="A140" i="12"/>
  <c r="A248" i="12"/>
  <c r="A253" i="12"/>
  <c r="A10" i="12"/>
  <c r="A81" i="12"/>
  <c r="A133" i="12"/>
  <c r="A181" i="12"/>
  <c r="A229" i="12"/>
  <c r="A277" i="12"/>
  <c r="A326" i="12"/>
  <c r="A374" i="12"/>
  <c r="A20" i="12"/>
  <c r="A236" i="12"/>
  <c r="A284" i="12"/>
  <c r="A333" i="12"/>
  <c r="A381" i="12"/>
  <c r="A104" i="12"/>
  <c r="A396" i="12"/>
  <c r="A109" i="12"/>
  <c r="A85" i="12"/>
  <c r="A152" i="12"/>
  <c r="A205" i="12"/>
  <c r="A401" i="12"/>
  <c r="A21" i="12"/>
  <c r="A92" i="12"/>
  <c r="A141" i="12"/>
  <c r="A189" i="12"/>
  <c r="A237" i="12"/>
  <c r="A285" i="12"/>
  <c r="A334" i="12"/>
  <c r="A382" i="12"/>
  <c r="A345" i="12"/>
  <c r="A157" i="12"/>
  <c r="A32" i="12"/>
  <c r="A93" i="12"/>
  <c r="A145" i="12"/>
  <c r="A193" i="12"/>
  <c r="A241" i="12"/>
  <c r="A289" i="12"/>
  <c r="A338" i="12"/>
  <c r="A386" i="12"/>
  <c r="A33" i="12"/>
  <c r="A44" i="12"/>
  <c r="A105" i="12"/>
  <c r="A153" i="12"/>
  <c r="A201" i="12"/>
  <c r="A249" i="12"/>
  <c r="A298" i="12"/>
  <c r="A346" i="12"/>
  <c r="A397" i="12"/>
  <c r="A350" i="12"/>
  <c r="A56" i="12"/>
  <c r="A116" i="12"/>
  <c r="A164" i="12"/>
  <c r="A212" i="12"/>
  <c r="A260" i="12"/>
  <c r="A309" i="12"/>
  <c r="A357" i="12"/>
  <c r="A408" i="12"/>
  <c r="A57" i="12"/>
  <c r="A117" i="12"/>
  <c r="A165" i="12"/>
  <c r="A213" i="12"/>
  <c r="A261" i="12"/>
  <c r="A310" i="12"/>
  <c r="A358" i="12"/>
  <c r="A409" i="12"/>
  <c r="N494" i="12"/>
  <c r="N498" i="12" s="1"/>
  <c r="E711" i="17"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CDAE3AA-3790-4496-8910-96D22EBE5657}" name="Query from Cas_Ragle1" type="1" refreshedVersion="8" savePassword="1" saveData="1">
    <dbPr connection="DSN=Cas_2571_Ragle;Description=Cas_2571_Ragle(Foundation);UID=query;PWD=Foundation#1;Trusted_Connection=No;APP=2007 Microsoft Office system;WSID=FRONGONE;DATABASE=Cas_2571_Ragle;AnsiNPW=No;" command="SELECT equipment.equipment_id AS 'Equipment #', equipment.description AS 'Equipment Description', equipment.purchase_price AS 'Purchase Price', equipment.status AS 'Status'_x000d__x000a_FROM Cas_2571_Ragle.dbo.equipment equipment_x000d__x000a_WHERE (equipment.status='A')"/>
  </connection>
  <connection id="2" xr16:uid="{040959E7-9071-42F5-8A8A-FB64938F78A5}" name="Query from Cas_Ragle2" type="1" refreshedVersion="8" savePassword="1" saveData="1">
    <dbPr connection="DSN=Cas_2571_Ragle;Description=Cas_2571_Ragle(Foundation);UID=query;PWD=Foundation#1;Trusted_Connection=No;APP=2007 Microsoft Office system;WSID=FRONGONE;DATABASE=Cas_2571_Ragle;AnsiNPW=No;" command="SELECT equipment_divisions.equipment_id AS 'Equipment #', equipment_divisions.division_account_id AS 'Division'_x000d__x000a_FROM Cas_2571_Ragle.dbo.equipment_divisions equipment_divisions"/>
  </connection>
</connection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<sst xmlns="http://schemas.openxmlformats.org/spreadsheetml/2006/main" count="33551" uniqueCount="8611">
  <si>
    <t>Division</t>
  </si>
  <si>
    <t>Equip #</t>
  </si>
  <si>
    <t>Equipment Description</t>
  </si>
  <si>
    <t>2021-010</t>
  </si>
  <si>
    <t>2022-042</t>
  </si>
  <si>
    <t>BH-22</t>
  </si>
  <si>
    <t>2020-049</t>
  </si>
  <si>
    <t>BH-23</t>
  </si>
  <si>
    <t>2022-033</t>
  </si>
  <si>
    <t>BH-24</t>
  </si>
  <si>
    <t>2022-023</t>
  </si>
  <si>
    <t>2020-037</t>
  </si>
  <si>
    <t>2022-003</t>
  </si>
  <si>
    <t>BRO-08</t>
  </si>
  <si>
    <t>BRO-09</t>
  </si>
  <si>
    <t>2020-027</t>
  </si>
  <si>
    <t>BRO-10</t>
  </si>
  <si>
    <t>CFM-11</t>
  </si>
  <si>
    <t>CFM-14</t>
  </si>
  <si>
    <t>CM-01</t>
  </si>
  <si>
    <t>2021-017</t>
  </si>
  <si>
    <t>CM-02</t>
  </si>
  <si>
    <t>CP-01</t>
  </si>
  <si>
    <t>2020-020</t>
  </si>
  <si>
    <t>D-12</t>
  </si>
  <si>
    <t>D-13</t>
  </si>
  <si>
    <t>D-17</t>
  </si>
  <si>
    <t>2022-008</t>
  </si>
  <si>
    <t>EX-15</t>
  </si>
  <si>
    <t>EX-30</t>
  </si>
  <si>
    <t>EX-41</t>
  </si>
  <si>
    <t>EX-42</t>
  </si>
  <si>
    <t>2022-040</t>
  </si>
  <si>
    <t>EX-51</t>
  </si>
  <si>
    <t>2019-044</t>
  </si>
  <si>
    <t>EX-53</t>
  </si>
  <si>
    <t>EX-62</t>
  </si>
  <si>
    <t>EX-68</t>
  </si>
  <si>
    <t>EX-70</t>
  </si>
  <si>
    <t>G-02</t>
  </si>
  <si>
    <t>G-04</t>
  </si>
  <si>
    <t>ML-03</t>
  </si>
  <si>
    <t>ML-04</t>
  </si>
  <si>
    <t>MT-09</t>
  </si>
  <si>
    <t>MT-11</t>
  </si>
  <si>
    <t>PT-104</t>
  </si>
  <si>
    <t>PT-108</t>
  </si>
  <si>
    <t>PT-121</t>
  </si>
  <si>
    <t>PT-145</t>
  </si>
  <si>
    <t>PT-156</t>
  </si>
  <si>
    <t>PT-159</t>
  </si>
  <si>
    <t>PT-160</t>
  </si>
  <si>
    <t>PT-163</t>
  </si>
  <si>
    <t>PT-164</t>
  </si>
  <si>
    <t>PT-165</t>
  </si>
  <si>
    <t>PT-166</t>
  </si>
  <si>
    <t>PT-168</t>
  </si>
  <si>
    <t>PT-169</t>
  </si>
  <si>
    <t>PT-171</t>
  </si>
  <si>
    <t>PT-172</t>
  </si>
  <si>
    <t>PT-173</t>
  </si>
  <si>
    <t>PT-174</t>
  </si>
  <si>
    <t>PT-176</t>
  </si>
  <si>
    <t>PT-178</t>
  </si>
  <si>
    <t>PT-180</t>
  </si>
  <si>
    <t>PT-182</t>
  </si>
  <si>
    <t>PT-183</t>
  </si>
  <si>
    <t>PT-185</t>
  </si>
  <si>
    <t>PT-188</t>
  </si>
  <si>
    <t>PT-189</t>
  </si>
  <si>
    <t>PT-190</t>
  </si>
  <si>
    <t>PT-191</t>
  </si>
  <si>
    <t>PT-193</t>
  </si>
  <si>
    <t>PT-194</t>
  </si>
  <si>
    <t>PT-199</t>
  </si>
  <si>
    <t>PT-200</t>
  </si>
  <si>
    <t>PT-201</t>
  </si>
  <si>
    <t>PT-202</t>
  </si>
  <si>
    <t>PT-205</t>
  </si>
  <si>
    <t>PT-206</t>
  </si>
  <si>
    <t>PT-207</t>
  </si>
  <si>
    <t>PT-208</t>
  </si>
  <si>
    <t>PT-213</t>
  </si>
  <si>
    <t>PT-215</t>
  </si>
  <si>
    <t>PT-218</t>
  </si>
  <si>
    <t>PT-219</t>
  </si>
  <si>
    <t>PT-224</t>
  </si>
  <si>
    <t>PT-226</t>
  </si>
  <si>
    <t>PT-228</t>
  </si>
  <si>
    <t>PT-229</t>
  </si>
  <si>
    <t>PT-235</t>
  </si>
  <si>
    <t>PT-236</t>
  </si>
  <si>
    <t>PT-237</t>
  </si>
  <si>
    <t>PT-239</t>
  </si>
  <si>
    <t>PT-242</t>
  </si>
  <si>
    <t>PT-244</t>
  </si>
  <si>
    <t>PT-245</t>
  </si>
  <si>
    <t>PT-247</t>
  </si>
  <si>
    <t>PT-252</t>
  </si>
  <si>
    <t>PT-92</t>
  </si>
  <si>
    <t>R-09</t>
  </si>
  <si>
    <t>R-14</t>
  </si>
  <si>
    <t>R-19</t>
  </si>
  <si>
    <t>R-20</t>
  </si>
  <si>
    <t>R-22</t>
  </si>
  <si>
    <t>R-23</t>
  </si>
  <si>
    <t>R-25</t>
  </si>
  <si>
    <t>SFB-08</t>
  </si>
  <si>
    <t>SFB-10</t>
  </si>
  <si>
    <t>SFB-12</t>
  </si>
  <si>
    <t>SFB-13</t>
  </si>
  <si>
    <t>SS-16</t>
  </si>
  <si>
    <t>SS-17</t>
  </si>
  <si>
    <t>SS-26</t>
  </si>
  <si>
    <t>SS-28</t>
  </si>
  <si>
    <t>SS-29</t>
  </si>
  <si>
    <t>SS-32</t>
  </si>
  <si>
    <t>SS-33</t>
  </si>
  <si>
    <t>SS-34</t>
  </si>
  <si>
    <t>SS-36</t>
  </si>
  <si>
    <t>SS-37</t>
  </si>
  <si>
    <t>SS-39</t>
  </si>
  <si>
    <t>SS-41</t>
  </si>
  <si>
    <t>SWT-01</t>
  </si>
  <si>
    <t>TH-02</t>
  </si>
  <si>
    <t>TH-07</t>
  </si>
  <si>
    <t>TH-09</t>
  </si>
  <si>
    <t>WL-02</t>
  </si>
  <si>
    <t>WL-03</t>
  </si>
  <si>
    <t>WL-04</t>
  </si>
  <si>
    <t>WL-05</t>
  </si>
  <si>
    <t>WT-05</t>
  </si>
  <si>
    <t>WT-07</t>
  </si>
  <si>
    <t>WT-08</t>
  </si>
  <si>
    <t>WT-09</t>
  </si>
  <si>
    <t>DFW</t>
  </si>
  <si>
    <t>2015 CAT 420F2 IT</t>
  </si>
  <si>
    <t>2015 CAT 420F</t>
  </si>
  <si>
    <t>2012 CAT 420E IT</t>
  </si>
  <si>
    <t>Lay-Mor SM300 Broom (2013)</t>
  </si>
  <si>
    <t>2014 Lay-Mor SM300</t>
  </si>
  <si>
    <t>2014 Broce KR350</t>
  </si>
  <si>
    <t>2017 Gomaco Comm III</t>
  </si>
  <si>
    <t>2010 Gomaco RTP500</t>
  </si>
  <si>
    <t>Caterpillar CT660 (2015)</t>
  </si>
  <si>
    <t>Kenworth Mixer 17283 (2014)</t>
  </si>
  <si>
    <t>Concrete Plant</t>
  </si>
  <si>
    <t>John Deere 700K</t>
  </si>
  <si>
    <t>CAT D3K2XL (2016)</t>
  </si>
  <si>
    <t>2015 CAT D6K2 LGP</t>
  </si>
  <si>
    <t>Caterpillar 324 2010</t>
  </si>
  <si>
    <t>320D CAT Excavator</t>
  </si>
  <si>
    <t>CAT 308E2CRSB (2013)</t>
  </si>
  <si>
    <t>JD 75G (2015)</t>
  </si>
  <si>
    <t>2017 CAT 308E2CR</t>
  </si>
  <si>
    <t>2015 CAT 308E CR</t>
  </si>
  <si>
    <t>JD 470</t>
  </si>
  <si>
    <t>JD 250G LC (2019)</t>
  </si>
  <si>
    <t>JD 772 Motorgrader</t>
  </si>
  <si>
    <t>CAT 140M3 (2014)</t>
  </si>
  <si>
    <t>2011 Genie S-60X 4WD</t>
  </si>
  <si>
    <t>2014 Genie S65 4x4</t>
  </si>
  <si>
    <t>2019 F-550 w/Service Body/Cran</t>
  </si>
  <si>
    <t>2018 F-550 w/ crane (2018)</t>
  </si>
  <si>
    <t>2017 F-150 E48666</t>
  </si>
  <si>
    <t>2018 F-150 D31569</t>
  </si>
  <si>
    <t>2016 F-250 A20668</t>
  </si>
  <si>
    <t>2019 F-250 F23951</t>
  </si>
  <si>
    <t>2019 F150 F14517</t>
  </si>
  <si>
    <t>2019 Ford G54586</t>
  </si>
  <si>
    <t>2020 F-150 B20994</t>
  </si>
  <si>
    <t>2020 F-150 D16125</t>
  </si>
  <si>
    <t>2020 F-150 D38566</t>
  </si>
  <si>
    <t>2020 F-150 D42962</t>
  </si>
  <si>
    <t>2020 F-150 E09532</t>
  </si>
  <si>
    <t>2020 F-150 E09533</t>
  </si>
  <si>
    <t>2020 F-150 E09535</t>
  </si>
  <si>
    <t>2019 F-250 G72512</t>
  </si>
  <si>
    <t>2020 F-250 D40365</t>
  </si>
  <si>
    <t>2020 F-250 D40366</t>
  </si>
  <si>
    <t>2020 F-250 C87751</t>
  </si>
  <si>
    <t>2020 F-250 D97616</t>
  </si>
  <si>
    <t>2020 F-250 D97619</t>
  </si>
  <si>
    <t>2020 F150 F16442</t>
  </si>
  <si>
    <t>2021 F-150 D05874</t>
  </si>
  <si>
    <t>2021 F-150 D05872</t>
  </si>
  <si>
    <t>2021 F-250 D07383</t>
  </si>
  <si>
    <t>2021 F-150 D58827</t>
  </si>
  <si>
    <t>2021 F-250 C11822</t>
  </si>
  <si>
    <t>2021 F-250 D13947</t>
  </si>
  <si>
    <t>2022 F-250 C70266</t>
  </si>
  <si>
    <t>2022 F-250 C70267</t>
  </si>
  <si>
    <t>2022 F-250 C70269</t>
  </si>
  <si>
    <t>2021 F-150 E95653</t>
  </si>
  <si>
    <t>2021 F-150 E95656</t>
  </si>
  <si>
    <t>2020 F-250 D24350</t>
  </si>
  <si>
    <t>2019 F-250 D92216</t>
  </si>
  <si>
    <t>2021 F-250 D19753</t>
  </si>
  <si>
    <t>2022 F-250</t>
  </si>
  <si>
    <t>2022 F-250 E64467</t>
  </si>
  <si>
    <t>2022 F-250 E64466</t>
  </si>
  <si>
    <t>2022 F-150 D92568</t>
  </si>
  <si>
    <t>2022 F-250 G40582</t>
  </si>
  <si>
    <t>2022 F-250 G40596</t>
  </si>
  <si>
    <t>2022 F-250 G40594</t>
  </si>
  <si>
    <t>2023 F-150 D66303</t>
  </si>
  <si>
    <t>2023 F-250</t>
  </si>
  <si>
    <t>2023 F-150 XL</t>
  </si>
  <si>
    <t>2023 F-150 STX</t>
  </si>
  <si>
    <t>2023 F-250 XL</t>
  </si>
  <si>
    <t>2016 F-150 E43112</t>
  </si>
  <si>
    <t>84" CAT 563 Padfoot Roller</t>
  </si>
  <si>
    <t>Dynapac CP271 (2006)</t>
  </si>
  <si>
    <t>RTXSC2 Wacker 33" RC (2014)</t>
  </si>
  <si>
    <t>Wacker Neuson RD12A (2013)</t>
  </si>
  <si>
    <t>2011 CAT CS54</t>
  </si>
  <si>
    <t>2011 CAT CP56</t>
  </si>
  <si>
    <t>Wacker RTLX-SC3</t>
  </si>
  <si>
    <t>2013 Freightliner M2 FA9530</t>
  </si>
  <si>
    <t>2013 Freightliner M2 160</t>
  </si>
  <si>
    <t>Mack MD6 TMA (2023)</t>
  </si>
  <si>
    <t>2014 CAT 279D</t>
  </si>
  <si>
    <t>2017 CAT 279D</t>
  </si>
  <si>
    <t>CAT 279D (2018)</t>
  </si>
  <si>
    <t>2018 CAT 279D</t>
  </si>
  <si>
    <t>CAT 279D</t>
  </si>
  <si>
    <t>CAT 279D3 (2022)</t>
  </si>
  <si>
    <t>CAT 289D3 (2022)</t>
  </si>
  <si>
    <t>CAT 289D3 (2023)</t>
  </si>
  <si>
    <t>F-250 Street Sweeper</t>
  </si>
  <si>
    <t>2013 JLG G1255A 12000LB</t>
  </si>
  <si>
    <t>2014 JLG G1255A</t>
  </si>
  <si>
    <t>2013 JLG G1255A</t>
  </si>
  <si>
    <t>John Deere 644K Loader</t>
  </si>
  <si>
    <t>CAT 928H Loader (2012)</t>
  </si>
  <si>
    <t>2017 CAT 938M</t>
  </si>
  <si>
    <t>2017 CAT 926M</t>
  </si>
  <si>
    <t>2012 F-750 458385 Water Truck</t>
  </si>
  <si>
    <t>2014 Peterbilt 382  4000Gal</t>
  </si>
  <si>
    <t>2019 Peterbilt 337 2000gal</t>
  </si>
  <si>
    <t>2007 Ford F750 XL 2000gal</t>
  </si>
  <si>
    <t>D-18</t>
  </si>
  <si>
    <t>2016 CAT D3K2 LGP</t>
  </si>
  <si>
    <t>EX-69</t>
  </si>
  <si>
    <t>2023-006</t>
  </si>
  <si>
    <t>R-13</t>
  </si>
  <si>
    <t>84" Sakai SV510T Roller</t>
  </si>
  <si>
    <t>R-15</t>
  </si>
  <si>
    <t>33" Wacker Neuson Trench Roll</t>
  </si>
  <si>
    <t>R-26</t>
  </si>
  <si>
    <t>2015 Wacker Neuson RTSC3</t>
  </si>
  <si>
    <t>WT-12</t>
  </si>
  <si>
    <t>Freightliner M2 4000gal (2015)</t>
  </si>
  <si>
    <t>PT-246</t>
  </si>
  <si>
    <t>2023-007</t>
  </si>
  <si>
    <t>SS-38</t>
  </si>
  <si>
    <t>CFM-13</t>
  </si>
  <si>
    <t>2004 GOMACO GHP2800</t>
  </si>
  <si>
    <t>LL-01</t>
  </si>
  <si>
    <t>2014 CASE 570NXT</t>
  </si>
  <si>
    <t>PT-227</t>
  </si>
  <si>
    <t>2022 F-250 G40597</t>
  </si>
  <si>
    <t>SFB-09</t>
  </si>
  <si>
    <t>2013 Freightliner M2 106</t>
  </si>
  <si>
    <t>SS-21</t>
  </si>
  <si>
    <t>SS-22</t>
  </si>
  <si>
    <t>BH-16</t>
  </si>
  <si>
    <t>2012 CAT 420E</t>
  </si>
  <si>
    <t>DT-07</t>
  </si>
  <si>
    <t>2012 F-550 SD A46160</t>
  </si>
  <si>
    <t>PT-167</t>
  </si>
  <si>
    <t>2020 F-150 D20018</t>
  </si>
  <si>
    <t>RTC-03</t>
  </si>
  <si>
    <t>2014 TEREX RT555-2 55TON</t>
  </si>
  <si>
    <t>BRO-02</t>
  </si>
  <si>
    <t>Broce RJ350 Broom</t>
  </si>
  <si>
    <t>Units</t>
  </si>
  <si>
    <t>14T-39</t>
  </si>
  <si>
    <t>2024 102X22 BP HD</t>
  </si>
  <si>
    <t>BH-17</t>
  </si>
  <si>
    <t>CAT 430FIT (2012)</t>
  </si>
  <si>
    <t>2023-036</t>
  </si>
  <si>
    <t>BRO-05</t>
  </si>
  <si>
    <t>Broce RJ350 Broom (2008)</t>
  </si>
  <si>
    <t>CT-27</t>
  </si>
  <si>
    <t>2022 SPARTAN CR 7X16 (033611)</t>
  </si>
  <si>
    <t>D-16</t>
  </si>
  <si>
    <t>2015 Caterpillar D6N LGP</t>
  </si>
  <si>
    <t>DD-01</t>
  </si>
  <si>
    <t>DYNAPAC CC5200 ROLLER</t>
  </si>
  <si>
    <t>DD-02</t>
  </si>
  <si>
    <t>2018 DYNAPAC CC6200</t>
  </si>
  <si>
    <t>ET-01</t>
  </si>
  <si>
    <t>2022 DODGE RAM 1500</t>
  </si>
  <si>
    <t>ET-02</t>
  </si>
  <si>
    <t>ET-03</t>
  </si>
  <si>
    <t>ET-04</t>
  </si>
  <si>
    <t>ET-05</t>
  </si>
  <si>
    <t>ET-06</t>
  </si>
  <si>
    <t>ET-07</t>
  </si>
  <si>
    <t>ET-08</t>
  </si>
  <si>
    <t>ET-09</t>
  </si>
  <si>
    <t>2023-028</t>
  </si>
  <si>
    <t>ET-10</t>
  </si>
  <si>
    <t>ET-11</t>
  </si>
  <si>
    <t>ET-12</t>
  </si>
  <si>
    <t>ET-13</t>
  </si>
  <si>
    <t>ET-14</t>
  </si>
  <si>
    <t>ET-15</t>
  </si>
  <si>
    <t>ET-16</t>
  </si>
  <si>
    <t>ET-17</t>
  </si>
  <si>
    <t>ET-18</t>
  </si>
  <si>
    <t>ET-19</t>
  </si>
  <si>
    <t>ET-20</t>
  </si>
  <si>
    <t>ET-21</t>
  </si>
  <si>
    <t>ET-22</t>
  </si>
  <si>
    <t>2023 FORD F-250</t>
  </si>
  <si>
    <t>ET-23</t>
  </si>
  <si>
    <t>ET-24</t>
  </si>
  <si>
    <t>ET-25</t>
  </si>
  <si>
    <t>EX-34</t>
  </si>
  <si>
    <t>JD 250GLC</t>
  </si>
  <si>
    <t>EX-54</t>
  </si>
  <si>
    <t>2015 CAT 329FL</t>
  </si>
  <si>
    <t>PAV-04</t>
  </si>
  <si>
    <t>2015 CAT AP1055F</t>
  </si>
  <si>
    <t>2023-027</t>
  </si>
  <si>
    <t>2023-014</t>
  </si>
  <si>
    <t>RTC-02</t>
  </si>
  <si>
    <t>Terex 65 Ton Crane</t>
  </si>
  <si>
    <t>S-09</t>
  </si>
  <si>
    <t>Peterbilt (2016)</t>
  </si>
  <si>
    <t>SFB-11</t>
  </si>
  <si>
    <t>2015 International 4300</t>
  </si>
  <si>
    <t>WT-10</t>
  </si>
  <si>
    <t>WT-11</t>
  </si>
  <si>
    <t>Freightliner M2 2000gal (2014)</t>
  </si>
  <si>
    <t>UNIT ALLOCATION</t>
  </si>
  <si>
    <t>REVISION</t>
  </si>
  <si>
    <t>JOB</t>
  </si>
  <si>
    <t>EQUIPMENT</t>
  </si>
  <si>
    <t>DRIVER</t>
  </si>
  <si>
    <t>SAUL MARTINEZ ALVAREZ</t>
  </si>
  <si>
    <t>DEZIREE THOMAS</t>
  </si>
  <si>
    <t>BRIGHT ILOCHE</t>
  </si>
  <si>
    <t>YPOLITO PAZ</t>
  </si>
  <si>
    <t>JOSE BAUTISTA</t>
  </si>
  <si>
    <t>JORGE L. MARTINEZ</t>
  </si>
  <si>
    <t>JOSE C. RAMIREZ</t>
  </si>
  <si>
    <t>JOSE F. VEGA-MALDONADO</t>
  </si>
  <si>
    <t>JUAN C. BERJES RUIZ</t>
  </si>
  <si>
    <t xml:space="preserve">ALBERTO ZUNIGA </t>
  </si>
  <si>
    <t>MARTIN ESCOBEDO JR</t>
  </si>
  <si>
    <t>LUIS MURCIA ORELLANA</t>
  </si>
  <si>
    <t>COOPER LINK</t>
  </si>
  <si>
    <t>LEROY ARNOLD</t>
  </si>
  <si>
    <t>JUAN LOPEZ-VAZQUEZ</t>
  </si>
  <si>
    <t>JOSE J. RIVERA</t>
  </si>
  <si>
    <t>ALEJANDRO LOZANO ACOSTA</t>
  </si>
  <si>
    <t>PT-01S</t>
  </si>
  <si>
    <t>RODRIGO LOPEZ</t>
  </si>
  <si>
    <t>PT-03S</t>
  </si>
  <si>
    <t>SELECT CREW TRUCK</t>
  </si>
  <si>
    <t>PT-04S</t>
  </si>
  <si>
    <t>EDGAR LUNA LARA</t>
  </si>
  <si>
    <t>PT-06S</t>
  </si>
  <si>
    <t>PT-07S</t>
  </si>
  <si>
    <t>ROGER DODDY</t>
  </si>
  <si>
    <t>PT-09S</t>
  </si>
  <si>
    <t>JOVAN ESPINOZA-CASILLAS</t>
  </si>
  <si>
    <t>JESUS O. RODARTE SERRANO</t>
  </si>
  <si>
    <t>PLANO JOBSITE TRUCK</t>
  </si>
  <si>
    <t>PT-107</t>
  </si>
  <si>
    <t>DFW OFFICE TRUCK</t>
  </si>
  <si>
    <t>SEYMORE HUNT</t>
  </si>
  <si>
    <t>PT-10S</t>
  </si>
  <si>
    <t>ALBERT MENDIETA</t>
  </si>
  <si>
    <t>PT-111</t>
  </si>
  <si>
    <t>PT-115</t>
  </si>
  <si>
    <t>PT-11S</t>
  </si>
  <si>
    <t>RAFAEL MURATALLA-CEJA</t>
  </si>
  <si>
    <t>PT-124</t>
  </si>
  <si>
    <t>PT-125</t>
  </si>
  <si>
    <t>PT-12S</t>
  </si>
  <si>
    <t>ISAAC ROMERO</t>
  </si>
  <si>
    <t>PT-139</t>
  </si>
  <si>
    <t>PT-13S</t>
  </si>
  <si>
    <t>JAVIER MAGALLANES</t>
  </si>
  <si>
    <t>SABINO IBARRA</t>
  </si>
  <si>
    <t>SALVADOR RODRIGUEZ JR</t>
  </si>
  <si>
    <t>JUAN P. RODRIGUEZ</t>
  </si>
  <si>
    <t>URIEL GARCIA-ANDRADE</t>
  </si>
  <si>
    <t>ALFRED TULLOS</t>
  </si>
  <si>
    <t>TYNOR LARSON</t>
  </si>
  <si>
    <t>CARLOS GARCIA JR</t>
  </si>
  <si>
    <t>REYNERI CABALLERO</t>
  </si>
  <si>
    <t>RONTEZ MANNING</t>
  </si>
  <si>
    <t>JUAN LUEVANO</t>
  </si>
  <si>
    <t>FRANCISCO DIAZ SERNA</t>
  </si>
  <si>
    <t>JUAN B. HERNANDEZ</t>
  </si>
  <si>
    <t>ALONZO GONZALEZ</t>
  </si>
  <si>
    <t>JUAN L. RUIZ</t>
  </si>
  <si>
    <t>PT-177</t>
  </si>
  <si>
    <t>ERNEST LEMON JR</t>
  </si>
  <si>
    <t>ROBERTO LUMBRERAS</t>
  </si>
  <si>
    <t>AURELIANO REYES</t>
  </si>
  <si>
    <t>ALONSO MIRAMONTES</t>
  </si>
  <si>
    <t>PT-187</t>
  </si>
  <si>
    <t>MIGUEL RIVERA-CRUZ</t>
  </si>
  <si>
    <t>CHRISTOPHER BELFLOWER</t>
  </si>
  <si>
    <t>JOSE TURRUBIARTES</t>
  </si>
  <si>
    <t>JOSE TERRAZAS</t>
  </si>
  <si>
    <t>PT-192</t>
  </si>
  <si>
    <t>JOSE I RAMIREZ</t>
  </si>
  <si>
    <t>ROLANDO COLMENERO-GARCIA</t>
  </si>
  <si>
    <t>FRANCISCO PENA</t>
  </si>
  <si>
    <t>JOSE P. LOPEZ LIRA</t>
  </si>
  <si>
    <t>JERRAD DUNN</t>
  </si>
  <si>
    <t>GERALD EHIMHEN</t>
  </si>
  <si>
    <t>JESUS LOPEZ SOTO</t>
  </si>
  <si>
    <t>SALVADOR AGUILLON</t>
  </si>
  <si>
    <t>CATALINO FLORES JR</t>
  </si>
  <si>
    <t>RAMIRO VAZQUEZ DE LA CRUZ</t>
  </si>
  <si>
    <t>JOSE RANGEL</t>
  </si>
  <si>
    <t>NAGESH KUMAR</t>
  </si>
  <si>
    <t>CATALINO FLORES SR</t>
  </si>
  <si>
    <t>HECTOR J. CLAUDIO</t>
  </si>
  <si>
    <t>DANIEL LOPEZ</t>
  </si>
  <si>
    <t>ANDRES BLANCO</t>
  </si>
  <si>
    <t>LUIS MORALES</t>
  </si>
  <si>
    <t>CHASE JONES</t>
  </si>
  <si>
    <t>JUAN C. MIRAMONTES JR</t>
  </si>
  <si>
    <t>JOHNNY PEREIRA-VIERA</t>
  </si>
  <si>
    <t>PT-240</t>
  </si>
  <si>
    <t>CLINT MIZE</t>
  </si>
  <si>
    <t>PT-241</t>
  </si>
  <si>
    <t>HECTOR SANCHEZ</t>
  </si>
  <si>
    <t>PT-243</t>
  </si>
  <si>
    <t>RAMESH BOBBA</t>
  </si>
  <si>
    <t>SAM ABUNEMEH</t>
  </si>
  <si>
    <t>JARED RUHRUP</t>
  </si>
  <si>
    <t>PHILLIP SABAJ</t>
  </si>
  <si>
    <t>MARTIN SANCHEZ</t>
  </si>
  <si>
    <t>JUAN C. REYES DIAZ</t>
  </si>
  <si>
    <t>PT-89</t>
  </si>
  <si>
    <t>STONIE BROWN</t>
  </si>
  <si>
    <t>FRANCISCO ZAMORA</t>
  </si>
  <si>
    <t>AARON CONCHA</t>
  </si>
  <si>
    <t>TMA'S (SFB) - BILLED BASED ON DAYS OF MONTH ON JOBSITE DIVIDED BY DAYS IN THE GIVEN MONTH</t>
  </si>
  <si>
    <t>Amount</t>
  </si>
  <si>
    <t>9000 100M</t>
  </si>
  <si>
    <t>BH-15</t>
  </si>
  <si>
    <t>BRO-06</t>
  </si>
  <si>
    <t>DT-08</t>
  </si>
  <si>
    <t>2023-004</t>
  </si>
  <si>
    <t>ET-26</t>
  </si>
  <si>
    <t>ET-27</t>
  </si>
  <si>
    <t>ET-30</t>
  </si>
  <si>
    <t>2023-029</t>
  </si>
  <si>
    <t>ET-31</t>
  </si>
  <si>
    <t>ET-32</t>
  </si>
  <si>
    <t>ET-34</t>
  </si>
  <si>
    <t>ET-36</t>
  </si>
  <si>
    <t>ET-37</t>
  </si>
  <si>
    <t>EX-21</t>
  </si>
  <si>
    <t>EX-40</t>
  </si>
  <si>
    <t>EX-59</t>
  </si>
  <si>
    <t>EX-65</t>
  </si>
  <si>
    <t>ME-41</t>
  </si>
  <si>
    <t>ME-43</t>
  </si>
  <si>
    <t>ME-45</t>
  </si>
  <si>
    <t>ME-46</t>
  </si>
  <si>
    <t>ME-47</t>
  </si>
  <si>
    <t>R-05</t>
  </si>
  <si>
    <t>R-21</t>
  </si>
  <si>
    <t>RTC-04</t>
  </si>
  <si>
    <t>SB-01</t>
  </si>
  <si>
    <t>SFB-03</t>
  </si>
  <si>
    <t>SS-35</t>
  </si>
  <si>
    <t>TH-06</t>
  </si>
  <si>
    <t>TH-10</t>
  </si>
  <si>
    <t>ET-28</t>
  </si>
  <si>
    <t>ET-29</t>
  </si>
  <si>
    <t>ET-33</t>
  </si>
  <si>
    <t>ET-35</t>
  </si>
  <si>
    <t>BT-02S</t>
  </si>
  <si>
    <t>DD-01S</t>
  </si>
  <si>
    <t>DST-01</t>
  </si>
  <si>
    <t>DT-01S</t>
  </si>
  <si>
    <t>SAUL MARTINEZ ALVAREZ (210074)</t>
  </si>
  <si>
    <t>JOSE BAUTISTA (240131)</t>
  </si>
  <si>
    <t>ALEJANDRO RODRIGUEZ</t>
  </si>
  <si>
    <t>JORGE MARTINEZ (210068)</t>
  </si>
  <si>
    <t>Juan Berjes Ruiz (210048)</t>
  </si>
  <si>
    <t>ALBERTO ZUNIGA (210031)</t>
  </si>
  <si>
    <t>EDGAR GARCIA MANCILLA</t>
  </si>
  <si>
    <t>Martin Escobedo (210051)</t>
  </si>
  <si>
    <t>LUIS MURCIA ORELLANA (240165)</t>
  </si>
  <si>
    <t>Cooper Link (820003)</t>
  </si>
  <si>
    <t>LEROY ARNOLD (240679)</t>
  </si>
  <si>
    <t>JUAN LOPEZ-VAZQUEZ (410028)</t>
  </si>
  <si>
    <t>JOSE J RIVERA (240072)</t>
  </si>
  <si>
    <t>Troy Malette</t>
  </si>
  <si>
    <t>TROY MALETTE (240696)</t>
  </si>
  <si>
    <t>ALEJANDRO LOZANO ACOSTA (240448)</t>
  </si>
  <si>
    <t>JUAN P RODRIGUEZ (240075)</t>
  </si>
  <si>
    <t>JUAN RUIZ (240080)</t>
  </si>
  <si>
    <t>URIEL GARCIA-ANDRADE (440061)</t>
  </si>
  <si>
    <t>SABINO IBARRA (240348)</t>
  </si>
  <si>
    <t>MT-07</t>
  </si>
  <si>
    <t>Ivan Torres</t>
  </si>
  <si>
    <t>MT-13</t>
  </si>
  <si>
    <t>OV-01</t>
  </si>
  <si>
    <t xml:space="preserve">OFFICE VEHICLE </t>
  </si>
  <si>
    <t>OFFICE VEHICLE</t>
  </si>
  <si>
    <t>ROBERT BERRYHILL</t>
  </si>
  <si>
    <t>ROBERT BERRYHILL (BERROB)</t>
  </si>
  <si>
    <t>ISAAC ROMERO (ROMISA)</t>
  </si>
  <si>
    <t>PT-05S</t>
  </si>
  <si>
    <t>Roger Doddy (DODROG)</t>
  </si>
  <si>
    <t>JOVAN ESPINOZA-CASILLAS (ESPJOV)</t>
  </si>
  <si>
    <t xml:space="preserve">DFW OFFICE TRUCK </t>
  </si>
  <si>
    <t>Chris Robertson</t>
  </si>
  <si>
    <t>SEYMORE HUNT (440443)</t>
  </si>
  <si>
    <t>RAFAEL MURATALLA (MURRAF)</t>
  </si>
  <si>
    <t>SHOP</t>
  </si>
  <si>
    <t>JAVIER MAGALLANES (MAGJAV)</t>
  </si>
  <si>
    <t>JOHNNY L. PEAVY</t>
  </si>
  <si>
    <t>ALAN A. MEZA TORRES</t>
  </si>
  <si>
    <t>OPEN</t>
  </si>
  <si>
    <t>FRANCISCO DIAZ SERNA (340036)</t>
  </si>
  <si>
    <t>OPEN F-250</t>
  </si>
  <si>
    <t>PT-179</t>
  </si>
  <si>
    <t>TROY RAGLE</t>
  </si>
  <si>
    <t>Troy Ragle</t>
  </si>
  <si>
    <t xml:space="preserve">CHRISTOPHER BELFLOWER </t>
  </si>
  <si>
    <t>ESTEBAN RODRIGUEZ PEREZ</t>
  </si>
  <si>
    <t>VALENTIN LOPEZ</t>
  </si>
  <si>
    <t>Nagesh Kumar (210012)</t>
  </si>
  <si>
    <t>Luis Morales (410002)</t>
  </si>
  <si>
    <t>CHASE JONES (240671)</t>
  </si>
  <si>
    <t>Johnny Pereira-Viera (240409)</t>
  </si>
  <si>
    <t xml:space="preserve">CLINT MIZE </t>
  </si>
  <si>
    <t>MARK GARCIA</t>
  </si>
  <si>
    <t>Ramesh Bobba (210010)</t>
  </si>
  <si>
    <t>Sam Abunemeh (410012)</t>
  </si>
  <si>
    <t>Jared Ruhrup (210053)</t>
  </si>
  <si>
    <t>Phillip Sabaj</t>
  </si>
  <si>
    <t>S-07</t>
  </si>
  <si>
    <t>SFB-02S</t>
  </si>
  <si>
    <t>SFB-03S</t>
  </si>
  <si>
    <t>SFB-04</t>
  </si>
  <si>
    <t>SFB-04S</t>
  </si>
  <si>
    <t>SFB-05S</t>
  </si>
  <si>
    <t>SFB-06</t>
  </si>
  <si>
    <t>SFB-06S</t>
  </si>
  <si>
    <t>SFB-07</t>
  </si>
  <si>
    <t>SFB-07S</t>
  </si>
  <si>
    <t>SV-08</t>
  </si>
  <si>
    <t>4000 GALLON</t>
  </si>
  <si>
    <t>THL8229</t>
  </si>
  <si>
    <t>1FVHCYCY0GHHB3456</t>
  </si>
  <si>
    <t>M2 106</t>
  </si>
  <si>
    <t>FREIGHTLINER</t>
  </si>
  <si>
    <t>2000 GALLON</t>
  </si>
  <si>
    <t>1FVACXDT1EHFV6200</t>
  </si>
  <si>
    <t>1FVACXDT3EHFU5828</t>
  </si>
  <si>
    <t>2000 GALLON XL Regular Cab XL</t>
  </si>
  <si>
    <t>TMX8413</t>
  </si>
  <si>
    <t>3FRXF75E17V477292</t>
  </si>
  <si>
    <t>F750</t>
  </si>
  <si>
    <t>FORD</t>
  </si>
  <si>
    <t>2NP2HM6X9KM617182</t>
  </si>
  <si>
    <t>337</t>
  </si>
  <si>
    <t>PETERBILT</t>
  </si>
  <si>
    <t>LVD3382</t>
  </si>
  <si>
    <t>1NP9LJ9X1ED241448</t>
  </si>
  <si>
    <t>386</t>
  </si>
  <si>
    <t xml:space="preserve">2000 GALLON XL Regular Cab XL
</t>
  </si>
  <si>
    <t>3FRWF7FAXCV458385</t>
  </si>
  <si>
    <t>Osprey II Vac/sweep unit 
F-250 SRW XL 2WD Reg Cab 8' Box</t>
  </si>
  <si>
    <t>TCF3681</t>
  </si>
  <si>
    <t>1FDBF2A65NEE51307</t>
  </si>
  <si>
    <t>F250</t>
  </si>
  <si>
    <t>XLT 4dr 4x2</t>
  </si>
  <si>
    <t>MYX0115</t>
  </si>
  <si>
    <t>1FMSK7DH9LGA41584</t>
  </si>
  <si>
    <t>EXPLORER</t>
  </si>
  <si>
    <t>SKJ8340</t>
  </si>
  <si>
    <t>1M2MDBAA7PS006624</t>
  </si>
  <si>
    <t>MD6</t>
  </si>
  <si>
    <t>MACK</t>
  </si>
  <si>
    <t>SLX7366</t>
  </si>
  <si>
    <t>1M2MDBAA2PS006613</t>
  </si>
  <si>
    <t>3HAMMMML4FL039652</t>
  </si>
  <si>
    <t>4300</t>
  </si>
  <si>
    <t>INTERNATIONAL</t>
  </si>
  <si>
    <t>1FVACWDT4DHFA8808</t>
  </si>
  <si>
    <t>DFW.05049037</t>
  </si>
  <si>
    <t>NVC9337</t>
  </si>
  <si>
    <t>1FVACWDT6DHFA8809</t>
  </si>
  <si>
    <t>BZ22343</t>
  </si>
  <si>
    <t>1FVACWDT1DHFA9530</t>
  </si>
  <si>
    <t>TSM7994</t>
  </si>
  <si>
    <t>2NK3HM6XXRM375250</t>
  </si>
  <si>
    <t>T280</t>
  </si>
  <si>
    <t>KENWORTH</t>
  </si>
  <si>
    <t>MVW9789</t>
  </si>
  <si>
    <t>1FVACXDT3EHFR1014</t>
  </si>
  <si>
    <t>TSM7995</t>
  </si>
  <si>
    <t>2NK3HM6X3RM375249</t>
  </si>
  <si>
    <t>F650</t>
  </si>
  <si>
    <t>SM - SELECT MAINTENANCE</t>
  </si>
  <si>
    <t>SGX0670</t>
  </si>
  <si>
    <t>1M2MDBAA7PS009023</t>
  </si>
  <si>
    <t>SGX0671</t>
  </si>
  <si>
    <t>1M2MDBAAXNS003505</t>
  </si>
  <si>
    <t>LMM8816</t>
  </si>
  <si>
    <t>1FVACXCS07HY77637</t>
  </si>
  <si>
    <t>3ALACXDT3EDFL8366</t>
  </si>
  <si>
    <t>MRC4648</t>
  </si>
  <si>
    <t>1FVACWDT6CHBK9943</t>
  </si>
  <si>
    <t>PBN1151</t>
  </si>
  <si>
    <t>1FVACWDT6CHBP3344</t>
  </si>
  <si>
    <t>1L78519</t>
  </si>
  <si>
    <t>1XPCP4EX6GD301492</t>
  </si>
  <si>
    <t>567</t>
  </si>
  <si>
    <t>Driver - Albert Perry 
Engine serial # MXS10495</t>
  </si>
  <si>
    <t>1M10427</t>
  </si>
  <si>
    <t>1XPWDW9X2DD168785</t>
  </si>
  <si>
    <t>388</t>
  </si>
  <si>
    <t>2 - DFW, TC - TRAFFIC CONTROL</t>
  </si>
  <si>
    <t>XL 4x2 Regular Cab Styleside 6.5 ft. box 122 in. WB</t>
  </si>
  <si>
    <t>KTZ7574</t>
  </si>
  <si>
    <t>1FTMF1C82GKE43112</t>
  </si>
  <si>
    <t>F150</t>
  </si>
  <si>
    <t>PT-92 (STONIE BROWN)</t>
  </si>
  <si>
    <t>8 - DISTRICT, O - OPEN</t>
  </si>
  <si>
    <t>DNT.14138235</t>
  </si>
  <si>
    <t>XL 4x2 SuperCrew Cab Styleside 5.5 ft. box 145 in. WB</t>
  </si>
  <si>
    <t>LVD1860</t>
  </si>
  <si>
    <t>1FTEW1CPXHKD58127</t>
  </si>
  <si>
    <t>2 - DFW, FM - FOREMEN</t>
  </si>
  <si>
    <t>XL 4x2 SD Crew Cab 6.75 ft. box 160 in. WB SRW</t>
  </si>
  <si>
    <t>TNG4861</t>
  </si>
  <si>
    <t>1FT7W2AA6PEC04623</t>
  </si>
  <si>
    <t>2 - DFW, SI - SUPERINTENDENT</t>
  </si>
  <si>
    <t>DFW.06165511</t>
  </si>
  <si>
    <t xml:space="preserve">STX 4x2 SuperCrew Cab 5.5 ft. box 145 in. WB </t>
  </si>
  <si>
    <t>TGF9171</t>
  </si>
  <si>
    <t>1FTEW1CP3PKE58990</t>
  </si>
  <si>
    <t>PT-247 (MARTIN SANCHEZ)</t>
  </si>
  <si>
    <t>4 - HOU, TC - TRAFFIC CONTROL</t>
  </si>
  <si>
    <t>DFW.06161172</t>
  </si>
  <si>
    <t>TGF9167</t>
  </si>
  <si>
    <t>1FTEW1CP7PKE58961</t>
  </si>
  <si>
    <t>2 - DFW, PE - PROJECT ENGINEER</t>
  </si>
  <si>
    <t>DFW.06165510</t>
  </si>
  <si>
    <t>TGF9169</t>
  </si>
  <si>
    <t>1FTEW1CPXPKE28434</t>
  </si>
  <si>
    <t>PT-245 (JARED RUHRUP)</t>
  </si>
  <si>
    <t>DFW.06165509</t>
  </si>
  <si>
    <t>STX 4x2 SuperCrew Cab 5.5 ft. box 145 in. WB</t>
  </si>
  <si>
    <t>TGF9168</t>
  </si>
  <si>
    <t>1FTEW1CP9PKE28277</t>
  </si>
  <si>
    <t>PT-244 (SAM ABUNEMEH)</t>
  </si>
  <si>
    <t>8 - DISTRICT, PM - PROJECT MANAGER</t>
  </si>
  <si>
    <t>DFW.06558358</t>
  </si>
  <si>
    <t>TGF9170</t>
  </si>
  <si>
    <t>1FTEW1CP5PKD89011</t>
  </si>
  <si>
    <t>PT-243 (RAMESH BOBBA)</t>
  </si>
  <si>
    <t>DFW.06043575</t>
  </si>
  <si>
    <t>THJ6282</t>
  </si>
  <si>
    <t>1FT7W2AA6PEC76874</t>
  </si>
  <si>
    <t>PT-242 (HECTOR SANCHEZ)</t>
  </si>
  <si>
    <t>8 - DISTRICT, PE - PROJECT ENGINEER</t>
  </si>
  <si>
    <t>DFW.06161169</t>
  </si>
  <si>
    <t xml:space="preserve">XL 4x2 SuperCrew Cab 5.5 ft. box 145 in. WB </t>
  </si>
  <si>
    <t>THM7875</t>
  </si>
  <si>
    <t>1FTEW1CP0PKE62561</t>
  </si>
  <si>
    <t>PT-241 (MARK GARCIA)</t>
  </si>
  <si>
    <t>2 - DFW, MECH - MECHANIC</t>
  </si>
  <si>
    <t>DFW.06161170</t>
  </si>
  <si>
    <t>THM7877</t>
  </si>
  <si>
    <t>1FTEW1CP5PKE61809</t>
  </si>
  <si>
    <t xml:space="preserve">PT-240 (CLINT MIZE) </t>
  </si>
  <si>
    <t>DFW.06161171</t>
  </si>
  <si>
    <t>XL 4x2 SuperCrew Cab 5.5 ft. box 145 in. WB</t>
  </si>
  <si>
    <t>THM7878</t>
  </si>
  <si>
    <t>1FTEW1CPXPKE61496</t>
  </si>
  <si>
    <t>DFW.05859310</t>
  </si>
  <si>
    <t>XL 4x4 SD Crew Cab 6.75 ft. box 160 in. WB SRW</t>
  </si>
  <si>
    <t>TFZ5070</t>
  </si>
  <si>
    <t>1FT8W2BA1PED16149</t>
  </si>
  <si>
    <t>PT-237 (JUAN C. MIRAMONTES JR)</t>
  </si>
  <si>
    <t>DFW.05897879</t>
  </si>
  <si>
    <t>TDW3102</t>
  </si>
  <si>
    <t>1FT7W2BA8PED11980</t>
  </si>
  <si>
    <t>4 - HOU, PM - PROJECT MANAGER</t>
  </si>
  <si>
    <t>DFW.05875135</t>
  </si>
  <si>
    <t>TFZ5032</t>
  </si>
  <si>
    <t>1FTEW1C54PKD66303</t>
  </si>
  <si>
    <t>PT-235 (LUIS MORALES)</t>
  </si>
  <si>
    <t>4 - HOU, FM - FOREMEN</t>
  </si>
  <si>
    <t>DFW.05245166</t>
  </si>
  <si>
    <t>STN3705</t>
  </si>
  <si>
    <t>1FT7W2B63NEG40594</t>
  </si>
  <si>
    <t>DFW.05245165</t>
  </si>
  <si>
    <t>STN3707</t>
  </si>
  <si>
    <t>1FT7W2B67NEG40596</t>
  </si>
  <si>
    <t>PT-228 (DANIEL LOPEZ)</t>
  </si>
  <si>
    <t>DFW.05245164</t>
  </si>
  <si>
    <t>STN3706</t>
  </si>
  <si>
    <t>1FT7W2B69NEG40597</t>
  </si>
  <si>
    <t>DFW.05245163</t>
  </si>
  <si>
    <t>STN3704</t>
  </si>
  <si>
    <t>1FT7W2B67NEG40582</t>
  </si>
  <si>
    <t>PT-226 (CATALINO FLORES SR)</t>
  </si>
  <si>
    <t>DFW.04668895</t>
  </si>
  <si>
    <t>RYY7927</t>
  </si>
  <si>
    <t>1FTEW1CP7NKD92568</t>
  </si>
  <si>
    <t>PT-224 (NAGESH KUMAR)</t>
  </si>
  <si>
    <t>DFW.04822663</t>
  </si>
  <si>
    <t>XL 4x4 SD Super Cab 6.75 ft. box 148 in. WB SRW</t>
  </si>
  <si>
    <t>RYH0006</t>
  </si>
  <si>
    <t>1FT7X2B65NEE64466</t>
  </si>
  <si>
    <t>PT-219 (VALENTIN LOPEZ)</t>
  </si>
  <si>
    <t>DFW.04864799</t>
  </si>
  <si>
    <t>RYH0007</t>
  </si>
  <si>
    <t>1FT7X2B67NEE64467</t>
  </si>
  <si>
    <t>DFW.04242074</t>
  </si>
  <si>
    <t>XL 4x2 SD Regular Cab 8 ft. box 142 in. WB SRW</t>
  </si>
  <si>
    <t>RYC3768</t>
  </si>
  <si>
    <t>1FTBF2A64NED72117</t>
  </si>
  <si>
    <t>PT-215 (ERNEST LEMON JR)</t>
  </si>
  <si>
    <t>DFW.04822662</t>
  </si>
  <si>
    <t>RYH0008</t>
  </si>
  <si>
    <t>1FT7W2B65MED19753</t>
  </si>
  <si>
    <t>PT-213 (CATALINO FLORES JR)</t>
  </si>
  <si>
    <t>DFW.04221990</t>
  </si>
  <si>
    <t>1FT7W2A65KED92216</t>
  </si>
  <si>
    <t>PT-208 (SALVADOR AGUILLON)</t>
  </si>
  <si>
    <t>DFW.04221988</t>
  </si>
  <si>
    <t>RMY1472</t>
  </si>
  <si>
    <t>1FT7W2A68LED24350</t>
  </si>
  <si>
    <t>3 - WTX, PE - PROJECT ENGINEER</t>
  </si>
  <si>
    <t>3 - WTX, FM - FOREMEN</t>
  </si>
  <si>
    <t>DFW.06024453</t>
  </si>
  <si>
    <t>RDP1986</t>
  </si>
  <si>
    <t>1FT7W2A62NEC70269</t>
  </si>
  <si>
    <t>RDP1985</t>
  </si>
  <si>
    <t>1FT7W2A60NEC70268</t>
  </si>
  <si>
    <t>3 - WTX, JST - JOBSITE TRUCK</t>
  </si>
  <si>
    <t>DFW.03823118</t>
  </si>
  <si>
    <t>RDP1983</t>
  </si>
  <si>
    <t>1FT7W2A67NEC70266</t>
  </si>
  <si>
    <t>4 - HOU, JST - JOBSITE TRUCK</t>
  </si>
  <si>
    <t>PFV6895</t>
  </si>
  <si>
    <t>1FTBF2A65MED13947</t>
  </si>
  <si>
    <t>DFW.03113838</t>
  </si>
  <si>
    <t>PFV6863</t>
  </si>
  <si>
    <t>1FTBF2A61MEC11822</t>
  </si>
  <si>
    <t>2 - DFW, PM - PROJECT MANAGER</t>
  </si>
  <si>
    <t>PFV6842</t>
  </si>
  <si>
    <t>1FT7W2A62MED07383</t>
  </si>
  <si>
    <t>2 - DFW, SF - SAFETY</t>
  </si>
  <si>
    <t>DFW.01453551</t>
  </si>
  <si>
    <t>PNN9317</t>
  </si>
  <si>
    <t>1FTEW1C51MKD05874</t>
  </si>
  <si>
    <t>PDM5966</t>
  </si>
  <si>
    <t>1FT7W2A67MEC41686</t>
  </si>
  <si>
    <t>3 - WTX, O - OPEN</t>
  </si>
  <si>
    <t>DFW.01705380</t>
  </si>
  <si>
    <t>NYS8721</t>
  </si>
  <si>
    <t>1FTEW1C5XLKF16442</t>
  </si>
  <si>
    <t>2 - DFW, O - OPEN</t>
  </si>
  <si>
    <t>DNT.15396391</t>
  </si>
  <si>
    <t>NRW8350</t>
  </si>
  <si>
    <t>1FT7W2A60LED97616</t>
  </si>
  <si>
    <t>DFW.03149199</t>
  </si>
  <si>
    <t>NRS2709</t>
  </si>
  <si>
    <t>1FTBF2A61LEC87751</t>
  </si>
  <si>
    <t>PT-180 (ROBERTO LUMBRERAS)</t>
  </si>
  <si>
    <t>1FTEW1CP8LKD07752</t>
  </si>
  <si>
    <t>PT-179 (TROY RAGLE)</t>
  </si>
  <si>
    <t>2 - DFW, JST - JOBSITE TRUCK</t>
  </si>
  <si>
    <t>DFW.01925559</t>
  </si>
  <si>
    <t>NRT3527</t>
  </si>
  <si>
    <t>1FTBF2A68LED40364</t>
  </si>
  <si>
    <t>DFW.06130601</t>
  </si>
  <si>
    <t>NHG2436</t>
  </si>
  <si>
    <t>1FTMF1CB6LKE09535</t>
  </si>
  <si>
    <t>2 - DFW</t>
  </si>
  <si>
    <t>DFW.02447419</t>
  </si>
  <si>
    <t>NHG2435</t>
  </si>
  <si>
    <t>1FTMF1CB2LKE09533</t>
  </si>
  <si>
    <t>DFW.02268030</t>
  </si>
  <si>
    <t>NHG2430</t>
  </si>
  <si>
    <t>1FTEW1CP7LKD42962</t>
  </si>
  <si>
    <t>NNY6688</t>
  </si>
  <si>
    <t>1FTMF1CB1LKD38566</t>
  </si>
  <si>
    <t>DFW.03113839</t>
  </si>
  <si>
    <t>NHG2432</t>
  </si>
  <si>
    <t>1FTEW1CP1LKD20018</t>
  </si>
  <si>
    <t>DFW.03149196</t>
  </si>
  <si>
    <t xml:space="preserve">XL 4x2 SuperCrew Cab Styleside 5.5 ft. box 145 in. WB
</t>
  </si>
  <si>
    <t>NHG2431</t>
  </si>
  <si>
    <t>1FTEW1CP8LKD20016</t>
  </si>
  <si>
    <t>DFW.04105450</t>
  </si>
  <si>
    <t>NHG2429</t>
  </si>
  <si>
    <t>1FTEW1CP4LKD16125</t>
  </si>
  <si>
    <t>RZG0401</t>
  </si>
  <si>
    <t>1FT7W2A66LED40370</t>
  </si>
  <si>
    <t>DNT.15776793</t>
  </si>
  <si>
    <t>NHF2882</t>
  </si>
  <si>
    <t>1FT7W2A61KEG54586</t>
  </si>
  <si>
    <t>DFW.01301710</t>
  </si>
  <si>
    <t>MYV7932</t>
  </si>
  <si>
    <t>1FT7W2A63KEG54587</t>
  </si>
  <si>
    <t>MYV7637</t>
  </si>
  <si>
    <t>1FTMF1CB5KKF14517</t>
  </si>
  <si>
    <t>TGH9070</t>
  </si>
  <si>
    <t>1FTEW1CP3PKE08770</t>
  </si>
  <si>
    <t>PT-13S (JAVIER MAGALLANES)</t>
  </si>
  <si>
    <t>F350</t>
  </si>
  <si>
    <t>DFW.05807504</t>
  </si>
  <si>
    <t>TCN8414</t>
  </si>
  <si>
    <t>1FT7W2AA5PEC76879</t>
  </si>
  <si>
    <t>O - OPEN, 2 - DFW</t>
  </si>
  <si>
    <t>LCT5558</t>
  </si>
  <si>
    <t>1FTMF1CB1JKC08140</t>
  </si>
  <si>
    <t>PT-125 (PLANO JOBSITE TRUCK)</t>
  </si>
  <si>
    <t>XL 4x2 SuperCab Styleside 6.5 ft. box 145 in. WB</t>
  </si>
  <si>
    <t>DFW.05807505</t>
  </si>
  <si>
    <t>Work Truck 4x2 Crew Cab 8 ft. box 172 in. WB</t>
  </si>
  <si>
    <t>TCG1001</t>
  </si>
  <si>
    <t>1GB4WLE75PF245038</t>
  </si>
  <si>
    <t>2500HD</t>
  </si>
  <si>
    <t>CHEVROLET</t>
  </si>
  <si>
    <t>PT-11S (RAFAEL MURATALLA-CEJA)</t>
  </si>
  <si>
    <t>DFW.01201104</t>
  </si>
  <si>
    <t>LGD2424</t>
  </si>
  <si>
    <t>1FD8W3G66HED88276</t>
  </si>
  <si>
    <t>DFW.06165508</t>
  </si>
  <si>
    <t>Work Truck 4x4 Crew Cab 8 ft. box 172 in. WB</t>
  </si>
  <si>
    <t>RVG9976</t>
  </si>
  <si>
    <t>1GB1YLE79NF251127</t>
  </si>
  <si>
    <t>MRC5464</t>
  </si>
  <si>
    <t>1FTEX1CB7JKD31569</t>
  </si>
  <si>
    <t>8 - DISTRICT</t>
  </si>
  <si>
    <t>KMZ3599</t>
  </si>
  <si>
    <t>1FTEW1CP7HKE48674</t>
  </si>
  <si>
    <t xml:space="preserve">PT-107 (DFW OFFICE TRUCK) </t>
  </si>
  <si>
    <t>KMZ3594</t>
  </si>
  <si>
    <t>1FTEW1CP8HKE48666</t>
  </si>
  <si>
    <t>DFW.03847380</t>
  </si>
  <si>
    <t>RMH0602</t>
  </si>
  <si>
    <t>1FTEW1CP3NKD01831</t>
  </si>
  <si>
    <t>PT-09S (JOVAN ESPINOZA-CASILLAS)</t>
  </si>
  <si>
    <t>DFW.02810756</t>
  </si>
  <si>
    <t>PYW3018</t>
  </si>
  <si>
    <t>1FTEW1C5XMKE11286</t>
  </si>
  <si>
    <t>PT-07S (ROGER DODDY)</t>
  </si>
  <si>
    <t>DFW.03535689</t>
  </si>
  <si>
    <t>XL 4x4 SD Crew Cab 8 ft. box 176 in. WB DRW</t>
  </si>
  <si>
    <t>PGC0398</t>
  </si>
  <si>
    <t>1FT8W3DT6KEC40649</t>
  </si>
  <si>
    <t>PT-06S (SELECT CREW TRUCK)</t>
  </si>
  <si>
    <t>DFW.06201703</t>
  </si>
  <si>
    <t>LGK8184</t>
  </si>
  <si>
    <t>1FTMF1CB8JKD79922</t>
  </si>
  <si>
    <t>DFW.04292544</t>
  </si>
  <si>
    <t xml:space="preserve">S 4dr Front-Wheel Drive Sedan S 4dr Front-Wheel Drive Sedan
</t>
  </si>
  <si>
    <t>MYX6198</t>
  </si>
  <si>
    <t>3FA6P0G77KR282669</t>
  </si>
  <si>
    <t xml:space="preserve">OV-01 (OFFICE VEHICLE) </t>
  </si>
  <si>
    <t>TWR3033</t>
  </si>
  <si>
    <t>1FD0X5HT3PED53090</t>
  </si>
  <si>
    <t>F550</t>
  </si>
  <si>
    <t>1FD0W5HT3JEB69567</t>
  </si>
  <si>
    <t xml:space="preserve">Driver - Ivan Torres XL 4x2 SD Super Cab 168 in. WB DRW
</t>
  </si>
  <si>
    <t>MLS1189</t>
  </si>
  <si>
    <t>1FD0X5GT1KEE24362</t>
  </si>
  <si>
    <t xml:space="preserve">Base Regular Cab Base
</t>
  </si>
  <si>
    <t>1FDWF7DCXHDB12651</t>
  </si>
  <si>
    <t>1FT7W2AA3REC11211</t>
  </si>
  <si>
    <t>ET-37 (SABINO IBARRA)</t>
  </si>
  <si>
    <t>1FT7W2AA5REC11811</t>
  </si>
  <si>
    <t>ET-36 (ALONZO GONZALEZ)</t>
  </si>
  <si>
    <t xml:space="preserve">XL 4x2 SD Crew Cab 6.75 ft. box 160 in. WB SRW
</t>
  </si>
  <si>
    <t>TBD</t>
  </si>
  <si>
    <t>1FT7W2AA2REC11572</t>
  </si>
  <si>
    <t>1FT7W2AA2REC11815</t>
  </si>
  <si>
    <t>ET-34 (AURELIANO REYES)</t>
  </si>
  <si>
    <t>1FT7W2AA2REC08428</t>
  </si>
  <si>
    <t>1FT7W2AA8REC11107</t>
  </si>
  <si>
    <t>ET-32 (URIEL GARCIA-ANDRADE)</t>
  </si>
  <si>
    <t>2024 F-250 XL</t>
  </si>
  <si>
    <t>1FT7W2AA6REC15575</t>
  </si>
  <si>
    <t>ET-31 (RAMIRO VAZQUEZ DE LA CRUZ)</t>
  </si>
  <si>
    <t>1FT7W2AA5REC10755</t>
  </si>
  <si>
    <t>ET-30 (JUAN L. RUIZ)</t>
  </si>
  <si>
    <t>1FT7W2AA7REC15522</t>
  </si>
  <si>
    <t>1FT7W2AAXREC08287</t>
  </si>
  <si>
    <t>2024 F-250 XL (PT-256 OLD UNIT)</t>
  </si>
  <si>
    <t>1FT7W2AA5REC09122</t>
  </si>
  <si>
    <t>ET-27 (ALONSO MIRAMONTES)</t>
  </si>
  <si>
    <t>PT-255 OLD UNIT #</t>
  </si>
  <si>
    <t>1FT7W2AA5REC11999</t>
  </si>
  <si>
    <t>ET-26 (JUAN P. RODRIGUEZ)</t>
  </si>
  <si>
    <t>FM - FOREMEN, 2 - DFW</t>
  </si>
  <si>
    <t>DFW.06271009</t>
  </si>
  <si>
    <t>TLD7260</t>
  </si>
  <si>
    <t>1FT7W2AA7PEC72204</t>
  </si>
  <si>
    <t>TLD7259</t>
  </si>
  <si>
    <t>1FT7W2AA2PEC61885</t>
  </si>
  <si>
    <t>ET-24 (Troy Malette)</t>
  </si>
  <si>
    <t>DFW.06271007</t>
  </si>
  <si>
    <t>TLD7258</t>
  </si>
  <si>
    <t>1FT7W2AA0PEC61884</t>
  </si>
  <si>
    <t>ET-23 (JOSE J. RIVERA)</t>
  </si>
  <si>
    <t>DFW.06271006</t>
  </si>
  <si>
    <t>TLD7261</t>
  </si>
  <si>
    <t>1FT7W2AA9PEC72205</t>
  </si>
  <si>
    <t>DFW.05469928</t>
  </si>
  <si>
    <t>Big Horn/Lone Star 4x4 Crew Cab 144.5 in. WB</t>
  </si>
  <si>
    <t>SWW3563</t>
  </si>
  <si>
    <t>1C6SRFFT7NN326950</t>
  </si>
  <si>
    <t>1500</t>
  </si>
  <si>
    <t>RAM</t>
  </si>
  <si>
    <t>4 - HOU, PE - PROJECT ENGINEER</t>
  </si>
  <si>
    <t>DFW.05313115</t>
  </si>
  <si>
    <t>Tradesman 4x4 Crew Cab 5.6 ft. box 140 in. WB</t>
  </si>
  <si>
    <t>3C6RR7KG9NG375444</t>
  </si>
  <si>
    <t>2 - DFW, SVY - SURVEY</t>
  </si>
  <si>
    <t>DFW.05272117</t>
  </si>
  <si>
    <t xml:space="preserve">Tradesman 4x4 Quad Cab 6.3 ft. box 140 in. WB </t>
  </si>
  <si>
    <t>SRD1030</t>
  </si>
  <si>
    <t>1C6RR7FT2NS199949</t>
  </si>
  <si>
    <t>DFW.05272116</t>
  </si>
  <si>
    <t>Tradesman 4x4 Quad Cab 6.3 ft. box 140 in. WB</t>
  </si>
  <si>
    <t>SRD1031</t>
  </si>
  <si>
    <t>1C6RR7FT7NS199946</t>
  </si>
  <si>
    <t>DFW.05253826</t>
  </si>
  <si>
    <t>SKN5866</t>
  </si>
  <si>
    <t>1C6RR7FT4NS199936</t>
  </si>
  <si>
    <t>ET-17 (COOPER LINK)</t>
  </si>
  <si>
    <t>SVY - SURVEY, 4 - HOU</t>
  </si>
  <si>
    <t>DFW.05253825</t>
  </si>
  <si>
    <t>SKN5865</t>
  </si>
  <si>
    <t>1C6RR7FT2NS199952</t>
  </si>
  <si>
    <t>ET-16 (LUIS MURCIA ORELLANA)</t>
  </si>
  <si>
    <t>DFW.05253824</t>
  </si>
  <si>
    <t>SKN5861</t>
  </si>
  <si>
    <t>1C6RR7FT7NS199929</t>
  </si>
  <si>
    <t>DFW.05253823</t>
  </si>
  <si>
    <t>SKN5867</t>
  </si>
  <si>
    <t>1C6RR7FT8NS199938</t>
  </si>
  <si>
    <t>DFW.05253742</t>
  </si>
  <si>
    <t>SKN5863</t>
  </si>
  <si>
    <t>1C6RR7FT9NS199933</t>
  </si>
  <si>
    <t>DFW.05253743</t>
  </si>
  <si>
    <t>SKN5869</t>
  </si>
  <si>
    <t>1C6RR7FTXNS199939</t>
  </si>
  <si>
    <t>DFW.05253741</t>
  </si>
  <si>
    <t>SKN5864</t>
  </si>
  <si>
    <t>1C6RR7FT1NS199943</t>
  </si>
  <si>
    <t>DFW.05253822</t>
  </si>
  <si>
    <t>SKN5868</t>
  </si>
  <si>
    <t>1C6RR7FT5NS199945</t>
  </si>
  <si>
    <t>DFW.05253740</t>
  </si>
  <si>
    <t>SKN5862</t>
  </si>
  <si>
    <t>1C6RR7FT6NS199937</t>
  </si>
  <si>
    <t>ET-09 (JOSE C. RAMIREZ)</t>
  </si>
  <si>
    <t>DFW.05253821</t>
  </si>
  <si>
    <t>SMG9357</t>
  </si>
  <si>
    <t>1C6RR7FT8NS199941</t>
  </si>
  <si>
    <t>ET-08 (JORGE L. MARTINEZ)</t>
  </si>
  <si>
    <t>DFW.05253820</t>
  </si>
  <si>
    <t>SNZ6646</t>
  </si>
  <si>
    <t>3C6RR7KG0NG375445</t>
  </si>
  <si>
    <t>DFW.05253819</t>
  </si>
  <si>
    <t>SLR8445</t>
  </si>
  <si>
    <t>3C6RR7KG6NG375448</t>
  </si>
  <si>
    <t>DFW.05253818</t>
  </si>
  <si>
    <t>SLR8447</t>
  </si>
  <si>
    <t>3C6RR7KG8NG375449</t>
  </si>
  <si>
    <t>DFW.05253817</t>
  </si>
  <si>
    <t xml:space="preserve">Tradesman 4x4 Crew Cab 5.6 ft. box 140 in. WB </t>
  </si>
  <si>
    <t>SLR8446</t>
  </si>
  <si>
    <t>3C6RR7KG6NG375451</t>
  </si>
  <si>
    <t>DFW.05253816</t>
  </si>
  <si>
    <t>SLR5182</t>
  </si>
  <si>
    <t>1C6RR7FT5NS199928</t>
  </si>
  <si>
    <t>DFW.05253815</t>
  </si>
  <si>
    <t>Tradesman 4x2 Quad Cab 6.3 ft. box 140 in. WB</t>
  </si>
  <si>
    <t>SMG9358</t>
  </si>
  <si>
    <t>1C6RR6FG5NS238448</t>
  </si>
  <si>
    <t>SZN3946</t>
  </si>
  <si>
    <t>1C6RR6FG3NS238447</t>
  </si>
  <si>
    <t>ET-01 (SAUL MARTINEZ ALVAREZ)</t>
  </si>
  <si>
    <t>DNT.12961588</t>
  </si>
  <si>
    <t>KVT9938</t>
  </si>
  <si>
    <t>1FD0W5GT3DEB64200</t>
  </si>
  <si>
    <t>MBK9132</t>
  </si>
  <si>
    <t>1FD0W5HT1CEA46160</t>
  </si>
  <si>
    <t>Single axle Dump truck</t>
  </si>
  <si>
    <t>RBH6594</t>
  </si>
  <si>
    <t>3FRWF6FE0BV390237</t>
  </si>
  <si>
    <t>1FVACXFE5JHJJ6213</t>
  </si>
  <si>
    <t>M2</t>
  </si>
  <si>
    <t>LVZ0765</t>
  </si>
  <si>
    <t>1HTMMAANX5H162395</t>
  </si>
  <si>
    <t>1NKDL70X8EJ417283</t>
  </si>
  <si>
    <t>T880</t>
  </si>
  <si>
    <t>Engine serial JFB00878</t>
  </si>
  <si>
    <t>3HTJGTKT9FN670318</t>
  </si>
  <si>
    <t>CT660</t>
  </si>
  <si>
    <t>CAT</t>
  </si>
  <si>
    <t xml:space="preserve">Altec XL 4x2 SD Regular Cab 141 in. WB DRW
Altec serial # 1209BV16287
</t>
  </si>
  <si>
    <t>PDS9703</t>
  </si>
  <si>
    <t>1FDUF4GT0BEA23075</t>
  </si>
  <si>
    <t>F450</t>
  </si>
  <si>
    <t>Registration Expiration Date</t>
  </si>
  <si>
    <t>Toll Collection Axle Count</t>
  </si>
  <si>
    <t>Asset Tags</t>
  </si>
  <si>
    <t>Toll Collection Device Number</t>
  </si>
  <si>
    <t>General Description</t>
  </si>
  <si>
    <t>License Plate</t>
  </si>
  <si>
    <t>Serial/VIN</t>
  </si>
  <si>
    <t>Hour Meter</t>
  </si>
  <si>
    <t>Odometer</t>
  </si>
  <si>
    <t>Model Year</t>
  </si>
  <si>
    <t>Model</t>
  </si>
  <si>
    <t>Make</t>
  </si>
  <si>
    <t>Contact</t>
  </si>
  <si>
    <t>UNIT #</t>
  </si>
  <si>
    <t>CAT 420F</t>
  </si>
  <si>
    <t>2012 Broce BB250B</t>
  </si>
  <si>
    <t>2013 F-550 B64200</t>
  </si>
  <si>
    <t>2023 FORD F-250 XL</t>
  </si>
  <si>
    <t>JD 250G LC 2012</t>
  </si>
  <si>
    <t>2014 JD 290GLC</t>
  </si>
  <si>
    <t>2016 JD 250G LC</t>
  </si>
  <si>
    <t>JD 350G LC (2019)</t>
  </si>
  <si>
    <t>VER-MAC PCMS-1500LP (H223769)</t>
  </si>
  <si>
    <t>VER-MAC PCMS-1500LP (H223772)</t>
  </si>
  <si>
    <t>VER-MAC PCMS-1500LP (H223790)</t>
  </si>
  <si>
    <t>VER-MAC PCMS-1500LP (H223795)</t>
  </si>
  <si>
    <t>VER-MAC PCMS-1500LP (H223773)</t>
  </si>
  <si>
    <t>2017 F-350 D88276</t>
  </si>
  <si>
    <t>2018 F-250 B35251</t>
  </si>
  <si>
    <t>2018 F-150 C08140</t>
  </si>
  <si>
    <t>2019 F-350 C46638</t>
  </si>
  <si>
    <t>2020 F-250 D40364</t>
  </si>
  <si>
    <t>2021 F-250 C41686</t>
  </si>
  <si>
    <t>2021 F-150 D58828</t>
  </si>
  <si>
    <t>2017 F-150 D58127</t>
  </si>
  <si>
    <t>Ing-Rand SD116DX 84" Roller</t>
  </si>
  <si>
    <t>Bomag BW177PDH-50 (2012)</t>
  </si>
  <si>
    <t>2006 TEREX RT555 55TON</t>
  </si>
  <si>
    <t>ROADTEC SB2500E SHUTTLE BUGGY</t>
  </si>
  <si>
    <t>2012 Freightliner with Access</t>
  </si>
  <si>
    <t>2012 JLG G1255A</t>
  </si>
  <si>
    <t>2016 JLG G5-18A (76908)</t>
  </si>
  <si>
    <t>RATE X ALLOCATION</t>
  </si>
  <si>
    <t>COST CODE</t>
  </si>
  <si>
    <t>INTERNAL MONTHLY RATE</t>
  </si>
  <si>
    <t>DIV</t>
  </si>
  <si>
    <t>CHANGE</t>
  </si>
  <si>
    <t>RATE X REVISION</t>
  </si>
  <si>
    <t>14T-36</t>
  </si>
  <si>
    <t>BRO-07</t>
  </si>
  <si>
    <t>CT-28</t>
  </si>
  <si>
    <t>EX-31</t>
  </si>
  <si>
    <t>EX-52</t>
  </si>
  <si>
    <t>ME-31</t>
  </si>
  <si>
    <t>ME-32</t>
  </si>
  <si>
    <t>ME-36</t>
  </si>
  <si>
    <t>ME-38</t>
  </si>
  <si>
    <t>ME-42</t>
  </si>
  <si>
    <t>R-16</t>
  </si>
  <si>
    <t>SS-23</t>
  </si>
  <si>
    <t>T-03</t>
  </si>
  <si>
    <t>WL-06</t>
  </si>
  <si>
    <t>2023-026</t>
  </si>
  <si>
    <t>2023-032</t>
  </si>
  <si>
    <t>SEL-2024</t>
  </si>
  <si>
    <t>Rate</t>
  </si>
  <si>
    <t>BH-08</t>
  </si>
  <si>
    <t>CAT 420E IT</t>
  </si>
  <si>
    <t>CFM-01</t>
  </si>
  <si>
    <t>BH-12</t>
  </si>
  <si>
    <t>CAT 420F (2013)</t>
  </si>
  <si>
    <t>CFM-05</t>
  </si>
  <si>
    <t>BH-13</t>
  </si>
  <si>
    <t>CFM-06</t>
  </si>
  <si>
    <t>CFM-12</t>
  </si>
  <si>
    <t>DT-05</t>
  </si>
  <si>
    <t>BH-19</t>
  </si>
  <si>
    <t>2012 CAT 420F IT 4x4</t>
  </si>
  <si>
    <t>EX-04</t>
  </si>
  <si>
    <t>EX-61</t>
  </si>
  <si>
    <t>EXA-08</t>
  </si>
  <si>
    <t>BH-25</t>
  </si>
  <si>
    <t>2014 CASE 580N</t>
  </si>
  <si>
    <t>EXA-15</t>
  </si>
  <si>
    <t>BOAT-01</t>
  </si>
  <si>
    <t>24' Pontoon w/ Yamaha Outboard</t>
  </si>
  <si>
    <t>LB-04</t>
  </si>
  <si>
    <t>2021-071</t>
  </si>
  <si>
    <t>LB-05</t>
  </si>
  <si>
    <t>BRO-03</t>
  </si>
  <si>
    <t>Broce RJ 350 Broom</t>
  </si>
  <si>
    <t>MT-04</t>
  </si>
  <si>
    <t>Rear End Collision</t>
  </si>
  <si>
    <t>Total</t>
  </si>
  <si>
    <t>Blown Engine</t>
  </si>
  <si>
    <t>Broce BB250B (2011)</t>
  </si>
  <si>
    <t>PT-110</t>
  </si>
  <si>
    <t>2020-050</t>
  </si>
  <si>
    <t>PT-137</t>
  </si>
  <si>
    <t>PT-143</t>
  </si>
  <si>
    <t>2021-056</t>
  </si>
  <si>
    <t>PT-144</t>
  </si>
  <si>
    <t>Gomaco C450 Deck Machine</t>
  </si>
  <si>
    <t>PT-149</t>
  </si>
  <si>
    <t>Comaco C-750 Finish Machine DD</t>
  </si>
  <si>
    <t>PT-150</t>
  </si>
  <si>
    <t>Gomaco Span-It Work Bridge</t>
  </si>
  <si>
    <t>PT-186</t>
  </si>
  <si>
    <t>2007 Gomaco Comm III</t>
  </si>
  <si>
    <t>PT-38</t>
  </si>
  <si>
    <t>PT-65</t>
  </si>
  <si>
    <t>PT-78</t>
  </si>
  <si>
    <t>2019-043</t>
  </si>
  <si>
    <t>PT-83</t>
  </si>
  <si>
    <t>CP-02</t>
  </si>
  <si>
    <t>R-27</t>
  </si>
  <si>
    <t>D-03</t>
  </si>
  <si>
    <t>Cat D5M Dozer</t>
  </si>
  <si>
    <t>SFB-05</t>
  </si>
  <si>
    <t>Shop</t>
  </si>
  <si>
    <t>Wrecked</t>
  </si>
  <si>
    <t>SS-11</t>
  </si>
  <si>
    <t>DFW Shop</t>
  </si>
  <si>
    <t>SS-12</t>
  </si>
  <si>
    <t>Sold</t>
  </si>
  <si>
    <t>SS-13</t>
  </si>
  <si>
    <t>Stolen</t>
  </si>
  <si>
    <t>D-19</t>
  </si>
  <si>
    <t>2012 CAT D8T</t>
  </si>
  <si>
    <t>2012 F-550 Flatbed C07086</t>
  </si>
  <si>
    <t>TH-05</t>
  </si>
  <si>
    <t>John Deere 230C LC Excavator</t>
  </si>
  <si>
    <t>EX-19</t>
  </si>
  <si>
    <t>JD 75D 2012</t>
  </si>
  <si>
    <t>85B Bob Cat Excavator</t>
  </si>
  <si>
    <t>EX-38</t>
  </si>
  <si>
    <t>Bobcat E85 w/ 24" bkt</t>
  </si>
  <si>
    <t>2018 John DeerE 75GX</t>
  </si>
  <si>
    <t>EX-55</t>
  </si>
  <si>
    <t>2015 CAT 326FL</t>
  </si>
  <si>
    <t>EX-58</t>
  </si>
  <si>
    <t>2014 Caterpillar 308E2CR</t>
  </si>
  <si>
    <t>EX-60</t>
  </si>
  <si>
    <t>2015 CAT M313D</t>
  </si>
  <si>
    <t>2015 CAT 308E2 CR</t>
  </si>
  <si>
    <t>MD32 (JD250G)</t>
  </si>
  <si>
    <t>OKADA TOP 400 RECON</t>
  </si>
  <si>
    <t>G-03</t>
  </si>
  <si>
    <t>2010 Caterpillar 140M</t>
  </si>
  <si>
    <t>Talber Lowboy (2013)</t>
  </si>
  <si>
    <t>2007 Load King Lowboy (Black)</t>
  </si>
  <si>
    <t>2015 F-550 Service Trk A14201</t>
  </si>
  <si>
    <t>2017 F-750 B12651</t>
  </si>
  <si>
    <t>MT-08</t>
  </si>
  <si>
    <t>2013 F-550 A85030</t>
  </si>
  <si>
    <t>MT-12</t>
  </si>
  <si>
    <t>Peterbuilt 337 FuelLube (2013)</t>
  </si>
  <si>
    <t>2023 F-550 (D53090)</t>
  </si>
  <si>
    <t>WANCO MESSAGE BOARD (1005008)</t>
  </si>
  <si>
    <t>WANCO MESSAGE BOARD (1005009)</t>
  </si>
  <si>
    <t>ME-33</t>
  </si>
  <si>
    <t>WANCO MESSAGE BOARD (1005010)</t>
  </si>
  <si>
    <t>ME-34</t>
  </si>
  <si>
    <t>WANCO MESSAGE BOARD (1005011)</t>
  </si>
  <si>
    <t>ME-35</t>
  </si>
  <si>
    <t>WANCO MESSAGE BOARD (1005012)</t>
  </si>
  <si>
    <t>WANCO ARROW BOARD (1005267)</t>
  </si>
  <si>
    <t>ME-37</t>
  </si>
  <si>
    <t>WANCO ARROW BOARD (1005266)</t>
  </si>
  <si>
    <t>WANCO ARROW BOARD (1005269)</t>
  </si>
  <si>
    <t>ME-39</t>
  </si>
  <si>
    <t>WANCO ARROW BOARD (1005268)</t>
  </si>
  <si>
    <t>ME-40</t>
  </si>
  <si>
    <t>VER-MAC PCMS-1500LP (H223780)</t>
  </si>
  <si>
    <t>VER-MAC PCMS-1500LP (H223781)</t>
  </si>
  <si>
    <t>ME-44</t>
  </si>
  <si>
    <t>VER-MAC PCMS-1500LP (H223778)</t>
  </si>
  <si>
    <t>PAV-02</t>
  </si>
  <si>
    <t>Lincoln 660AXL (2011)</t>
  </si>
  <si>
    <t>PT-101</t>
  </si>
  <si>
    <t>2018 F-150 C32521</t>
  </si>
  <si>
    <t>PT-102</t>
  </si>
  <si>
    <t>2017 F-150 D69952</t>
  </si>
  <si>
    <t>PT-103</t>
  </si>
  <si>
    <t>2018 F-150 C08135</t>
  </si>
  <si>
    <t>PT-105</t>
  </si>
  <si>
    <t>2017 F-250 F45848</t>
  </si>
  <si>
    <t>PT-106</t>
  </si>
  <si>
    <t>2017 F-250 F45850</t>
  </si>
  <si>
    <t>2017 F-150 E48674</t>
  </si>
  <si>
    <t>PT-109</t>
  </si>
  <si>
    <t>2018 F-150 D31568</t>
  </si>
  <si>
    <t>2017 F-250 F51438</t>
  </si>
  <si>
    <t>PT-114</t>
  </si>
  <si>
    <t>2017 F-250 E81524</t>
  </si>
  <si>
    <t>PT-117</t>
  </si>
  <si>
    <t>2018 F-250 B49350</t>
  </si>
  <si>
    <t>PT-123</t>
  </si>
  <si>
    <t>2015 F-250 C46281</t>
  </si>
  <si>
    <t>2018 F-150 D31574</t>
  </si>
  <si>
    <t>2019 F-150 D69638</t>
  </si>
  <si>
    <t>PT-138</t>
  </si>
  <si>
    <t>2019 F-250 F00334</t>
  </si>
  <si>
    <t>2019 F-250 D14986</t>
  </si>
  <si>
    <t>2019 F-250 F23949</t>
  </si>
  <si>
    <t>PT-146</t>
  </si>
  <si>
    <t>2019 F-150 C31729</t>
  </si>
  <si>
    <t>2019 F-150 D88250</t>
  </si>
  <si>
    <t>2019 F-150 D88252</t>
  </si>
  <si>
    <t>PT-151</t>
  </si>
  <si>
    <t>2019 F-150 E03738</t>
  </si>
  <si>
    <t>PT-153</t>
  </si>
  <si>
    <t>2019 F-150 C84641</t>
  </si>
  <si>
    <t>PT-154</t>
  </si>
  <si>
    <t>2019 F-250 G38091</t>
  </si>
  <si>
    <t>PT-155</t>
  </si>
  <si>
    <t>2019 F-150 F14521</t>
  </si>
  <si>
    <t>PT-157</t>
  </si>
  <si>
    <t>2020 F-150 D20017</t>
  </si>
  <si>
    <t>PT-158</t>
  </si>
  <si>
    <t>2019 F250 G54610</t>
  </si>
  <si>
    <t>2019 F250 G54587</t>
  </si>
  <si>
    <t>2020 F-250 D40370</t>
  </si>
  <si>
    <t>2020 F-150 D20016</t>
  </si>
  <si>
    <t>PT-170</t>
  </si>
  <si>
    <t>2020 F-150 D87307</t>
  </si>
  <si>
    <t>2020 F-150 D07752</t>
  </si>
  <si>
    <t>2021 F-250 C41695</t>
  </si>
  <si>
    <t>PT-198</t>
  </si>
  <si>
    <t>2015 F-250 B10694</t>
  </si>
  <si>
    <t>2022 F-250 C70268</t>
  </si>
  <si>
    <t>PT-212</t>
  </si>
  <si>
    <t>2019 F-150 C76423</t>
  </si>
  <si>
    <t>PT-214</t>
  </si>
  <si>
    <t>2021 F-250 C26697</t>
  </si>
  <si>
    <t>2013 F150 F28270</t>
  </si>
  <si>
    <t>PT-44</t>
  </si>
  <si>
    <t>2014 F150 D30985</t>
  </si>
  <si>
    <t>PT-48</t>
  </si>
  <si>
    <t>2015 F-150 G47448</t>
  </si>
  <si>
    <t>PT-49</t>
  </si>
  <si>
    <t>2014 F-150</t>
  </si>
  <si>
    <t>PT-52</t>
  </si>
  <si>
    <t>2014 F-150 E41090</t>
  </si>
  <si>
    <t>PT-53</t>
  </si>
  <si>
    <t>2014 F-150 E41089</t>
  </si>
  <si>
    <t>PT-63</t>
  </si>
  <si>
    <t>2016 F-250 C85621</t>
  </si>
  <si>
    <t>2014 F-150 D63723</t>
  </si>
  <si>
    <t>PT-68</t>
  </si>
  <si>
    <t>2013 F-150 F99881</t>
  </si>
  <si>
    <t>PT-69</t>
  </si>
  <si>
    <t>2015 F-250 B77262</t>
  </si>
  <si>
    <t>PT-72</t>
  </si>
  <si>
    <t>2017 F-150 C52657</t>
  </si>
  <si>
    <t>PT-75</t>
  </si>
  <si>
    <t>2017 F-150 D87656</t>
  </si>
  <si>
    <t>PT-76</t>
  </si>
  <si>
    <t>2015 F-150 B24296</t>
  </si>
  <si>
    <t>PT-77</t>
  </si>
  <si>
    <t>2017 F-150 D48335</t>
  </si>
  <si>
    <t>2017 F-150 D69856</t>
  </si>
  <si>
    <t>PT-80</t>
  </si>
  <si>
    <t>2017 F-150 C61454</t>
  </si>
  <si>
    <t>PT-81</t>
  </si>
  <si>
    <t>2017 F-250 E17646</t>
  </si>
  <si>
    <t>PT-82</t>
  </si>
  <si>
    <t>2017 F-150 C70210</t>
  </si>
  <si>
    <t>2017 F-150 D80154</t>
  </si>
  <si>
    <t>PT-85</t>
  </si>
  <si>
    <t>2016 F-250 A65965</t>
  </si>
  <si>
    <t>PT-87</t>
  </si>
  <si>
    <t>2016 F-250 C06167</t>
  </si>
  <si>
    <t>PT-88</t>
  </si>
  <si>
    <t>2013 F-150 E44469</t>
  </si>
  <si>
    <t>PT-91</t>
  </si>
  <si>
    <t>2017 F-250 E55397</t>
  </si>
  <si>
    <t>R-01</t>
  </si>
  <si>
    <t>Ingersoll Rand SDR70 66" Roll.</t>
  </si>
  <si>
    <t>66" Sakai SV410 Roller</t>
  </si>
  <si>
    <t>2012 Wacker Neuson RT82-SC</t>
  </si>
  <si>
    <t>R-28</t>
  </si>
  <si>
    <t>2016 Dynapac CP2700</t>
  </si>
  <si>
    <t>RW-02</t>
  </si>
  <si>
    <t>1981 BLAW-KNOX RW100</t>
  </si>
  <si>
    <t>Peter 388 (2013) D168785</t>
  </si>
  <si>
    <t>2007 Freightliner M2</t>
  </si>
  <si>
    <t>2012 Freightliner M2-106</t>
  </si>
  <si>
    <t>2015 F-650 Attnt. 798561</t>
  </si>
  <si>
    <t>Freightliner M2-106 (2014)</t>
  </si>
  <si>
    <t>SS-06</t>
  </si>
  <si>
    <t>CAT 279 Compact Track Loader</t>
  </si>
  <si>
    <t>SS-07</t>
  </si>
  <si>
    <t>SS-09</t>
  </si>
  <si>
    <t>BOBCAT T750</t>
  </si>
  <si>
    <t>2013 CAT 279C2</t>
  </si>
  <si>
    <t>SS-14</t>
  </si>
  <si>
    <t>CAT 242B3 (2013)</t>
  </si>
  <si>
    <t>SS-15</t>
  </si>
  <si>
    <t>CAT 279C</t>
  </si>
  <si>
    <t>SS-24</t>
  </si>
  <si>
    <t>2015 CAT 242D</t>
  </si>
  <si>
    <t>SS-25</t>
  </si>
  <si>
    <t>CAT 279D (2017)</t>
  </si>
  <si>
    <t>SS-27</t>
  </si>
  <si>
    <t>2018 CAT 289D</t>
  </si>
  <si>
    <t>T-01</t>
  </si>
  <si>
    <t>CMI 425 TILLER</t>
  </si>
  <si>
    <t>2015 CAT RM300</t>
  </si>
  <si>
    <t>TH-04</t>
  </si>
  <si>
    <t>2011 JLG G1255A</t>
  </si>
  <si>
    <t>2013 JLG 10054 4x4</t>
  </si>
  <si>
    <t>UT-05</t>
  </si>
  <si>
    <t>2016 Kawasaki Pro-DXT 4x4</t>
  </si>
  <si>
    <t>2013 CAT 950K</t>
  </si>
  <si>
    <t>WL-07</t>
  </si>
  <si>
    <t>2015 CAT 950M</t>
  </si>
  <si>
    <t>WL-08</t>
  </si>
  <si>
    <t>Sany SW305 3yd Wheel Loader</t>
  </si>
  <si>
    <t>2014 Freightliner M2 106 2000g</t>
  </si>
  <si>
    <t>SOUTHLAND SL7 DUMP TRAILER</t>
  </si>
  <si>
    <t>14T-37</t>
  </si>
  <si>
    <t>14T-38</t>
  </si>
  <si>
    <t>2023 X-ON 16X83 (29597)</t>
  </si>
  <si>
    <t>DD-03</t>
  </si>
  <si>
    <t>DYNAPAC CC1400VI TANDEM ROLLER</t>
  </si>
  <si>
    <t>2018 2K DISTRIBUTOR TK (J6213)</t>
  </si>
  <si>
    <t>2023 SPARTAN 7X16 CR (034561)</t>
  </si>
  <si>
    <t>Equipment #</t>
  </si>
  <si>
    <t>Purchase Price</t>
  </si>
  <si>
    <t>Status</t>
  </si>
  <si>
    <t>10T-01</t>
  </si>
  <si>
    <t>Better Built 10K Trailer</t>
  </si>
  <si>
    <t>A</t>
  </si>
  <si>
    <t>1</t>
  </si>
  <si>
    <t>10T-02</t>
  </si>
  <si>
    <t>10,000 Top Hat (Black)</t>
  </si>
  <si>
    <t>2</t>
  </si>
  <si>
    <t>10T-03</t>
  </si>
  <si>
    <t>Bri-Mar 10,000 LBS Dump Black</t>
  </si>
  <si>
    <t>10T-04</t>
  </si>
  <si>
    <t>10,000 TRAILER GRAY</t>
  </si>
  <si>
    <t>10T-05</t>
  </si>
  <si>
    <t>10,000 TRAILER BLACK</t>
  </si>
  <si>
    <t>10T-06</t>
  </si>
  <si>
    <t>18' Utility Trailer</t>
  </si>
  <si>
    <t>10T-07</t>
  </si>
  <si>
    <t>2018 Big Tex 10,000 (Black)</t>
  </si>
  <si>
    <t>10T-08</t>
  </si>
  <si>
    <t>2018 Rice 10,000lb (Black)</t>
  </si>
  <si>
    <t>10T-09</t>
  </si>
  <si>
    <t>10T-10</t>
  </si>
  <si>
    <t>Big Tex 10PI-18BK</t>
  </si>
  <si>
    <t>10T-11</t>
  </si>
  <si>
    <t>10T-12</t>
  </si>
  <si>
    <t>Big Tex 10PI-16BK (2019)</t>
  </si>
  <si>
    <t>10T-13</t>
  </si>
  <si>
    <t>2013 Rettig 10000# (Black)</t>
  </si>
  <si>
    <t>12T-01</t>
  </si>
  <si>
    <t>Trailer 12,000 (Black)</t>
  </si>
  <si>
    <t>12T-02</t>
  </si>
  <si>
    <t>Interstate 12000lb Dump Black</t>
  </si>
  <si>
    <t>12T-03</t>
  </si>
  <si>
    <t>2019 Sure Trac 82x12</t>
  </si>
  <si>
    <t>12T-04</t>
  </si>
  <si>
    <t>12T-05</t>
  </si>
  <si>
    <t>CornPro UT-21HT 12,000 (Black)</t>
  </si>
  <si>
    <t>12T-06</t>
  </si>
  <si>
    <t>2019 Corn Pro 12,000 (Black)</t>
  </si>
  <si>
    <t>12T-07</t>
  </si>
  <si>
    <t>2019 CORN PRO 12000 (BLACK)</t>
  </si>
  <si>
    <t>12T-08</t>
  </si>
  <si>
    <t>14T-01</t>
  </si>
  <si>
    <t>14K Trailer Red</t>
  </si>
  <si>
    <t>14T-02</t>
  </si>
  <si>
    <t>Better Built 20' Trailer Red</t>
  </si>
  <si>
    <t>14T-03</t>
  </si>
  <si>
    <t>14K Pipe Trailer</t>
  </si>
  <si>
    <t>14T-04</t>
  </si>
  <si>
    <t>2017 BIG TEX 14,000 BLACK</t>
  </si>
  <si>
    <t>14T-05</t>
  </si>
  <si>
    <t>2017 BIG TEX 14000 BLACK</t>
  </si>
  <si>
    <t>14T-06</t>
  </si>
  <si>
    <t>14000lb BetterBuilt (Red)</t>
  </si>
  <si>
    <t>14T-07</t>
  </si>
  <si>
    <t>2018 Big Tex 14,000 (Black)</t>
  </si>
  <si>
    <t>14T-08</t>
  </si>
  <si>
    <t>14T-09</t>
  </si>
  <si>
    <t>2018 BETTER BUILT 14,000</t>
  </si>
  <si>
    <t>14T-10</t>
  </si>
  <si>
    <t>14T-11</t>
  </si>
  <si>
    <t>2018 PJ 24' 14,000lb (Black)</t>
  </si>
  <si>
    <t>14T-12</t>
  </si>
  <si>
    <t>Big Tex 14PI-18BK (2019)</t>
  </si>
  <si>
    <t>14T-13</t>
  </si>
  <si>
    <t>14T-14</t>
  </si>
  <si>
    <t>Big Tex 14PI-16BK (2019)</t>
  </si>
  <si>
    <t>14T-15</t>
  </si>
  <si>
    <t>CornPro UT-23 HT 14,000 (Red)</t>
  </si>
  <si>
    <t>14T-16</t>
  </si>
  <si>
    <t>14T-17</t>
  </si>
  <si>
    <t>2012 Sure-Trac 14,000 (Black)</t>
  </si>
  <si>
    <t>14T-18</t>
  </si>
  <si>
    <t>2019 BIG TEX 14,000LB</t>
  </si>
  <si>
    <t>14T-19</t>
  </si>
  <si>
    <t>2019 Big Tex 14,000lb (Black)</t>
  </si>
  <si>
    <t>14T-20</t>
  </si>
  <si>
    <t>14T-21</t>
  </si>
  <si>
    <t>14,000 Trailer Big Tex(Black)</t>
  </si>
  <si>
    <t>14T-22</t>
  </si>
  <si>
    <t>14,000 Trailer Big Tex (Black)</t>
  </si>
  <si>
    <t>14T-23</t>
  </si>
  <si>
    <t>14T-24</t>
  </si>
  <si>
    <t>2020 Big Tex 14PI-18BK (Black)</t>
  </si>
  <si>
    <t>14T-25</t>
  </si>
  <si>
    <t>2020 Big Tex 14PI-20BK (Black)</t>
  </si>
  <si>
    <t>14T-26</t>
  </si>
  <si>
    <t>2022 CornPro UT23HT 14000# Red</t>
  </si>
  <si>
    <t>14T-27</t>
  </si>
  <si>
    <t>2022 CornPro UT21HT 14000# Red</t>
  </si>
  <si>
    <t>14T-28</t>
  </si>
  <si>
    <t>14T-29</t>
  </si>
  <si>
    <t>2022 BigTex 14PI-20BK</t>
  </si>
  <si>
    <t>14T-30</t>
  </si>
  <si>
    <t>2021 BigTex 14PI-20BK</t>
  </si>
  <si>
    <t>14T-31</t>
  </si>
  <si>
    <t>14T-32</t>
  </si>
  <si>
    <t>14T-33</t>
  </si>
  <si>
    <t>14T-34</t>
  </si>
  <si>
    <t>2022 CornPro UT-23 HT (Red)</t>
  </si>
  <si>
    <t>14T-35</t>
  </si>
  <si>
    <t>2023 Southland SL714-14K T/A</t>
  </si>
  <si>
    <t>2023 Southland SL714-14K 14ft</t>
  </si>
  <si>
    <t>3</t>
  </si>
  <si>
    <t>2024 14K FBT</t>
  </si>
  <si>
    <t>18T-01</t>
  </si>
  <si>
    <t>Hudson 18K Trailer</t>
  </si>
  <si>
    <t>24T-01</t>
  </si>
  <si>
    <t>Better Built 25' Trailer Red</t>
  </si>
  <si>
    <t>24T-02</t>
  </si>
  <si>
    <t>2015 TRAIL KING 24,000 (Black)</t>
  </si>
  <si>
    <t>3T-01</t>
  </si>
  <si>
    <t>3,000 TRAILER BLACK</t>
  </si>
  <si>
    <t>3T-02</t>
  </si>
  <si>
    <t>2017 LONE WOLF 3,000</t>
  </si>
  <si>
    <t>3T-03</t>
  </si>
  <si>
    <t>2019 Lark VT610SAW (Black)</t>
  </si>
  <si>
    <t>3T-04</t>
  </si>
  <si>
    <t>2022 CornPro UT-12 LS</t>
  </si>
  <si>
    <t>7T-01</t>
  </si>
  <si>
    <t>CRH 7K Blue Trailer</t>
  </si>
  <si>
    <t>7T-06</t>
  </si>
  <si>
    <t>7T-02</t>
  </si>
  <si>
    <t>Jerry James 7K Black Trailer</t>
  </si>
  <si>
    <t>7T-07</t>
  </si>
  <si>
    <t>7T-03</t>
  </si>
  <si>
    <t>Cornpro 7K Black Trailer</t>
  </si>
  <si>
    <t>7T-08</t>
  </si>
  <si>
    <t>7T-04</t>
  </si>
  <si>
    <t>Jamar 7K Black Trailer</t>
  </si>
  <si>
    <t>7T-09</t>
  </si>
  <si>
    <t>7T-05</t>
  </si>
  <si>
    <t>7T-10</t>
  </si>
  <si>
    <t>Jerry James 7K Trailer Blue</t>
  </si>
  <si>
    <t>7T-11</t>
  </si>
  <si>
    <t>7T-12</t>
  </si>
  <si>
    <t>7,000 Trailer Imperial</t>
  </si>
  <si>
    <t>7T-13</t>
  </si>
  <si>
    <t>Trailer 7,000 (Blue) lynch</t>
  </si>
  <si>
    <t>7T-14</t>
  </si>
  <si>
    <t>Trailer 7,000 Blue/BB</t>
  </si>
  <si>
    <t>AC-01</t>
  </si>
  <si>
    <t>7,000 Trailer Wilkie</t>
  </si>
  <si>
    <t>AC-02</t>
  </si>
  <si>
    <t>Trailer (Blue/BB) 7,000</t>
  </si>
  <si>
    <t>AC-04</t>
  </si>
  <si>
    <t>7,000 Trailer 2014 TX</t>
  </si>
  <si>
    <t>AC-05</t>
  </si>
  <si>
    <t>TRAILER 7,000</t>
  </si>
  <si>
    <t>AC-06</t>
  </si>
  <si>
    <t>Atlas Copco 185CFM Air Comp</t>
  </si>
  <si>
    <t>AC-07</t>
  </si>
  <si>
    <t>Sullair 185CFM Air Comp</t>
  </si>
  <si>
    <t>AC-08</t>
  </si>
  <si>
    <t>4</t>
  </si>
  <si>
    <t>AC-03</t>
  </si>
  <si>
    <t>AC-09</t>
  </si>
  <si>
    <t>2012 Air Compressor 185H cfm</t>
  </si>
  <si>
    <t>AC-10</t>
  </si>
  <si>
    <t>Air Comp 184H cfm Sullair 2011</t>
  </si>
  <si>
    <t>AC-11</t>
  </si>
  <si>
    <t>Doosan Infracore 185CFM</t>
  </si>
  <si>
    <t>AC-12</t>
  </si>
  <si>
    <t>AC-13</t>
  </si>
  <si>
    <t>2019 Kaeser M58 210cfm</t>
  </si>
  <si>
    <t>AC-14</t>
  </si>
  <si>
    <t>Sullair 185 CFM (2012)</t>
  </si>
  <si>
    <t>AC-15</t>
  </si>
  <si>
    <t>AC-16</t>
  </si>
  <si>
    <t>Doosan P185 (2012)</t>
  </si>
  <si>
    <t>AC-17</t>
  </si>
  <si>
    <t>Kaeser M58 210CFM</t>
  </si>
  <si>
    <t>AC-18</t>
  </si>
  <si>
    <t>AC-19</t>
  </si>
  <si>
    <t>Kaeser M50 210CFM</t>
  </si>
  <si>
    <t>AC-20</t>
  </si>
  <si>
    <t>2015 Sullair 185</t>
  </si>
  <si>
    <t>AC-21</t>
  </si>
  <si>
    <t>2016 Doosan C185WDZ</t>
  </si>
  <si>
    <t>AC-22</t>
  </si>
  <si>
    <t>Doosan P425 HP (2014)</t>
  </si>
  <si>
    <t>AC-23</t>
  </si>
  <si>
    <t>Doosan P425H</t>
  </si>
  <si>
    <t>AC-24</t>
  </si>
  <si>
    <t>DOOSAN P425 (UKXF15) - TEMP</t>
  </si>
  <si>
    <t>AT-01</t>
  </si>
  <si>
    <t>DOOSAN P425 AIR COMPRESSOR</t>
  </si>
  <si>
    <t>AT-02</t>
  </si>
  <si>
    <t>AR1</t>
  </si>
  <si>
    <t>AIR COMPRESSOR 185 CFM</t>
  </si>
  <si>
    <t>AT-03</t>
  </si>
  <si>
    <t>CAT 745 (2019)</t>
  </si>
  <si>
    <t>AT-04</t>
  </si>
  <si>
    <t>AT-05</t>
  </si>
  <si>
    <t>CAT 745 (2018)</t>
  </si>
  <si>
    <t>BH-03</t>
  </si>
  <si>
    <t>BH-05</t>
  </si>
  <si>
    <t>Bell B35D G8000 (2013)</t>
  </si>
  <si>
    <t>BH-07</t>
  </si>
  <si>
    <t>BH-02</t>
  </si>
  <si>
    <t>Case 580 K Backhoe</t>
  </si>
  <si>
    <t>BH-04</t>
  </si>
  <si>
    <t>JCB 214 Backhoe</t>
  </si>
  <si>
    <t>BH-09</t>
  </si>
  <si>
    <t>Caterpillar 420D Backhoe</t>
  </si>
  <si>
    <t>BH-10</t>
  </si>
  <si>
    <t>BH-06</t>
  </si>
  <si>
    <t>BH-11</t>
  </si>
  <si>
    <t>CAT 426 C (BH-14 Trade-in)</t>
  </si>
  <si>
    <t>Cat 420E 2005</t>
  </si>
  <si>
    <t>CAT 420E IT (RPO) $2400</t>
  </si>
  <si>
    <t>BH-14</t>
  </si>
  <si>
    <t>CAT 420E IT (2010)</t>
  </si>
  <si>
    <t>BH-18</t>
  </si>
  <si>
    <t>CAT 420FIT</t>
  </si>
  <si>
    <t>BH-20</t>
  </si>
  <si>
    <t>2012 CAT 420F IT</t>
  </si>
  <si>
    <t>BH-21</t>
  </si>
  <si>
    <t>BH1</t>
  </si>
  <si>
    <t>580 CASE K</t>
  </si>
  <si>
    <t>BLDG-02</t>
  </si>
  <si>
    <t>9</t>
  </si>
  <si>
    <t>BH2</t>
  </si>
  <si>
    <t>580 CASE SUPER L</t>
  </si>
  <si>
    <t>BLDG-03</t>
  </si>
  <si>
    <t>BH3</t>
  </si>
  <si>
    <t>JCB 214 BACKHOE</t>
  </si>
  <si>
    <t>BLDG-04</t>
  </si>
  <si>
    <t>BLDG-01</t>
  </si>
  <si>
    <t>Carpet</t>
  </si>
  <si>
    <t>BLDG-05</t>
  </si>
  <si>
    <t>Drywall &amp; Painting</t>
  </si>
  <si>
    <t>BLDG-06</t>
  </si>
  <si>
    <t>Lighting and Wiring</t>
  </si>
  <si>
    <t>BLDG-07</t>
  </si>
  <si>
    <t>Carpeting New Offices</t>
  </si>
  <si>
    <t>BM-01</t>
  </si>
  <si>
    <t>Landscape</t>
  </si>
  <si>
    <t>BMT-01</t>
  </si>
  <si>
    <t>Sandproofing and Repairs/Mat.</t>
  </si>
  <si>
    <t>BMT-01*</t>
  </si>
  <si>
    <t>Alarm System</t>
  </si>
  <si>
    <t>BLASTPRO ZT-20-360</t>
  </si>
  <si>
    <t>Service Body for BMT-01</t>
  </si>
  <si>
    <t>BRO-04</t>
  </si>
  <si>
    <t>BRO-01</t>
  </si>
  <si>
    <t>Waldon Sweepmaster Broom</t>
  </si>
  <si>
    <t>BRO-06*</t>
  </si>
  <si>
    <t>BRO-06 Enginge Replace</t>
  </si>
  <si>
    <t>BRO-11</t>
  </si>
  <si>
    <t>BRO-12</t>
  </si>
  <si>
    <t>BT-01</t>
  </si>
  <si>
    <t>BT-02</t>
  </si>
  <si>
    <t>Broce 350</t>
  </si>
  <si>
    <t>BT-03</t>
  </si>
  <si>
    <t>BT-04</t>
  </si>
  <si>
    <t>Ford F800 Bucket Truck</t>
  </si>
  <si>
    <t>BT-05</t>
  </si>
  <si>
    <t>Bucket Truck F550 w/ Altec</t>
  </si>
  <si>
    <t>CC-01</t>
  </si>
  <si>
    <t>2017 F-550 w/ Altec A05037</t>
  </si>
  <si>
    <t>CC-02</t>
  </si>
  <si>
    <t>2015 F-550 w/ AT37G</t>
  </si>
  <si>
    <t>CD-01</t>
  </si>
  <si>
    <t>Dodge Bucket Truck</t>
  </si>
  <si>
    <t>CD-02</t>
  </si>
  <si>
    <t>Link Belt LS138H Crawler Crane</t>
  </si>
  <si>
    <t>CD-02*</t>
  </si>
  <si>
    <t>CC55</t>
  </si>
  <si>
    <t>LS 118 RH LINKBELT 55 TON CRAW</t>
  </si>
  <si>
    <t>CD-03</t>
  </si>
  <si>
    <t>Rome Disc 8'</t>
  </si>
  <si>
    <t>CF-01</t>
  </si>
  <si>
    <t>14' Disc</t>
  </si>
  <si>
    <t>Repair - 36" Disks &amp; Axle Asse</t>
  </si>
  <si>
    <t>CFM-02</t>
  </si>
  <si>
    <t>MTS 14ft Disc</t>
  </si>
  <si>
    <t>CFM-03</t>
  </si>
  <si>
    <t>Sealmaster Crack Pro 125DA</t>
  </si>
  <si>
    <t>CFM-04</t>
  </si>
  <si>
    <t>CFM-01*</t>
  </si>
  <si>
    <t>5' Extension Gomaco C450</t>
  </si>
  <si>
    <t>Blitzkreig Vibro Screed</t>
  </si>
  <si>
    <t>CFM-07</t>
  </si>
  <si>
    <t>CFM-08</t>
  </si>
  <si>
    <t>Allen Screed</t>
  </si>
  <si>
    <t>CFM-09</t>
  </si>
  <si>
    <t>Gomaco C-750 Finish Machine DD</t>
  </si>
  <si>
    <t>CFM-10</t>
  </si>
  <si>
    <t>Gomaco Bridge Deck Machine</t>
  </si>
  <si>
    <t>CFM-14*</t>
  </si>
  <si>
    <t>Hyd. Rehose CFM-14</t>
  </si>
  <si>
    <t>CFM-14**</t>
  </si>
  <si>
    <t>CFM-14 Undercarriage Replace</t>
  </si>
  <si>
    <t>CFM-15</t>
  </si>
  <si>
    <t>GOMACO C450X (2020)</t>
  </si>
  <si>
    <t>CFM-16</t>
  </si>
  <si>
    <t>Gomaco C450 (SD)</t>
  </si>
  <si>
    <t>CFM-17</t>
  </si>
  <si>
    <t>2011 Gomaco 4000 Spanit</t>
  </si>
  <si>
    <t>CH-12</t>
  </si>
  <si>
    <t>CH-01</t>
  </si>
  <si>
    <t>3 Notebook Intel Core</t>
  </si>
  <si>
    <t>CH-15</t>
  </si>
  <si>
    <t>CH-02</t>
  </si>
  <si>
    <t>2 Notebook Intel Core</t>
  </si>
  <si>
    <t>CH-03</t>
  </si>
  <si>
    <t>1 Notebook Intel Core</t>
  </si>
  <si>
    <t>CH-04</t>
  </si>
  <si>
    <t>CM-03</t>
  </si>
  <si>
    <t>CH-05</t>
  </si>
  <si>
    <t>CO-01</t>
  </si>
  <si>
    <t>CH-06</t>
  </si>
  <si>
    <t>CO-02</t>
  </si>
  <si>
    <t>CH-07</t>
  </si>
  <si>
    <t>Computer</t>
  </si>
  <si>
    <t>CO-03</t>
  </si>
  <si>
    <t>CH-08</t>
  </si>
  <si>
    <t>Laptop</t>
  </si>
  <si>
    <t>CO-04</t>
  </si>
  <si>
    <t>CH-09</t>
  </si>
  <si>
    <t>Two Monitors</t>
  </si>
  <si>
    <t>CO-05</t>
  </si>
  <si>
    <t>CH-10</t>
  </si>
  <si>
    <t>New PC and 2 Monitors</t>
  </si>
  <si>
    <t>CO-06</t>
  </si>
  <si>
    <t>CH-11</t>
  </si>
  <si>
    <t>CO-07</t>
  </si>
  <si>
    <t>Two Computers</t>
  </si>
  <si>
    <t>CO-08</t>
  </si>
  <si>
    <t>CH-13</t>
  </si>
  <si>
    <t>CO-09</t>
  </si>
  <si>
    <t>CH-14</t>
  </si>
  <si>
    <t>2 Laptops - Katie/Spare</t>
  </si>
  <si>
    <t>CO-10</t>
  </si>
  <si>
    <t>HP Color Copier M776ZS</t>
  </si>
  <si>
    <t>CO-11</t>
  </si>
  <si>
    <t>CO-12</t>
  </si>
  <si>
    <t>CO-13</t>
  </si>
  <si>
    <t>CO-14</t>
  </si>
  <si>
    <t>20' Frehauf Conex</t>
  </si>
  <si>
    <t>CO-15</t>
  </si>
  <si>
    <t>20' Blue Conex</t>
  </si>
  <si>
    <t>CO-16</t>
  </si>
  <si>
    <t>20' Jindo Dong Red/White Conex</t>
  </si>
  <si>
    <t>CO-17</t>
  </si>
  <si>
    <t>20' Jindo Text Blue Conex</t>
  </si>
  <si>
    <t>CP-01*</t>
  </si>
  <si>
    <t>CS-03</t>
  </si>
  <si>
    <t>Cargo Container 20' Conex</t>
  </si>
  <si>
    <t>CS-04</t>
  </si>
  <si>
    <t>Cargo Container 20' Conex (TX)</t>
  </si>
  <si>
    <t>CS-08</t>
  </si>
  <si>
    <t>Cargo Container 20' Conex(TX)</t>
  </si>
  <si>
    <t>CT-01</t>
  </si>
  <si>
    <t>20' Cargo Container-TX2</t>
  </si>
  <si>
    <t>CT-02</t>
  </si>
  <si>
    <t>20' Cargo Container-TX3</t>
  </si>
  <si>
    <t>CT-03</t>
  </si>
  <si>
    <t>20' Cargo Container-TX5</t>
  </si>
  <si>
    <t>CT-04</t>
  </si>
  <si>
    <t>20' Cargo Container-Red</t>
  </si>
  <si>
    <t>CT-05</t>
  </si>
  <si>
    <t>40' Cargo Container - From RTC</t>
  </si>
  <si>
    <t>CT-06</t>
  </si>
  <si>
    <t>20ft Office Container</t>
  </si>
  <si>
    <t>CT-07</t>
  </si>
  <si>
    <t>20' Conex Office</t>
  </si>
  <si>
    <t>CT-08</t>
  </si>
  <si>
    <t>CT-09</t>
  </si>
  <si>
    <t>Dust Collector</t>
  </si>
  <si>
    <t>CT-10</t>
  </si>
  <si>
    <t>CONCRETE PUMP #2</t>
  </si>
  <si>
    <t>CT-11</t>
  </si>
  <si>
    <t>CR30</t>
  </si>
  <si>
    <t>TEREX 30 TON CRANE</t>
  </si>
  <si>
    <t>CT-12</t>
  </si>
  <si>
    <t>CS-01</t>
  </si>
  <si>
    <t>Foundations Constr. Software</t>
  </si>
  <si>
    <t>CT-13</t>
  </si>
  <si>
    <t>CS-02</t>
  </si>
  <si>
    <t>Foundations Software Update</t>
  </si>
  <si>
    <t>CT-14</t>
  </si>
  <si>
    <t>New Server Equipment</t>
  </si>
  <si>
    <t>CT-15</t>
  </si>
  <si>
    <t>HCSS Heavy Job Software</t>
  </si>
  <si>
    <t>CT-16</t>
  </si>
  <si>
    <t>CS-05</t>
  </si>
  <si>
    <t>Software Update on APP</t>
  </si>
  <si>
    <t>CT-17</t>
  </si>
  <si>
    <t>CS-06</t>
  </si>
  <si>
    <t>PM Field Software</t>
  </si>
  <si>
    <t>CT-18</t>
  </si>
  <si>
    <t>CS-07</t>
  </si>
  <si>
    <t>MS MBL WINSVRSTDCORE</t>
  </si>
  <si>
    <t>CT-19</t>
  </si>
  <si>
    <t>Survey Software OEM 2021</t>
  </si>
  <si>
    <t>CT-20</t>
  </si>
  <si>
    <t>45' White Alum. Cargo Trailer</t>
  </si>
  <si>
    <t>CT-21</t>
  </si>
  <si>
    <t>24' Continental WH Cargo Trail</t>
  </si>
  <si>
    <t>CT-22</t>
  </si>
  <si>
    <t>20' Southwest WH Cargo Trailer</t>
  </si>
  <si>
    <t>CT-24</t>
  </si>
  <si>
    <t>30'  MNN Blue Cargo Trailer</t>
  </si>
  <si>
    <t>CT-25</t>
  </si>
  <si>
    <t>Pace America Cargo 8x16</t>
  </si>
  <si>
    <t>CT-26</t>
  </si>
  <si>
    <t>16' Cargo Trailer Black</t>
  </si>
  <si>
    <t>16' Cargo Trailer Gray</t>
  </si>
  <si>
    <t>12' CARGO TRAILER WHITE</t>
  </si>
  <si>
    <t>CV-01</t>
  </si>
  <si>
    <t>12' HOMESTEADER CARGO</t>
  </si>
  <si>
    <t>D-01</t>
  </si>
  <si>
    <t>Patriot Cargo Trailer</t>
  </si>
  <si>
    <t>2017 CARGO CRAFT XP7162</t>
  </si>
  <si>
    <t>D-04</t>
  </si>
  <si>
    <t>2017 LARK CARGO WHITE</t>
  </si>
  <si>
    <t>D-05</t>
  </si>
  <si>
    <t>D-06</t>
  </si>
  <si>
    <t>2018 Lark Cargo 29158</t>
  </si>
  <si>
    <t>D-07</t>
  </si>
  <si>
    <t>2018 Country Blacksmith Cargo</t>
  </si>
  <si>
    <t>D-08</t>
  </si>
  <si>
    <t>2019 BIG TEX CARGO 7x14</t>
  </si>
  <si>
    <t>D-08*</t>
  </si>
  <si>
    <t>2020 Lark Cargo (White)</t>
  </si>
  <si>
    <t>D-08**</t>
  </si>
  <si>
    <t>D-09</t>
  </si>
  <si>
    <t>2019 Econobody 7x16 (Collier)</t>
  </si>
  <si>
    <t>D-09*</t>
  </si>
  <si>
    <t>2020 Lark Cargo Trailer</t>
  </si>
  <si>
    <t>D-10</t>
  </si>
  <si>
    <t>2020 Look Trailers, AZ</t>
  </si>
  <si>
    <t>D-10*</t>
  </si>
  <si>
    <t>Homesteader 8x16 Cargo (2022)</t>
  </si>
  <si>
    <t>D-10**</t>
  </si>
  <si>
    <t>2022 Looks Cargo Trailer</t>
  </si>
  <si>
    <t>D-11</t>
  </si>
  <si>
    <t>2023 Looks Cargo</t>
  </si>
  <si>
    <t>D-11*</t>
  </si>
  <si>
    <t>D-11**</t>
  </si>
  <si>
    <t>D-11***</t>
  </si>
  <si>
    <t>2007 Freightliner MT55</t>
  </si>
  <si>
    <t>D-12*</t>
  </si>
  <si>
    <t>D-12**</t>
  </si>
  <si>
    <t>John Deere 750C Dozer</t>
  </si>
  <si>
    <t>John Deere 650J LGP Dozer</t>
  </si>
  <si>
    <t>D-14</t>
  </si>
  <si>
    <t>JD 450J LGP Dozer</t>
  </si>
  <si>
    <t>D-15</t>
  </si>
  <si>
    <t>D-08 Engine Replace</t>
  </si>
  <si>
    <t>JD 450J Undercarriage Major</t>
  </si>
  <si>
    <t>D-16*</t>
  </si>
  <si>
    <t>CAT D6R Dozer w/GPS Dozer Only</t>
  </si>
  <si>
    <t>D-16**</t>
  </si>
  <si>
    <t>Trimble GPS for D6R Dozer</t>
  </si>
  <si>
    <t>JD 850K Dozer 2012</t>
  </si>
  <si>
    <t>Trimble GPS for JD 850K</t>
  </si>
  <si>
    <t>JD 850K Undercarriage Major</t>
  </si>
  <si>
    <t>D-20</t>
  </si>
  <si>
    <t>CAT D6N Dozer with GPS 2012</t>
  </si>
  <si>
    <t>D-20*</t>
  </si>
  <si>
    <t>Transmission Rebuild</t>
  </si>
  <si>
    <t>D-21</t>
  </si>
  <si>
    <t>UNDERCARRIAGE PARTIAL REBUILD</t>
  </si>
  <si>
    <t>D-21*</t>
  </si>
  <si>
    <t>D-11 Undercarriage Partial Maj</t>
  </si>
  <si>
    <t>D-22</t>
  </si>
  <si>
    <t>DA-01</t>
  </si>
  <si>
    <t>2019 VA 700J Ripper</t>
  </si>
  <si>
    <t>D-12 Undercarriage Replace</t>
  </si>
  <si>
    <t>JD 750K (2017)</t>
  </si>
  <si>
    <t>Cat D6K2 LGP (2018)</t>
  </si>
  <si>
    <t>DT-02</t>
  </si>
  <si>
    <t>DT-03</t>
  </si>
  <si>
    <t>D-16 GPS Unit</t>
  </si>
  <si>
    <t>DT-04</t>
  </si>
  <si>
    <t>D-16 Ripper Attachment</t>
  </si>
  <si>
    <t>DT-06</t>
  </si>
  <si>
    <t>CAT D6T LGP (2016)</t>
  </si>
  <si>
    <t>DT-09</t>
  </si>
  <si>
    <t>D-20 Undercarriage Replace</t>
  </si>
  <si>
    <t>DT-10</t>
  </si>
  <si>
    <t>John Deere 850L (2019)</t>
  </si>
  <si>
    <t>DT-10*</t>
  </si>
  <si>
    <t>D-21 Undercarriage Replace</t>
  </si>
  <si>
    <t>DT-11</t>
  </si>
  <si>
    <t>2019 CAT D6T</t>
  </si>
  <si>
    <t>DT-12</t>
  </si>
  <si>
    <t>Jersey Spreader Box</t>
  </si>
  <si>
    <t>DT-13</t>
  </si>
  <si>
    <t>DT-14</t>
  </si>
  <si>
    <t>DT-15</t>
  </si>
  <si>
    <t>DTC-05</t>
  </si>
  <si>
    <t>DFM1</t>
  </si>
  <si>
    <t>GOMACO C-450 FINISH MACHINE</t>
  </si>
  <si>
    <t>DTC-09</t>
  </si>
  <si>
    <t>DH1</t>
  </si>
  <si>
    <t>DIESEL HAMMER 30-32</t>
  </si>
  <si>
    <t>DTC-11</t>
  </si>
  <si>
    <t>DTC-12</t>
  </si>
  <si>
    <t>DT-01</t>
  </si>
  <si>
    <t>GMC Single Axle Dump Truck</t>
  </si>
  <si>
    <t>DTC-18</t>
  </si>
  <si>
    <t>Chevrolet CK8500 S/A Dump</t>
  </si>
  <si>
    <t>DTC-20</t>
  </si>
  <si>
    <t>Ford Single Axle Dump</t>
  </si>
  <si>
    <t>DTC-23</t>
  </si>
  <si>
    <t>DTC-24</t>
  </si>
  <si>
    <t>DTC-25</t>
  </si>
  <si>
    <t>2012 F-750 251406</t>
  </si>
  <si>
    <t>DTD-02S</t>
  </si>
  <si>
    <t>2012 F-750 251472</t>
  </si>
  <si>
    <t>DTF-11</t>
  </si>
  <si>
    <t>New Hydraulic Pumps</t>
  </si>
  <si>
    <t>DTF-12</t>
  </si>
  <si>
    <t>2014 PB DT 348 (219806)</t>
  </si>
  <si>
    <t>DTF-15</t>
  </si>
  <si>
    <t>2019 FRGHT M2-106 DT (5850)</t>
  </si>
  <si>
    <t>DTF-16</t>
  </si>
  <si>
    <t>2018 FRGHT M2-106 DT (8632)</t>
  </si>
  <si>
    <t>DTG-01</t>
  </si>
  <si>
    <t>2015 F-750 727506</t>
  </si>
  <si>
    <t>DTG-02</t>
  </si>
  <si>
    <t>DTG-03</t>
  </si>
  <si>
    <t>2018 CARGO TRAILER (34658)</t>
  </si>
  <si>
    <t>EN-02</t>
  </si>
  <si>
    <t>TEMP ENTRY FOR EDINA</t>
  </si>
  <si>
    <t>EN-03</t>
  </si>
  <si>
    <t>DTC-11 ENTRY FOR A/R</t>
  </si>
  <si>
    <t>EN-04</t>
  </si>
  <si>
    <t>DALLAS CARGO TRAILER</t>
  </si>
  <si>
    <t>EN-05</t>
  </si>
  <si>
    <t>CARGO TRAILER</t>
  </si>
  <si>
    <t>EN-06</t>
  </si>
  <si>
    <t>CARGO TRL ENTRY FOR A/R</t>
  </si>
  <si>
    <t>EN-07</t>
  </si>
  <si>
    <t>EN-08</t>
  </si>
  <si>
    <t>2023 CARGO TRAILER 7000#</t>
  </si>
  <si>
    <t>EQO-08</t>
  </si>
  <si>
    <t>EQO-10</t>
  </si>
  <si>
    <t>2022 BIG TEX 14PL-20BK</t>
  </si>
  <si>
    <t>EQO-11</t>
  </si>
  <si>
    <t>FLATBED TRAILER</t>
  </si>
  <si>
    <t>EQO-12</t>
  </si>
  <si>
    <t>EQO-13</t>
  </si>
  <si>
    <t>EQO-14</t>
  </si>
  <si>
    <t>DTF-18</t>
  </si>
  <si>
    <t>2020 BIG TEX 14PI-20BK</t>
  </si>
  <si>
    <t>EQO-15</t>
  </si>
  <si>
    <t>DTF-19</t>
  </si>
  <si>
    <t>2019 BIGT 14PI-18BK (K2097337)</t>
  </si>
  <si>
    <t>EQO-18</t>
  </si>
  <si>
    <t>DTG-01 ENTRY FOR A/R</t>
  </si>
  <si>
    <t>EQO-19</t>
  </si>
  <si>
    <t>8</t>
  </si>
  <si>
    <t>DTG-02 TOWABLE GENERATOR</t>
  </si>
  <si>
    <t>EQO-20</t>
  </si>
  <si>
    <t>CUMMINS GENERATOR M011632</t>
  </si>
  <si>
    <t>EQO-21</t>
  </si>
  <si>
    <t>DZ1</t>
  </si>
  <si>
    <t>D5M DOZER</t>
  </si>
  <si>
    <t>EQO-22</t>
  </si>
  <si>
    <t>DZ2</t>
  </si>
  <si>
    <t>DC 80 DOZER</t>
  </si>
  <si>
    <t>EQO-23</t>
  </si>
  <si>
    <t>DZ3</t>
  </si>
  <si>
    <t>EQO-24</t>
  </si>
  <si>
    <t>DZ4</t>
  </si>
  <si>
    <t>450 J LGP DOZER</t>
  </si>
  <si>
    <t>EQO-25</t>
  </si>
  <si>
    <t>EN-01</t>
  </si>
  <si>
    <t>Trimble 5603 Robotic TOT STA</t>
  </si>
  <si>
    <t>Trimble GPS 900 base station</t>
  </si>
  <si>
    <t>Trimble GPS Rover &amp; Controller</t>
  </si>
  <si>
    <t>Trimble GPS Rover and Base</t>
  </si>
  <si>
    <t>Trimble 900 Robotic Station U5</t>
  </si>
  <si>
    <t>Trimble GPS Rover &amp; Base</t>
  </si>
  <si>
    <t>Trimble GPS Cat D6N</t>
  </si>
  <si>
    <t>SPS 855, 986, 986 Sitech</t>
  </si>
  <si>
    <t>EQO-01</t>
  </si>
  <si>
    <t>File Cabinet</t>
  </si>
  <si>
    <t>EQO-02</t>
  </si>
  <si>
    <t>EQO-03</t>
  </si>
  <si>
    <t>File Cabinet Fire Proof</t>
  </si>
  <si>
    <t>EQO-04</t>
  </si>
  <si>
    <t>EQO-05</t>
  </si>
  <si>
    <t>New Office Furniture</t>
  </si>
  <si>
    <t>EQO-06</t>
  </si>
  <si>
    <t>Furniture</t>
  </si>
  <si>
    <t>EQO-07</t>
  </si>
  <si>
    <t>12 Field Office Desks</t>
  </si>
  <si>
    <t>9 Fire Proof File Cabinets</t>
  </si>
  <si>
    <t>EQO-09</t>
  </si>
  <si>
    <t>Telephones</t>
  </si>
  <si>
    <t>WC7225Copier/Scanner/Fax</t>
  </si>
  <si>
    <t>2018 DFW OFFICE FURNITURE</t>
  </si>
  <si>
    <t>Furniture for New Offices</t>
  </si>
  <si>
    <t>Printer</t>
  </si>
  <si>
    <t>TV,Printer,EQ Small Bidroom</t>
  </si>
  <si>
    <t>TV Conference Room</t>
  </si>
  <si>
    <t>EQO-16</t>
  </si>
  <si>
    <t>Laser Printer</t>
  </si>
  <si>
    <t>EQO-17</t>
  </si>
  <si>
    <t>Server Rack</t>
  </si>
  <si>
    <t>Decorations and Service</t>
  </si>
  <si>
    <t>Table Top Glass, Conference</t>
  </si>
  <si>
    <t>Office Furniture</t>
  </si>
  <si>
    <t>Blinds for Office</t>
  </si>
  <si>
    <t>Office Cabinets</t>
  </si>
  <si>
    <t>Pearce Office Furniture</t>
  </si>
  <si>
    <t>Office Furniture - DFW</t>
  </si>
  <si>
    <t>EFM TRUCK #1 S238447</t>
  </si>
  <si>
    <t>EFM TRUCK #2 S238448</t>
  </si>
  <si>
    <t>EFM TRUCK #3 S199928</t>
  </si>
  <si>
    <t>EFM TRUCK #4 G375451</t>
  </si>
  <si>
    <t>EFM TRUCK #5 G375449</t>
  </si>
  <si>
    <t>EX-01</t>
  </si>
  <si>
    <t>EFM TRUCK #6 G375448</t>
  </si>
  <si>
    <t>EX-01*</t>
  </si>
  <si>
    <t>EFM TRUCK #7 G375445</t>
  </si>
  <si>
    <t>EX-02</t>
  </si>
  <si>
    <t>EFM TRUCK #8 S199941</t>
  </si>
  <si>
    <t>EX-03</t>
  </si>
  <si>
    <t>EFM TRUCK #9 S199937</t>
  </si>
  <si>
    <t>EFM TRUCK #10 S199945</t>
  </si>
  <si>
    <t>EX-05</t>
  </si>
  <si>
    <t>EFM TRUCK #11 S199943</t>
  </si>
  <si>
    <t>EX-06</t>
  </si>
  <si>
    <t>EFM TRUCK #12 S199939</t>
  </si>
  <si>
    <t>EX-08</t>
  </si>
  <si>
    <t>EFM TRUCK #13 S199933</t>
  </si>
  <si>
    <t>EX-09</t>
  </si>
  <si>
    <t>EFM TRUCK #14 S199938</t>
  </si>
  <si>
    <t>EX-09*</t>
  </si>
  <si>
    <t>EFM TRUCK #15 S199929</t>
  </si>
  <si>
    <t>EX-10</t>
  </si>
  <si>
    <t>EFM TRUCK #16 S199952</t>
  </si>
  <si>
    <t>EX-11</t>
  </si>
  <si>
    <t>EFM TRUCK #17 S199936</t>
  </si>
  <si>
    <t>EX-13</t>
  </si>
  <si>
    <t>EFM TRUCK #18 S199946</t>
  </si>
  <si>
    <t>EX-14</t>
  </si>
  <si>
    <t>EFM TRUCK #19 S199949</t>
  </si>
  <si>
    <t>EFM TRUCK #20 G375444</t>
  </si>
  <si>
    <t>EX-17</t>
  </si>
  <si>
    <t>EFM TRUCK #21 N326950</t>
  </si>
  <si>
    <t>EX-18</t>
  </si>
  <si>
    <t>2023 F-250 (PEC72205)</t>
  </si>
  <si>
    <t>2023 F-250 (PEC61884)</t>
  </si>
  <si>
    <t>EX-20</t>
  </si>
  <si>
    <t>2023 F-250 (PEC61885)</t>
  </si>
  <si>
    <t>2023 F-250 (PEC72204)</t>
  </si>
  <si>
    <t>EX-21*</t>
  </si>
  <si>
    <t>2024 F-250 (C11999)</t>
  </si>
  <si>
    <t>EX-22</t>
  </si>
  <si>
    <t>2024 F-250 XL (C09122)</t>
  </si>
  <si>
    <t>EX-23</t>
  </si>
  <si>
    <t>2024 F-250 XL (C08287)</t>
  </si>
  <si>
    <t>EX-23*</t>
  </si>
  <si>
    <t>2024 F-250 XL (C15522)</t>
  </si>
  <si>
    <t>EX-24</t>
  </si>
  <si>
    <t>2024 F-250 XL (C10755)</t>
  </si>
  <si>
    <t>EX-25</t>
  </si>
  <si>
    <t>2024 F-250 XL (C15575)</t>
  </si>
  <si>
    <t>EX-26</t>
  </si>
  <si>
    <t>2024 F-250 XL (C11107)</t>
  </si>
  <si>
    <t>EX-26*</t>
  </si>
  <si>
    <t>2024 F-250 XL (C08428)</t>
  </si>
  <si>
    <t>EX-27</t>
  </si>
  <si>
    <t>2024 F-250 XL (C11815)</t>
  </si>
  <si>
    <t>EX-27*</t>
  </si>
  <si>
    <t>2024 F-250 XL (C11572)</t>
  </si>
  <si>
    <t>EX-28</t>
  </si>
  <si>
    <t>2024 F-250 XL (C11811)</t>
  </si>
  <si>
    <t>EX-29</t>
  </si>
  <si>
    <t>2024 F-250 XL (C11211)</t>
  </si>
  <si>
    <t>John Deere 690E LC Excavator</t>
  </si>
  <si>
    <t>New Cab EX-01</t>
  </si>
  <si>
    <t>EX-32</t>
  </si>
  <si>
    <t>EX-33</t>
  </si>
  <si>
    <t>EX-07</t>
  </si>
  <si>
    <t>Kobelco SK250LC Excavator</t>
  </si>
  <si>
    <t>EX-34*</t>
  </si>
  <si>
    <t>John Deere 270 LC Excavator</t>
  </si>
  <si>
    <t>EX-35</t>
  </si>
  <si>
    <t>EX-09 Engine Replace</t>
  </si>
  <si>
    <t>EX-36</t>
  </si>
  <si>
    <t>EX-37</t>
  </si>
  <si>
    <t>EX-12</t>
  </si>
  <si>
    <t>Komatsu PC27MR Mini Excavator</t>
  </si>
  <si>
    <t>John Deere 450C LC</t>
  </si>
  <si>
    <t>EX-39</t>
  </si>
  <si>
    <t>EX-16</t>
  </si>
  <si>
    <t>John Deere 350D LC</t>
  </si>
  <si>
    <t>John Deere 160d LC 2012</t>
  </si>
  <si>
    <t>EX-43</t>
  </si>
  <si>
    <t>EX-43*</t>
  </si>
  <si>
    <t>EX-44</t>
  </si>
  <si>
    <t>EX-21 Engine Replace</t>
  </si>
  <si>
    <t>EX-45</t>
  </si>
  <si>
    <t>Cat 318 Wheel Excavator</t>
  </si>
  <si>
    <t>EX-46</t>
  </si>
  <si>
    <t>PC88MR-8 w/ Bucket 48" Smooth</t>
  </si>
  <si>
    <t>EX-47</t>
  </si>
  <si>
    <t>EX-23 Undercarriage Replace</t>
  </si>
  <si>
    <t>EX-47*</t>
  </si>
  <si>
    <t>CAT 305</t>
  </si>
  <si>
    <t>EX-47**</t>
  </si>
  <si>
    <t>CAT 308</t>
  </si>
  <si>
    <t>EX-48</t>
  </si>
  <si>
    <t>JD 210</t>
  </si>
  <si>
    <t>EX-50</t>
  </si>
  <si>
    <t>EX-26 Undercarriage Replace</t>
  </si>
  <si>
    <t>John Deere 210G</t>
  </si>
  <si>
    <t>EX-27 Undercarriage Replace</t>
  </si>
  <si>
    <t>CAT 308ECRSB</t>
  </si>
  <si>
    <t>EX-56</t>
  </si>
  <si>
    <t>JD 160DLC</t>
  </si>
  <si>
    <t>EX-57</t>
  </si>
  <si>
    <t>EX-57*</t>
  </si>
  <si>
    <t>JD 250GLC Engine Major</t>
  </si>
  <si>
    <t>JOHN DEERE 35D</t>
  </si>
  <si>
    <t>CAT 326F L</t>
  </si>
  <si>
    <t>CAT 329E L</t>
  </si>
  <si>
    <t>2014 KOMATSU PC138USLC-10</t>
  </si>
  <si>
    <t>EX-63</t>
  </si>
  <si>
    <t>EX-63*</t>
  </si>
  <si>
    <t>EX-64</t>
  </si>
  <si>
    <t>CAT 305.5ECR (2012)</t>
  </si>
  <si>
    <t>EX-66</t>
  </si>
  <si>
    <t>EX-43 Engine Replace Major</t>
  </si>
  <si>
    <t>EX-67</t>
  </si>
  <si>
    <t>JD 245G LC (2015)</t>
  </si>
  <si>
    <t>JD 210G LC (2014)</t>
  </si>
  <si>
    <t>JD 160G LC (2018)</t>
  </si>
  <si>
    <t>JD 470G LC (2015)</t>
  </si>
  <si>
    <t>EX-71</t>
  </si>
  <si>
    <t>EX-47 Engine Replace</t>
  </si>
  <si>
    <t>EX-72</t>
  </si>
  <si>
    <t>EX-47 DPF Replace</t>
  </si>
  <si>
    <t>EX-73</t>
  </si>
  <si>
    <t>CAT 305.5E2 (2015)</t>
  </si>
  <si>
    <t>EX-74</t>
  </si>
  <si>
    <t>EX-49</t>
  </si>
  <si>
    <t>CAT 308E2CRSB (2019)</t>
  </si>
  <si>
    <t>EX-75</t>
  </si>
  <si>
    <t>EX-76</t>
  </si>
  <si>
    <t>EX-77</t>
  </si>
  <si>
    <t>EX-78</t>
  </si>
  <si>
    <t>EXA-02</t>
  </si>
  <si>
    <t>EXA-03</t>
  </si>
  <si>
    <t>EXA-04</t>
  </si>
  <si>
    <t>2019 JD 35G with hammer</t>
  </si>
  <si>
    <t>EXA-05</t>
  </si>
  <si>
    <t>EXA-06</t>
  </si>
  <si>
    <t>EXA-06*</t>
  </si>
  <si>
    <t>EXA-07</t>
  </si>
  <si>
    <t>EXA-09</t>
  </si>
  <si>
    <t>2019 CAT 323 w/ GPS</t>
  </si>
  <si>
    <t>EXA-10</t>
  </si>
  <si>
    <t>CAT 323 GPS UTILIZATION</t>
  </si>
  <si>
    <t>EXA-11</t>
  </si>
  <si>
    <t>John Deere 85G (2019)</t>
  </si>
  <si>
    <t>EXA-12</t>
  </si>
  <si>
    <t>EXA-13</t>
  </si>
  <si>
    <t>CAT 349FL (2018)</t>
  </si>
  <si>
    <t>EXA-14</t>
  </si>
  <si>
    <t>Komatsu PC88-MR10 (2021)</t>
  </si>
  <si>
    <t>2019 JD 470GLC F236053</t>
  </si>
  <si>
    <t>EXA-16</t>
  </si>
  <si>
    <t>2019 JD 250G F611214</t>
  </si>
  <si>
    <t>EXA-17</t>
  </si>
  <si>
    <t>2019 JD 250G F611209</t>
  </si>
  <si>
    <t>FBT-01</t>
  </si>
  <si>
    <t>2019 JD 160G</t>
  </si>
  <si>
    <t>FBT-02</t>
  </si>
  <si>
    <t>2020 JD 160G</t>
  </si>
  <si>
    <t>FBT-04</t>
  </si>
  <si>
    <t>2014 JD 210G</t>
  </si>
  <si>
    <t>FBT-05</t>
  </si>
  <si>
    <t>2018 JD 210G</t>
  </si>
  <si>
    <t>FBT-07</t>
  </si>
  <si>
    <t>2018 JD 250G</t>
  </si>
  <si>
    <t>FBT-08</t>
  </si>
  <si>
    <t>2019 JD 350G</t>
  </si>
  <si>
    <t>FBT-09</t>
  </si>
  <si>
    <t>2023 CAT 308 (GG809219)</t>
  </si>
  <si>
    <t>FBT-10</t>
  </si>
  <si>
    <t>2022 Komatsu PC138USLC-11</t>
  </si>
  <si>
    <t>FBT-11</t>
  </si>
  <si>
    <t>EX1</t>
  </si>
  <si>
    <t>JOHN DEERE 690</t>
  </si>
  <si>
    <t>FBT-12</t>
  </si>
  <si>
    <t>EX2</t>
  </si>
  <si>
    <t>JOHN DEERE 200</t>
  </si>
  <si>
    <t>FBT-13</t>
  </si>
  <si>
    <t>EX3</t>
  </si>
  <si>
    <t>KOBELCO 300LC</t>
  </si>
  <si>
    <t>FBT-14</t>
  </si>
  <si>
    <t>EX4</t>
  </si>
  <si>
    <t>JOHN DEERE 230</t>
  </si>
  <si>
    <t>FBT-15</t>
  </si>
  <si>
    <t>EX5</t>
  </si>
  <si>
    <t>KOBELCO 250LC</t>
  </si>
  <si>
    <t>FBT-16</t>
  </si>
  <si>
    <t>EX6</t>
  </si>
  <si>
    <t>KOMATSU PC 30 MINI</t>
  </si>
  <si>
    <t>FBT-17</t>
  </si>
  <si>
    <t>EX7</t>
  </si>
  <si>
    <t>FL-01</t>
  </si>
  <si>
    <t>EX9</t>
  </si>
  <si>
    <t>JD 270 2005 Excavator</t>
  </si>
  <si>
    <t>FL-01*</t>
  </si>
  <si>
    <t>EXA-01</t>
  </si>
  <si>
    <t>Allied Hydraulic Breaker</t>
  </si>
  <si>
    <t>FL-02</t>
  </si>
  <si>
    <t>Kent Hydraulic Breaker</t>
  </si>
  <si>
    <t>FL-03</t>
  </si>
  <si>
    <t>2015 ZI Breaker</t>
  </si>
  <si>
    <t>FT-02</t>
  </si>
  <si>
    <t>Compactor</t>
  </si>
  <si>
    <t>FT-03</t>
  </si>
  <si>
    <t>Breaker Hydraulic 1500LB</t>
  </si>
  <si>
    <t>FT-04</t>
  </si>
  <si>
    <t>NPK GH15 8000lb Breaker</t>
  </si>
  <si>
    <t>FT-05</t>
  </si>
  <si>
    <t>EXA-06 Hydraulic Rebuil</t>
  </si>
  <si>
    <t>FT-05*</t>
  </si>
  <si>
    <t>CAT B6 Hammer (2019)</t>
  </si>
  <si>
    <t>FT-06</t>
  </si>
  <si>
    <t>FT-07</t>
  </si>
  <si>
    <t>Allied Rammer 777 (750ftlb)</t>
  </si>
  <si>
    <t>FT-07*</t>
  </si>
  <si>
    <t>Diamond Compactor Wheel 36"</t>
  </si>
  <si>
    <t>FT-08</t>
  </si>
  <si>
    <t>Teran THH435EX</t>
  </si>
  <si>
    <t>FT-08*</t>
  </si>
  <si>
    <t>JD HH60 500ftlb</t>
  </si>
  <si>
    <t>FT-09</t>
  </si>
  <si>
    <t>2019 NPK PH1 350ftlb</t>
  </si>
  <si>
    <t>FT-09*</t>
  </si>
  <si>
    <t>2020 Mustang BRH125</t>
  </si>
  <si>
    <t>FT-09**</t>
  </si>
  <si>
    <t>FT-10</t>
  </si>
  <si>
    <t>CAT HM210 (2023)</t>
  </si>
  <si>
    <t>G-01</t>
  </si>
  <si>
    <t>42" SLAB CRAB BUCKET JD 250</t>
  </si>
  <si>
    <t>EXA1</t>
  </si>
  <si>
    <t>ALLIED HYDRAULIC BREAKER</t>
  </si>
  <si>
    <t>Aztec 45' Flatbed (CFM-01)</t>
  </si>
  <si>
    <t>FBT-03</t>
  </si>
  <si>
    <t>Great Dane 45' Flatbed Trailer</t>
  </si>
  <si>
    <t>G-04*</t>
  </si>
  <si>
    <t>45' Flatbed Trailer Transcraft</t>
  </si>
  <si>
    <t>G-05</t>
  </si>
  <si>
    <t>Stoughton 45' Flatbed Red</t>
  </si>
  <si>
    <t>GEN-03</t>
  </si>
  <si>
    <t>FBT-06</t>
  </si>
  <si>
    <t>Theure 45' Flatbed Red</t>
  </si>
  <si>
    <t>GNT-01</t>
  </si>
  <si>
    <t>TMO 45' Flatbed (CFM-03)</t>
  </si>
  <si>
    <t>GNT-02</t>
  </si>
  <si>
    <t>Great Dane 48' Trailer</t>
  </si>
  <si>
    <t>GNT-03</t>
  </si>
  <si>
    <t>53' FLATBED DROPDECK FONTAINE</t>
  </si>
  <si>
    <t>GPS-02</t>
  </si>
  <si>
    <t>2006 Fontaine Flat Bed (Red)</t>
  </si>
  <si>
    <t>GPS-03</t>
  </si>
  <si>
    <t>2006 GREAT DANE 48FT 01590</t>
  </si>
  <si>
    <t>GPS-04</t>
  </si>
  <si>
    <t>2007 FONTAINE 48FT 40541</t>
  </si>
  <si>
    <t>HBP-01</t>
  </si>
  <si>
    <t>2006 TRANSCRAFT 48FT 81410</t>
  </si>
  <si>
    <t>HTC-01</t>
  </si>
  <si>
    <t>2007 Fontaine 48ft</t>
  </si>
  <si>
    <t>HTC-04</t>
  </si>
  <si>
    <t>2018 Reitnoure Dropdeck 41457</t>
  </si>
  <si>
    <t>HTC-05</t>
  </si>
  <si>
    <t>2018 Fontaine Flatdeck 23529</t>
  </si>
  <si>
    <t>HTF-03</t>
  </si>
  <si>
    <t>2017 Fontaine Flatdeck 21800</t>
  </si>
  <si>
    <t>LB-01</t>
  </si>
  <si>
    <t>FBT-18</t>
  </si>
  <si>
    <t>Open For Use</t>
  </si>
  <si>
    <t>LB-02</t>
  </si>
  <si>
    <t>JCB 930 6000# Forklift</t>
  </si>
  <si>
    <t>LB-03</t>
  </si>
  <si>
    <t>FL-01 Transmission Rebuild</t>
  </si>
  <si>
    <t>Hyster 22000# Forklift</t>
  </si>
  <si>
    <t>2018 Yale GDP050 5000#</t>
  </si>
  <si>
    <t>LB-06</t>
  </si>
  <si>
    <t>FL1</t>
  </si>
  <si>
    <t>JCB 8000 LB FORKLIFT</t>
  </si>
  <si>
    <t>LB-07</t>
  </si>
  <si>
    <t>FP-01</t>
  </si>
  <si>
    <t>Purchase of Truck from Falcon</t>
  </si>
  <si>
    <t>FT-01</t>
  </si>
  <si>
    <t>Ford 1600 Tractor</t>
  </si>
  <si>
    <t>LP-03</t>
  </si>
  <si>
    <t>Ford TW35 Farm Tractor</t>
  </si>
  <si>
    <t>LP-04</t>
  </si>
  <si>
    <t>Ford 9880 Farm Tractor</t>
  </si>
  <si>
    <t>LP-05</t>
  </si>
  <si>
    <t>John Deere 9560R (2014)</t>
  </si>
  <si>
    <t>LP-06</t>
  </si>
  <si>
    <t>Kubota MX6000 (2021)</t>
  </si>
  <si>
    <t>LP-07</t>
  </si>
  <si>
    <t>FT-05 Attachments</t>
  </si>
  <si>
    <t>LP-08</t>
  </si>
  <si>
    <t>JD 4300 HST w/ 300CX Loader</t>
  </si>
  <si>
    <t>LP-09</t>
  </si>
  <si>
    <t>JD 9620R (2018)</t>
  </si>
  <si>
    <t>LP-100</t>
  </si>
  <si>
    <t>FT-07 DPF Replace</t>
  </si>
  <si>
    <t>LP-104</t>
  </si>
  <si>
    <t>JD 9530 (2010)</t>
  </si>
  <si>
    <t>LP-105</t>
  </si>
  <si>
    <t>FT-08 Engine Replace</t>
  </si>
  <si>
    <t>LP-106</t>
  </si>
  <si>
    <t>JD 9620R (2015)</t>
  </si>
  <si>
    <t>LP-109</t>
  </si>
  <si>
    <t>FT-09 DPF Replace</t>
  </si>
  <si>
    <t>LP-110</t>
  </si>
  <si>
    <t>FT-09 Engine Replace</t>
  </si>
  <si>
    <t>LP-111</t>
  </si>
  <si>
    <t>Kubota M7-171P (2016)</t>
  </si>
  <si>
    <t>LP-112</t>
  </si>
  <si>
    <t>John Deere 670C Motor Grader</t>
  </si>
  <si>
    <t>LP-113</t>
  </si>
  <si>
    <t>LS-01</t>
  </si>
  <si>
    <t>LS-02</t>
  </si>
  <si>
    <t>LST-01</t>
  </si>
  <si>
    <t>G-04 Transmission Rebuild</t>
  </si>
  <si>
    <t>LT-01</t>
  </si>
  <si>
    <t>CAT 140M3 (2016)</t>
  </si>
  <si>
    <t>MB-01</t>
  </si>
  <si>
    <t>Caterpillar 3406CP w/ Trailer</t>
  </si>
  <si>
    <t>MB-02</t>
  </si>
  <si>
    <t>25' GOOSENECK TRAILER PJ</t>
  </si>
  <si>
    <t>MB-03</t>
  </si>
  <si>
    <t>30' CORN PRO GN 14,000LBS</t>
  </si>
  <si>
    <t>MB-04</t>
  </si>
  <si>
    <t>2019 SURE-TRAC 8.5x25+5</t>
  </si>
  <si>
    <t>MB-05</t>
  </si>
  <si>
    <t>GPS Base/Rover/Antanna/Data Co</t>
  </si>
  <si>
    <t>ME-01</t>
  </si>
  <si>
    <t>GPS Equipment</t>
  </si>
  <si>
    <t>ME-02</t>
  </si>
  <si>
    <t>GPS Equipment -  Texas</t>
  </si>
  <si>
    <t>ME-05</t>
  </si>
  <si>
    <t>TEREX HP35-180RSD (2012)</t>
  </si>
  <si>
    <t>ME-17</t>
  </si>
  <si>
    <t>CARGO TRAILER ENTRY FOR AUSTIN</t>
  </si>
  <si>
    <t>ME-18</t>
  </si>
  <si>
    <t>ME-19</t>
  </si>
  <si>
    <t>ME-20</t>
  </si>
  <si>
    <t>2019 BIG TEX 14,000 LB</t>
  </si>
  <si>
    <t>ME-21</t>
  </si>
  <si>
    <t>Witzco 35 Ton Lowboy</t>
  </si>
  <si>
    <t>ME-22</t>
  </si>
  <si>
    <t>Witzco 50 Ton Lowboy</t>
  </si>
  <si>
    <t>ME-23</t>
  </si>
  <si>
    <t>2015 Talbert LB</t>
  </si>
  <si>
    <t>ME-24</t>
  </si>
  <si>
    <t>ME-25</t>
  </si>
  <si>
    <t>ME-26</t>
  </si>
  <si>
    <t>2019 Talbert 35 Ton</t>
  </si>
  <si>
    <t>ME-27</t>
  </si>
  <si>
    <t>2007 Talbert RGN 55ton (Red)</t>
  </si>
  <si>
    <t>ME-28</t>
  </si>
  <si>
    <t>LBT-01</t>
  </si>
  <si>
    <t>Witzco Challenger 35T Lowboy</t>
  </si>
  <si>
    <t>ME-29</t>
  </si>
  <si>
    <t>LBT-02</t>
  </si>
  <si>
    <t>Witzco Challenger 50T Lowboy</t>
  </si>
  <si>
    <t>ME-30</t>
  </si>
  <si>
    <t>LD85</t>
  </si>
  <si>
    <t>27" SWINGING LEADS 85FT</t>
  </si>
  <si>
    <t>LP-01</t>
  </si>
  <si>
    <t>Allmand Light Plant</t>
  </si>
  <si>
    <t>LP-02</t>
  </si>
  <si>
    <t>Wacker Neuson</t>
  </si>
  <si>
    <t>2018 Allmand Nite-Lite Pro II</t>
  </si>
  <si>
    <t>Generac Light Plant</t>
  </si>
  <si>
    <t>Generac MLT6S Light Plant</t>
  </si>
  <si>
    <t>Magnum MLT3060K Light Plant</t>
  </si>
  <si>
    <t>LP-08 ENTRY FOR A/R</t>
  </si>
  <si>
    <t>MAGNUM MLT4060MMH LIGHT PLANT</t>
  </si>
  <si>
    <t>WACKER NEUSON LTN6K</t>
  </si>
  <si>
    <t>MAGNUM MLT3060</t>
  </si>
  <si>
    <t>LP-106 ENTRY FOR A/R</t>
  </si>
  <si>
    <t>GENERAC MLT6SM B503136</t>
  </si>
  <si>
    <t>GENERAC MLT3060MV B603371</t>
  </si>
  <si>
    <t>GENERAC MLT3060MV</t>
  </si>
  <si>
    <t>ME-48</t>
  </si>
  <si>
    <t>LIGHT PLANT</t>
  </si>
  <si>
    <t>ME-49</t>
  </si>
  <si>
    <t>ME-50</t>
  </si>
  <si>
    <t>Graco Line Striper</t>
  </si>
  <si>
    <t>ME-51</t>
  </si>
  <si>
    <t>Wolverine W-60-LS Loop Saw</t>
  </si>
  <si>
    <t>Lime Spreader Truck</t>
  </si>
  <si>
    <t>LST-02</t>
  </si>
  <si>
    <t>Lime Spreader Trk Diversified</t>
  </si>
  <si>
    <t>ML-05</t>
  </si>
  <si>
    <t>International Line Truck</t>
  </si>
  <si>
    <t>MT-03</t>
  </si>
  <si>
    <t>Portable Message Board 1</t>
  </si>
  <si>
    <t>MT-03*</t>
  </si>
  <si>
    <t>Portable Message Board 2</t>
  </si>
  <si>
    <t>Changeeable Message Board</t>
  </si>
  <si>
    <t>MT-05</t>
  </si>
  <si>
    <t>Changeable Message Board 2</t>
  </si>
  <si>
    <t>MT-06</t>
  </si>
  <si>
    <t>Arrow Board</t>
  </si>
  <si>
    <t>MORTAR MIXER 1 1/2 BG</t>
  </si>
  <si>
    <t>MT-07*</t>
  </si>
  <si>
    <t>Steel Demolition Ball</t>
  </si>
  <si>
    <t>ME-03</t>
  </si>
  <si>
    <t>42" Bucket for Excavator</t>
  </si>
  <si>
    <t>ME-04</t>
  </si>
  <si>
    <t>Pressure Washer/Steam Cleaner</t>
  </si>
  <si>
    <t>MT-10</t>
  </si>
  <si>
    <t>Claw</t>
  </si>
  <si>
    <t>ME-06</t>
  </si>
  <si>
    <t>Clamp Barrier</t>
  </si>
  <si>
    <t>ME-07</t>
  </si>
  <si>
    <t>Piling Hair Pin</t>
  </si>
  <si>
    <t>ME-08</t>
  </si>
  <si>
    <t>30" Excavator Bucket for 200</t>
  </si>
  <si>
    <t>MT-14</t>
  </si>
  <si>
    <t>ME-09</t>
  </si>
  <si>
    <t>Trench Box</t>
  </si>
  <si>
    <t>ME-10</t>
  </si>
  <si>
    <t>Miller 250 Welder</t>
  </si>
  <si>
    <t>P-03</t>
  </si>
  <si>
    <t>ME-11</t>
  </si>
  <si>
    <t>Metal Racks for F450 Truck</t>
  </si>
  <si>
    <t>P-04</t>
  </si>
  <si>
    <t>ME-12</t>
  </si>
  <si>
    <t>OH-1124 H&amp;L Oil Burner</t>
  </si>
  <si>
    <t>P-05</t>
  </si>
  <si>
    <t>ME-13</t>
  </si>
  <si>
    <t>OH-80027 JH Rudolf</t>
  </si>
  <si>
    <t>P-06</t>
  </si>
  <si>
    <t>ME-14</t>
  </si>
  <si>
    <t>Rebuild C750 Hyd Hammer</t>
  </si>
  <si>
    <t>PAV-01</t>
  </si>
  <si>
    <t>ME-15</t>
  </si>
  <si>
    <t>Breaker 50% Ownership</t>
  </si>
  <si>
    <t>ME-16</t>
  </si>
  <si>
    <t>Blaw Knox Claw Bucket</t>
  </si>
  <si>
    <t>PAV-03</t>
  </si>
  <si>
    <t>2011 Polaris Ranger 800 Crew</t>
  </si>
  <si>
    <t>60" Excavator Bucket</t>
  </si>
  <si>
    <t>PDH-02</t>
  </si>
  <si>
    <t>CAT BA30 Broom</t>
  </si>
  <si>
    <t>PDH-03</t>
  </si>
  <si>
    <t>Portable Message Trailer</t>
  </si>
  <si>
    <t>PDL-01</t>
  </si>
  <si>
    <t>PDL-02</t>
  </si>
  <si>
    <t>Changeable Message Signs</t>
  </si>
  <si>
    <t>POLY</t>
  </si>
  <si>
    <t>Planner/Sweeper Attachment</t>
  </si>
  <si>
    <t>POLY-01</t>
  </si>
  <si>
    <t>MESSAGE BOARD</t>
  </si>
  <si>
    <t>POLY-02</t>
  </si>
  <si>
    <t>POLY-03</t>
  </si>
  <si>
    <t>SPS 930 1/1 ROBOTIC SURVEY</t>
  </si>
  <si>
    <t>PS-02</t>
  </si>
  <si>
    <t>2012 ALLMAND NIGHT LIGHT</t>
  </si>
  <si>
    <t>PS-03</t>
  </si>
  <si>
    <t>Message Board</t>
  </si>
  <si>
    <t>PS-04</t>
  </si>
  <si>
    <t>Horizon Portable Signs (2)</t>
  </si>
  <si>
    <t>PS-05</t>
  </si>
  <si>
    <t>Hotsy Pressure Washer</t>
  </si>
  <si>
    <t>PT-08</t>
  </si>
  <si>
    <t>PT-100</t>
  </si>
  <si>
    <t>PT-11</t>
  </si>
  <si>
    <t>PT-112</t>
  </si>
  <si>
    <t>PT-113</t>
  </si>
  <si>
    <t>2024 VM MATRIX MB (MB-H000139)</t>
  </si>
  <si>
    <t>PT-116</t>
  </si>
  <si>
    <t>2024 VM MATRIX MB (MB-H000135)</t>
  </si>
  <si>
    <t>2024 VM MATRIX MB (MB-H000966)</t>
  </si>
  <si>
    <t>PT-118</t>
  </si>
  <si>
    <t>2024 VM MATRIX MB (MB-H000976)</t>
  </si>
  <si>
    <t>PT-119</t>
  </si>
  <si>
    <t>MG1</t>
  </si>
  <si>
    <t>JD 670 C MOTORGRADER</t>
  </si>
  <si>
    <t>PT-12</t>
  </si>
  <si>
    <t>PT-120</t>
  </si>
  <si>
    <t>2015 GENIE S-80X 4WD</t>
  </si>
  <si>
    <t>PT-122</t>
  </si>
  <si>
    <t>ML1</t>
  </si>
  <si>
    <t>GENIE 40` MANLIFT</t>
  </si>
  <si>
    <t>MT-01</t>
  </si>
  <si>
    <t>Ford F-550 2004 Mech. Truck</t>
  </si>
  <si>
    <t>MT-02</t>
  </si>
  <si>
    <t>Ford F-450 2005 Mech. Truck</t>
  </si>
  <si>
    <t>INT 4300 Service Truck</t>
  </si>
  <si>
    <t>PT-126</t>
  </si>
  <si>
    <t>MT-03 Engine/Transmission Repl</t>
  </si>
  <si>
    <t>PT-127</t>
  </si>
  <si>
    <t>2005 F-650 Service Trk 174243</t>
  </si>
  <si>
    <t>PT-128</t>
  </si>
  <si>
    <t>PT-129</t>
  </si>
  <si>
    <t>MT-07 TMA BUILD</t>
  </si>
  <si>
    <t>PT-130</t>
  </si>
  <si>
    <t>PT-131</t>
  </si>
  <si>
    <t>2022 INT MV w/ 12K crane</t>
  </si>
  <si>
    <t>PT-132</t>
  </si>
  <si>
    <t>PT-133</t>
  </si>
  <si>
    <t>PT-134</t>
  </si>
  <si>
    <t>PT-135</t>
  </si>
  <si>
    <t>2023 F550 D21569 Lube Truck</t>
  </si>
  <si>
    <t>PT-136</t>
  </si>
  <si>
    <t>2019 Ford Fusion 282669</t>
  </si>
  <si>
    <t>P-01</t>
  </si>
  <si>
    <t>4" Gorman Rupp Pump</t>
  </si>
  <si>
    <t>TMG 4 Inch Trash Pump</t>
  </si>
  <si>
    <t>PT-14</t>
  </si>
  <si>
    <t>TMG 3 Inch Trash Pump</t>
  </si>
  <si>
    <t>PT-140</t>
  </si>
  <si>
    <t>Atlas Copco PAS 100 HFS 4"</t>
  </si>
  <si>
    <t>PT-141</t>
  </si>
  <si>
    <t>Blaw-Knox PF-410</t>
  </si>
  <si>
    <t>PT-142</t>
  </si>
  <si>
    <t>2015 CAT AP1000F</t>
  </si>
  <si>
    <t>PDH-01</t>
  </si>
  <si>
    <t>Bomag 30 Diesel Pile Hammer</t>
  </si>
  <si>
    <t>Diesel Hammer M-30 (2005)</t>
  </si>
  <si>
    <t>PT-147</t>
  </si>
  <si>
    <t>Diesel Hammer SPI-19 2011</t>
  </si>
  <si>
    <t>PT-148</t>
  </si>
  <si>
    <t>Pile Hammer Leads 27" x 85'</t>
  </si>
  <si>
    <t>27" Swinging Leads 85FT</t>
  </si>
  <si>
    <t>PT-15</t>
  </si>
  <si>
    <t>Equipment Charge Poly Machine</t>
  </si>
  <si>
    <t>Sullair 375 CFM w/ Air Cooler</t>
  </si>
  <si>
    <t>Agg. Pot - BIG CLEM</t>
  </si>
  <si>
    <t>PT-152</t>
  </si>
  <si>
    <t>Poly Mixer - Ms. Lilly</t>
  </si>
  <si>
    <t>PP-01</t>
  </si>
  <si>
    <t>Rome Pull Pan 16CY</t>
  </si>
  <si>
    <t>PS-01</t>
  </si>
  <si>
    <t>Rome 16 CY Pull Pan</t>
  </si>
  <si>
    <t>16 CY Reynolds Pull Scraper</t>
  </si>
  <si>
    <t>John Deere 2412DE (2016)</t>
  </si>
  <si>
    <t>JD 2412DE (2020)</t>
  </si>
  <si>
    <t>PT-01</t>
  </si>
  <si>
    <t>Ford F-150 2002 Work Truck</t>
  </si>
  <si>
    <t>PT-16</t>
  </si>
  <si>
    <t>PT-03</t>
  </si>
  <si>
    <t>Ford F-150 2003 Work Truck</t>
  </si>
  <si>
    <t>PT-04</t>
  </si>
  <si>
    <t>Ford F-250 2005 Work Truck</t>
  </si>
  <si>
    <t>PT-161</t>
  </si>
  <si>
    <t>PT-06</t>
  </si>
  <si>
    <t>Ford F-150 XLT 2005 Truck</t>
  </si>
  <si>
    <t>PT-162</t>
  </si>
  <si>
    <t>PT-07</t>
  </si>
  <si>
    <t>Ford F-250 2006 Utility Truck</t>
  </si>
  <si>
    <t>Ford F-150 2006 Work Truck</t>
  </si>
  <si>
    <t>PT-09</t>
  </si>
  <si>
    <t>PT-10</t>
  </si>
  <si>
    <t>Ford F-150 2007 Work Truck</t>
  </si>
  <si>
    <t>PT-17</t>
  </si>
  <si>
    <t>2017 F250 F23178 J Braun</t>
  </si>
  <si>
    <t>2017 F250 F24063 R. James</t>
  </si>
  <si>
    <t>PT-175</t>
  </si>
  <si>
    <t>2018 F150 C91949 H. FIELDS</t>
  </si>
  <si>
    <t>PT-181</t>
  </si>
  <si>
    <t>2018 F250 C54965 E Fuchs</t>
  </si>
  <si>
    <t>PT-184</t>
  </si>
  <si>
    <t>2018 F-250 B25373 J. Mayer</t>
  </si>
  <si>
    <t>PT-13</t>
  </si>
  <si>
    <t>Ford F-150 CREW 2007 Truck</t>
  </si>
  <si>
    <t>2018 F-150 G09440 C Hurst</t>
  </si>
  <si>
    <t>2019 F-250 D56478 T Ellis</t>
  </si>
  <si>
    <t>PT-19</t>
  </si>
  <si>
    <t>2019 F150 D04251 M. Runion</t>
  </si>
  <si>
    <t>2019 F-250 D51096 I-69 Carp.</t>
  </si>
  <si>
    <t>PT-190*</t>
  </si>
  <si>
    <t>2019 F-250 D17455 T. Powell</t>
  </si>
  <si>
    <t>2019 F-250 D56477 R Rennie</t>
  </si>
  <si>
    <t>2019 F-550 E92073 Yard</t>
  </si>
  <si>
    <t>PT-193*</t>
  </si>
  <si>
    <t>PT-194*</t>
  </si>
  <si>
    <t>2019 F-250 C84350 D. Collier</t>
  </si>
  <si>
    <t>PT-195</t>
  </si>
  <si>
    <t>2019 F250 C82940 C. Kempf</t>
  </si>
  <si>
    <t>PT-196</t>
  </si>
  <si>
    <t>2007 F-150 Work Truck</t>
  </si>
  <si>
    <t>PT-197</t>
  </si>
  <si>
    <t>2019 F-150 A57389 T. Redmon</t>
  </si>
  <si>
    <t>PT-199*</t>
  </si>
  <si>
    <t>PT-20</t>
  </si>
  <si>
    <t>2010 F-150</t>
  </si>
  <si>
    <t>PT-200*</t>
  </si>
  <si>
    <t>2020 F-250 D37332 J Vonderheid</t>
  </si>
  <si>
    <t>PT-201*</t>
  </si>
  <si>
    <t>2019 F-250 F90319 S. Guthrie</t>
  </si>
  <si>
    <t>PT-202*</t>
  </si>
  <si>
    <t>PT-203</t>
  </si>
  <si>
    <t>PT-203*</t>
  </si>
  <si>
    <t>PT-204</t>
  </si>
  <si>
    <t>PT-204*</t>
  </si>
  <si>
    <t>PT-209</t>
  </si>
  <si>
    <t>PT-21</t>
  </si>
  <si>
    <t>PT-210</t>
  </si>
  <si>
    <t>PT-211</t>
  </si>
  <si>
    <t>PT-212*</t>
  </si>
  <si>
    <t>PT-18</t>
  </si>
  <si>
    <t>Ford F-150 2005</t>
  </si>
  <si>
    <t>2020 F-150 B70624 J. Mattingly</t>
  </si>
  <si>
    <t>PT-216</t>
  </si>
  <si>
    <t>PT-217</t>
  </si>
  <si>
    <t>2020 F150 F52891 R. Montgomery</t>
  </si>
  <si>
    <t>PT-22</t>
  </si>
  <si>
    <t>PT-220</t>
  </si>
  <si>
    <t>PT-221</t>
  </si>
  <si>
    <t>PT-222</t>
  </si>
  <si>
    <t>PT-223</t>
  </si>
  <si>
    <t>Saddle Box for PT-190</t>
  </si>
  <si>
    <t>PT-225</t>
  </si>
  <si>
    <t>Saddle Box for PT-193</t>
  </si>
  <si>
    <t>Saddle Box for PT-194</t>
  </si>
  <si>
    <t>PT-230</t>
  </si>
  <si>
    <t>2021 Tundra 003032 J Liebhart</t>
  </si>
  <si>
    <t>PT-231</t>
  </si>
  <si>
    <t>2021 F-150 C09726 K  Maasberg</t>
  </si>
  <si>
    <t>PT-232</t>
  </si>
  <si>
    <t>2021 F-150 C09725 R Dejean</t>
  </si>
  <si>
    <t>PT-233</t>
  </si>
  <si>
    <t>PT-234</t>
  </si>
  <si>
    <t>Saddle Box for PT-199</t>
  </si>
  <si>
    <t>2011 F-150</t>
  </si>
  <si>
    <t>Saddle Box for PT-200</t>
  </si>
  <si>
    <t>PT-238</t>
  </si>
  <si>
    <t>Saddle Box for PT-201</t>
  </si>
  <si>
    <t>PT-24</t>
  </si>
  <si>
    <t>Saddle Box for PT-202</t>
  </si>
  <si>
    <t>2021 F-150 E74176 J Bradshaw</t>
  </si>
  <si>
    <t>PT-203 Trk Setup</t>
  </si>
  <si>
    <t>2021 F-150 E95645 G Matt</t>
  </si>
  <si>
    <t>PT-204 Trk Setup</t>
  </si>
  <si>
    <t>PT-248</t>
  </si>
  <si>
    <t>PT-249</t>
  </si>
  <si>
    <t>PT-25</t>
  </si>
  <si>
    <t>2022 F-250 D51397 G Brittain</t>
  </si>
  <si>
    <t>PT-250</t>
  </si>
  <si>
    <t>2022 F-250 D51396 L Jones</t>
  </si>
  <si>
    <t>PT-251</t>
  </si>
  <si>
    <t>PT-212 Truck Setup</t>
  </si>
  <si>
    <t>PT-253</t>
  </si>
  <si>
    <t>PT-254</t>
  </si>
  <si>
    <t>2022 F-250 E64468 T Morgan</t>
  </si>
  <si>
    <t>PT-255</t>
  </si>
  <si>
    <t>2022 F-250 E25463 T Suddarth</t>
  </si>
  <si>
    <t>PT-256</t>
  </si>
  <si>
    <t>PT-257</t>
  </si>
  <si>
    <t>PT-26</t>
  </si>
  <si>
    <t>2020 Tundra 879323 B Schmitt</t>
  </si>
  <si>
    <t>PT-27</t>
  </si>
  <si>
    <t>PT-28</t>
  </si>
  <si>
    <t>2022 F-150 B38061 C Shelton</t>
  </si>
  <si>
    <t>PT-29</t>
  </si>
  <si>
    <t>2022 F-150 B38305 B Johns</t>
  </si>
  <si>
    <t>PT-31</t>
  </si>
  <si>
    <t>PT-32</t>
  </si>
  <si>
    <t>2022 F-150 B58400 S York</t>
  </si>
  <si>
    <t>PT-33</t>
  </si>
  <si>
    <t>PT-34</t>
  </si>
  <si>
    <t>PT-35</t>
  </si>
  <si>
    <t>PT-36</t>
  </si>
  <si>
    <t>PT-37</t>
  </si>
  <si>
    <t>2023 F-150 D10354 J Mcquinn</t>
  </si>
  <si>
    <t>2023 F-150 D46260 J Barisano</t>
  </si>
  <si>
    <t>PT-39</t>
  </si>
  <si>
    <t>2023 F-150 D46731 J Busing</t>
  </si>
  <si>
    <t>PT-40</t>
  </si>
  <si>
    <t>2023 F-250 C11164 J James</t>
  </si>
  <si>
    <t>PT-41</t>
  </si>
  <si>
    <t>2023 F-250 C11163 M Collier</t>
  </si>
  <si>
    <t>PT-42</t>
  </si>
  <si>
    <t>PT-43</t>
  </si>
  <si>
    <t>2023 F-250 D11980</t>
  </si>
  <si>
    <t>2023 F-250 D16149</t>
  </si>
  <si>
    <t>PT-45</t>
  </si>
  <si>
    <t>2023 F-250 C11162 J Cole</t>
  </si>
  <si>
    <t>PT-46</t>
  </si>
  <si>
    <t>2023 F-150 PKE61496</t>
  </si>
  <si>
    <t>PT-47</t>
  </si>
  <si>
    <t>2023 F-150 PKE61809</t>
  </si>
  <si>
    <t>2023 F-150 PKE62561</t>
  </si>
  <si>
    <t>2023 F-250 C76874</t>
  </si>
  <si>
    <t>PT-50</t>
  </si>
  <si>
    <t>PT-51</t>
  </si>
  <si>
    <t>PT-54</t>
  </si>
  <si>
    <t>PT-55</t>
  </si>
  <si>
    <t>2023 F-250 D39343 S Schoettlin</t>
  </si>
  <si>
    <t>PT-56</t>
  </si>
  <si>
    <t>2023 F-250 D39255 J Fuhrman</t>
  </si>
  <si>
    <t>PT-57</t>
  </si>
  <si>
    <t>2023 F-150 D46448 J Maddox</t>
  </si>
  <si>
    <t>PT-58</t>
  </si>
  <si>
    <t>PT-59</t>
  </si>
  <si>
    <t>2023 F-250 PEC04623</t>
  </si>
  <si>
    <t>PT-60</t>
  </si>
  <si>
    <t>2022 F-150 E68765 D. Drees</t>
  </si>
  <si>
    <t>PT-61</t>
  </si>
  <si>
    <t>2023 F-250 D40182 L. Rolheder</t>
  </si>
  <si>
    <t>PT-62</t>
  </si>
  <si>
    <t>PT-64</t>
  </si>
  <si>
    <t>F-150 2013 Texas</t>
  </si>
  <si>
    <t>PT-66</t>
  </si>
  <si>
    <t>PT-30</t>
  </si>
  <si>
    <t>F-150 2013 Supercab</t>
  </si>
  <si>
    <t>PT-67</t>
  </si>
  <si>
    <t>2013 F-150</t>
  </si>
  <si>
    <t>PT-70</t>
  </si>
  <si>
    <t>PT-71</t>
  </si>
  <si>
    <t>2014 F-150 E07317</t>
  </si>
  <si>
    <t>PT-73</t>
  </si>
  <si>
    <t>PT-74</t>
  </si>
  <si>
    <t>2016 F250 A70316 I69 DEF</t>
  </si>
  <si>
    <t>PT-79</t>
  </si>
  <si>
    <t>2013 F-150 E02413</t>
  </si>
  <si>
    <t>2017 F-250 C33093 J Mousty</t>
  </si>
  <si>
    <t>PT-84</t>
  </si>
  <si>
    <t>2017 F150 E08888 K Snoke</t>
  </si>
  <si>
    <t>PT-86</t>
  </si>
  <si>
    <t>PT-90</t>
  </si>
  <si>
    <t>PT-93</t>
  </si>
  <si>
    <t>PT-95</t>
  </si>
  <si>
    <t>PT-96</t>
  </si>
  <si>
    <t>2017 F-150 D38517 K Dillman</t>
  </si>
  <si>
    <t>PT-97</t>
  </si>
  <si>
    <t>2017 F-250 E06241 A Wilks</t>
  </si>
  <si>
    <t>PT-98</t>
  </si>
  <si>
    <t>2018 F-350 B32450 Loop</t>
  </si>
  <si>
    <t>PT-99</t>
  </si>
  <si>
    <t>2018 F-250 B33749 J. Ragle</t>
  </si>
  <si>
    <t>PT-94</t>
  </si>
  <si>
    <t>PVH-01</t>
  </si>
  <si>
    <t>MKT V2B Vibro Hammer</t>
  </si>
  <si>
    <t>PVH-02</t>
  </si>
  <si>
    <t>MKT V5C Vibro Hammer</t>
  </si>
  <si>
    <t>PWT-01</t>
  </si>
  <si>
    <t>Portable Water Tower</t>
  </si>
  <si>
    <t>PWT-02</t>
  </si>
  <si>
    <t>10,000 Gal Water Tower</t>
  </si>
  <si>
    <t>R-02</t>
  </si>
  <si>
    <t>Bomag BW156DH 56" Roller</t>
  </si>
  <si>
    <t>R-03</t>
  </si>
  <si>
    <t>Vibromax 1103 84" Roller</t>
  </si>
  <si>
    <t>R-04</t>
  </si>
  <si>
    <t>Ingersoll Rand 24" W/B Roller</t>
  </si>
  <si>
    <t>R-06</t>
  </si>
  <si>
    <t>IR SD77DX66"</t>
  </si>
  <si>
    <t>R-07</t>
  </si>
  <si>
    <t>Ing-Rand SD100D 84"</t>
  </si>
  <si>
    <t>R-08</t>
  </si>
  <si>
    <t>Bomag BW9002 36"</t>
  </si>
  <si>
    <t>R-10</t>
  </si>
  <si>
    <t>R-11</t>
  </si>
  <si>
    <t>84" Ingersoll Rand SD116 Rolle</t>
  </si>
  <si>
    <t>R-12</t>
  </si>
  <si>
    <t>84" CAT CP56 Padfoot Roller</t>
  </si>
  <si>
    <t>R-17</t>
  </si>
  <si>
    <t>Wacker RD12A</t>
  </si>
  <si>
    <t>R-18</t>
  </si>
  <si>
    <t>2005 CAT 815F</t>
  </si>
  <si>
    <t>R-24</t>
  </si>
  <si>
    <t>2015 CAT CB24B</t>
  </si>
  <si>
    <t>R-29</t>
  </si>
  <si>
    <t>CAT 825C (1994)</t>
  </si>
  <si>
    <t>R-30</t>
  </si>
  <si>
    <t>Bomag BMP8500 (2018)</t>
  </si>
  <si>
    <t>R-31</t>
  </si>
  <si>
    <t>Hamm HC130i</t>
  </si>
  <si>
    <t>R-32</t>
  </si>
  <si>
    <t>2015 VOLVO SD45 SDC</t>
  </si>
  <si>
    <t>R-33</t>
  </si>
  <si>
    <t>2017 WACKER RD12A DDR</t>
  </si>
  <si>
    <t>RB-02</t>
  </si>
  <si>
    <t>2022 Holmes 16F</t>
  </si>
  <si>
    <t>ROB-01</t>
  </si>
  <si>
    <t>MLT-42-W INSPECTION ROBOT</t>
  </si>
  <si>
    <t>RPF1</t>
  </si>
  <si>
    <t>66" INGERSOLLRAND  SDR70</t>
  </si>
  <si>
    <t>RPF2</t>
  </si>
  <si>
    <t>84" VIBROMAX PATFOOT</t>
  </si>
  <si>
    <t>RS-01</t>
  </si>
  <si>
    <t>Road Saw</t>
  </si>
  <si>
    <t>RS-02</t>
  </si>
  <si>
    <t>Husqvarna FS7000 36" (2022)</t>
  </si>
  <si>
    <t>RB-01</t>
  </si>
  <si>
    <t>RSD1</t>
  </si>
  <si>
    <t>24" INGERSOLLRAND ROLLER</t>
  </si>
  <si>
    <t>RSD2</t>
  </si>
  <si>
    <t>54" BOMAG ROLLER</t>
  </si>
  <si>
    <t>RTC-01</t>
  </si>
  <si>
    <t>RTC-05</t>
  </si>
  <si>
    <t>2015 Terex RT-555 Rough Terrai</t>
  </si>
  <si>
    <t>RTC-07</t>
  </si>
  <si>
    <t>2013 Grove RT650E</t>
  </si>
  <si>
    <t>RTC-BK02</t>
  </si>
  <si>
    <t>Caterpillar 420E Backhoe RTC</t>
  </si>
  <si>
    <t>RTS1</t>
  </si>
  <si>
    <t>TRIMBLE 5603 ROBOTIC TOTAL STA</t>
  </si>
  <si>
    <t>RTC-06</t>
  </si>
  <si>
    <t>RTX-AB01</t>
  </si>
  <si>
    <t>RTX-AB02</t>
  </si>
  <si>
    <t>RTX-AB03</t>
  </si>
  <si>
    <t>RTX-BK03</t>
  </si>
  <si>
    <t>Caterpillar 420E IT Backhoe</t>
  </si>
  <si>
    <t>RTX-CC01</t>
  </si>
  <si>
    <t>20' Cargo Container 1</t>
  </si>
  <si>
    <t>RTX-CC02</t>
  </si>
  <si>
    <t>20' Cargo Container 2</t>
  </si>
  <si>
    <t>RTX-CC03</t>
  </si>
  <si>
    <t>20' Cargo Container 3</t>
  </si>
  <si>
    <t>RTX-CC04</t>
  </si>
  <si>
    <t>20' Cargo Container 4</t>
  </si>
  <si>
    <t>RTX-DZ01</t>
  </si>
  <si>
    <t>Caterpillar D5M Dozer</t>
  </si>
  <si>
    <t>RTX-DZ02</t>
  </si>
  <si>
    <t>Caterpillar D5M Dozer w/GPS</t>
  </si>
  <si>
    <t>RTX-DZ03</t>
  </si>
  <si>
    <t>Caterpillar D6R III XW w/GPS</t>
  </si>
  <si>
    <t>RTX-EX02</t>
  </si>
  <si>
    <t>Kobelco 250LC (2004)</t>
  </si>
  <si>
    <t>RTX-FM01</t>
  </si>
  <si>
    <t>Gomaco C-750 Finish Machine</t>
  </si>
  <si>
    <t>RTX-FM02</t>
  </si>
  <si>
    <t>Span-it Work Bridge Motorized</t>
  </si>
  <si>
    <t>RTX-FT15</t>
  </si>
  <si>
    <t>F-150 G47448</t>
  </si>
  <si>
    <t>RTX-LB02</t>
  </si>
  <si>
    <t>RTX-LT01</t>
  </si>
  <si>
    <t>45' Aluminum Flatbed Trailer</t>
  </si>
  <si>
    <t>RTX-LT02</t>
  </si>
  <si>
    <t>45' TMO Steel Flatbed Red</t>
  </si>
  <si>
    <t>RTX-MB01</t>
  </si>
  <si>
    <t>Portable Message Sign</t>
  </si>
  <si>
    <t>RTX-MB02</t>
  </si>
  <si>
    <t>RTX-MB03</t>
  </si>
  <si>
    <t>Changeable Message Sign</t>
  </si>
  <si>
    <t>RTX-MB04</t>
  </si>
  <si>
    <t>RTX-PV01</t>
  </si>
  <si>
    <t>CMI Texture and Cure</t>
  </si>
  <si>
    <t>RTX-PV02</t>
  </si>
  <si>
    <t>Gomaco Commander III</t>
  </si>
  <si>
    <t>RTX-RL02</t>
  </si>
  <si>
    <t>84" Ingersollroller w/shell116</t>
  </si>
  <si>
    <t>RTX-RL03</t>
  </si>
  <si>
    <t>RTX-RT01</t>
  </si>
  <si>
    <t>10,000 Trailer Black</t>
  </si>
  <si>
    <t>RTX-RT02</t>
  </si>
  <si>
    <t>7,000 Trailer Blue</t>
  </si>
  <si>
    <t>RTX-RT03</t>
  </si>
  <si>
    <t>7,000 Trailer</t>
  </si>
  <si>
    <t>RTX-SK02</t>
  </si>
  <si>
    <t>New Holland LS 180 Skid Steer</t>
  </si>
  <si>
    <t>RTX-SV01</t>
  </si>
  <si>
    <t>Trimble GPS Base &amp; Rover</t>
  </si>
  <si>
    <t>RTX-SV02</t>
  </si>
  <si>
    <t>Trimble GPS Base</t>
  </si>
  <si>
    <t>RTX-SV03</t>
  </si>
  <si>
    <t>Trimble Robotic Unit 7</t>
  </si>
  <si>
    <t>RW-01</t>
  </si>
  <si>
    <t>Blaw-Knox RW100A Road Widener</t>
  </si>
  <si>
    <t>RW-03</t>
  </si>
  <si>
    <t>Leeboy 4130 (2021)</t>
  </si>
  <si>
    <t>S-01</t>
  </si>
  <si>
    <t>Kenworth W923</t>
  </si>
  <si>
    <t>S-02</t>
  </si>
  <si>
    <t>S-03</t>
  </si>
  <si>
    <t>International 9400 Eagle</t>
  </si>
  <si>
    <t>S-05</t>
  </si>
  <si>
    <t>101 - Semi Mack 2003 (tri/A)</t>
  </si>
  <si>
    <t>S-04</t>
  </si>
  <si>
    <t>S-06</t>
  </si>
  <si>
    <t>Peterbilt 389 (2010) D112921</t>
  </si>
  <si>
    <t>S-08</t>
  </si>
  <si>
    <t>2015 Kenworth T800</t>
  </si>
  <si>
    <t>2016 ROADTEC SB2500E</t>
  </si>
  <si>
    <t>SC-01</t>
  </si>
  <si>
    <t>Caterpillar 627B Scraper</t>
  </si>
  <si>
    <t>SC-02</t>
  </si>
  <si>
    <t>CAT 613C (1986)</t>
  </si>
  <si>
    <t>SFB-01</t>
  </si>
  <si>
    <t>Freightliner FL70 Flatbed</t>
  </si>
  <si>
    <t>SFB-02</t>
  </si>
  <si>
    <t>2014 INTERNATIONAL 4300 FLATBE</t>
  </si>
  <si>
    <t>SFB-02*</t>
  </si>
  <si>
    <t>Knapheide 24' Bed Replacement</t>
  </si>
  <si>
    <t>SFB-03*</t>
  </si>
  <si>
    <t>SFB-03 Flatbed/Install</t>
  </si>
  <si>
    <t>SFB-04*</t>
  </si>
  <si>
    <t>TWA for SFB-04</t>
  </si>
  <si>
    <t>SFB-06*</t>
  </si>
  <si>
    <t>SFB-06 New Engine</t>
  </si>
  <si>
    <t>SFB-05*</t>
  </si>
  <si>
    <t>SFB-07*</t>
  </si>
  <si>
    <t>SFB-07 TMA Install</t>
  </si>
  <si>
    <t>SFB-11*</t>
  </si>
  <si>
    <t>TMA for SFB-11</t>
  </si>
  <si>
    <t>SFB-14</t>
  </si>
  <si>
    <t>2018 INTL 4300 (H736688)</t>
  </si>
  <si>
    <t>SFB-15</t>
  </si>
  <si>
    <t>2017 FREIGHTLINER M2 (H9217)</t>
  </si>
  <si>
    <t>SFB-16</t>
  </si>
  <si>
    <t>2019 INTL 4300 (L592806)</t>
  </si>
  <si>
    <t>SFB-17</t>
  </si>
  <si>
    <t>SFB-18</t>
  </si>
  <si>
    <t>SS-02</t>
  </si>
  <si>
    <t>New Holland LS 185B Skid Steer</t>
  </si>
  <si>
    <t>SS-04</t>
  </si>
  <si>
    <t>CAT 279C COMPACT TRACK LOADER</t>
  </si>
  <si>
    <t>SS-08</t>
  </si>
  <si>
    <t>CAT 279</t>
  </si>
  <si>
    <t>SS-01</t>
  </si>
  <si>
    <t>SS-03</t>
  </si>
  <si>
    <t>SS-17*</t>
  </si>
  <si>
    <t>New Engine SS-17</t>
  </si>
  <si>
    <t>SS-05</t>
  </si>
  <si>
    <t>SS-18</t>
  </si>
  <si>
    <t>2014 CAT 279D XPS</t>
  </si>
  <si>
    <t>SS-19</t>
  </si>
  <si>
    <t>2014 CAT 289D XPS</t>
  </si>
  <si>
    <t>SS-20</t>
  </si>
  <si>
    <t>2016 CAT 289D XPS</t>
  </si>
  <si>
    <t>SS-10</t>
  </si>
  <si>
    <t>SS-26*</t>
  </si>
  <si>
    <t>SS-26 Engine Replace</t>
  </si>
  <si>
    <t>SS-27*</t>
  </si>
  <si>
    <t>SS-27 Final Drive</t>
  </si>
  <si>
    <t>SS-30</t>
  </si>
  <si>
    <t>Case TR320</t>
  </si>
  <si>
    <t>SS-30*</t>
  </si>
  <si>
    <t>SS-30 Engine Replace</t>
  </si>
  <si>
    <t>SS-31</t>
  </si>
  <si>
    <t>John Deere 331G (2021)</t>
  </si>
  <si>
    <t>CAT 289D3 (JX912969)</t>
  </si>
  <si>
    <t>SS-40</t>
  </si>
  <si>
    <t>2019 JD 333G</t>
  </si>
  <si>
    <t>CAT 289D3 (JX916301)</t>
  </si>
  <si>
    <t>SS-42</t>
  </si>
  <si>
    <t>2023 JD 331G</t>
  </si>
  <si>
    <t>SS1</t>
  </si>
  <si>
    <t>NEW HOLLAND LS 180 SKID STEER</t>
  </si>
  <si>
    <t>SS2</t>
  </si>
  <si>
    <t>NEW HOLLAND LS 185 SKID STEER</t>
  </si>
  <si>
    <t>SSA-01</t>
  </si>
  <si>
    <t>Bradco Skid Steer Broom</t>
  </si>
  <si>
    <t>SSA-02</t>
  </si>
  <si>
    <t>Broce Skid Steer Broom</t>
  </si>
  <si>
    <t>SSA-03</t>
  </si>
  <si>
    <t>Diamond Skid Steer Forks</t>
  </si>
  <si>
    <t>SSA-04</t>
  </si>
  <si>
    <t>6 Way Blade</t>
  </si>
  <si>
    <t>SSA-05</t>
  </si>
  <si>
    <t>Allied PVMT Breaker Skid Steer</t>
  </si>
  <si>
    <t>SSA-06</t>
  </si>
  <si>
    <t>Planar for Skid Steer</t>
  </si>
  <si>
    <t>SSA-07</t>
  </si>
  <si>
    <t>Harley Rake for Skid Steer</t>
  </si>
  <si>
    <t>SSA-08</t>
  </si>
  <si>
    <t>Bradco Broom 72"</t>
  </si>
  <si>
    <t>SSA-09</t>
  </si>
  <si>
    <t>SSA-10</t>
  </si>
  <si>
    <t>2019 CAT BP118C Box Broom</t>
  </si>
  <si>
    <t>SSA-11</t>
  </si>
  <si>
    <t>2020 Mower King SSECAG-Y</t>
  </si>
  <si>
    <t>SSA-12</t>
  </si>
  <si>
    <t>2021 Mower King SSAB72</t>
  </si>
  <si>
    <t>SSA-13</t>
  </si>
  <si>
    <t>Mower King SSRC 72in</t>
  </si>
  <si>
    <t>SSA-14</t>
  </si>
  <si>
    <t>SSA-15</t>
  </si>
  <si>
    <t>Stanley DH3500</t>
  </si>
  <si>
    <t>SSA-16</t>
  </si>
  <si>
    <t>Mower King SSECAG-Y</t>
  </si>
  <si>
    <t>SSA-17</t>
  </si>
  <si>
    <t>SSA-18</t>
  </si>
  <si>
    <t>CAT PC305B (2020)</t>
  </si>
  <si>
    <t>SSA-19</t>
  </si>
  <si>
    <t>JCT Brushcutter 72"</t>
  </si>
  <si>
    <t>SSA-20</t>
  </si>
  <si>
    <t>TopCat HD Brushcutter 72"</t>
  </si>
  <si>
    <t>SSA-21</t>
  </si>
  <si>
    <t>2023 CAT PC310</t>
  </si>
  <si>
    <t>SSA1</t>
  </si>
  <si>
    <t>BROOM FOR SKID STEER</t>
  </si>
  <si>
    <t>ST-02</t>
  </si>
  <si>
    <t>Crash Trailer with Arrow Board</t>
  </si>
  <si>
    <t>ST-03</t>
  </si>
  <si>
    <t>CRASH TRAILER ARROW BOARD '15</t>
  </si>
  <si>
    <t>ST-05</t>
  </si>
  <si>
    <t>Scorpion TL-3 w/ 2 90 Degre</t>
  </si>
  <si>
    <t>ST-06</t>
  </si>
  <si>
    <t>Rear Mounted TMA Arrow</t>
  </si>
  <si>
    <t>ST-07</t>
  </si>
  <si>
    <t>Mobile Traffic Signal (2)</t>
  </si>
  <si>
    <t>ST-01</t>
  </si>
  <si>
    <t>ST-08</t>
  </si>
  <si>
    <t>Vorteq TMA wth Arrow</t>
  </si>
  <si>
    <t>ST-09</t>
  </si>
  <si>
    <t>Vorteq with Arrow</t>
  </si>
  <si>
    <t>SUR2</t>
  </si>
  <si>
    <t>Trimble GPS System (Complete)</t>
  </si>
  <si>
    <t>SUR3</t>
  </si>
  <si>
    <t>SUR4</t>
  </si>
  <si>
    <t>Trimble GPS Cat D5M</t>
  </si>
  <si>
    <t>SUR5</t>
  </si>
  <si>
    <t>SUR6</t>
  </si>
  <si>
    <t>FARO 3D MOBILE LASER SCANNER</t>
  </si>
  <si>
    <t>SV-02</t>
  </si>
  <si>
    <t>Ford Expedition 2002</t>
  </si>
  <si>
    <t>SV-04</t>
  </si>
  <si>
    <t>SV-03</t>
  </si>
  <si>
    <t>Ford Expedition 2007</t>
  </si>
  <si>
    <t>SV-05</t>
  </si>
  <si>
    <t>SV-06</t>
  </si>
  <si>
    <t>2015 CAD ESCALADE 635118 L RAG</t>
  </si>
  <si>
    <t>2020 Ford Explorere A41584</t>
  </si>
  <si>
    <t>SV-07</t>
  </si>
  <si>
    <t>SV-09</t>
  </si>
  <si>
    <t>2022 Ford Expedition Max</t>
  </si>
  <si>
    <t>SW1</t>
  </si>
  <si>
    <t>STIPPING WAGON</t>
  </si>
  <si>
    <t>F-250 Street Sweeper (2022)</t>
  </si>
  <si>
    <t>T-02</t>
  </si>
  <si>
    <t>CMI 450 Tiller</t>
  </si>
  <si>
    <t>TC1</t>
  </si>
  <si>
    <t>FORD 9880 TRACTOR</t>
  </si>
  <si>
    <t>TEST</t>
  </si>
  <si>
    <t>TC2</t>
  </si>
  <si>
    <t>FORD TW35 TRACTOR 220 HP</t>
  </si>
  <si>
    <t>TH-01</t>
  </si>
  <si>
    <t>TCD1</t>
  </si>
  <si>
    <t>8` ROME DISK</t>
  </si>
  <si>
    <t>TCPS1</t>
  </si>
  <si>
    <t>16 CY PULL SCRAPER</t>
  </si>
  <si>
    <t>TH-03</t>
  </si>
  <si>
    <t>TD1</t>
  </si>
  <si>
    <t>SINGLE AXLE DUMP</t>
  </si>
  <si>
    <t>SMELODY</t>
  </si>
  <si>
    <t>CAT TL1055 Telehandler</t>
  </si>
  <si>
    <t>TH-08</t>
  </si>
  <si>
    <t>2012 Genie GTH1056</t>
  </si>
  <si>
    <t>TPT-01</t>
  </si>
  <si>
    <t>UDT-01</t>
  </si>
  <si>
    <t>UT-02</t>
  </si>
  <si>
    <t>TKH1</t>
  </si>
  <si>
    <t>1999 F-150 (SHOP)</t>
  </si>
  <si>
    <t>UT-03</t>
  </si>
  <si>
    <t>TKH2</t>
  </si>
  <si>
    <t>2001 F-150 EXT CAB SHOP</t>
  </si>
  <si>
    <t>TKH3</t>
  </si>
  <si>
    <t>2002 F-150</t>
  </si>
  <si>
    <t>UT-06</t>
  </si>
  <si>
    <t>TKH4</t>
  </si>
  <si>
    <t>2003 F150 (MIKE)</t>
  </si>
  <si>
    <t>UT-07</t>
  </si>
  <si>
    <t>TKH5</t>
  </si>
  <si>
    <t>2006 F-150 DEVON</t>
  </si>
  <si>
    <t>VE-01</t>
  </si>
  <si>
    <t>TKH6</t>
  </si>
  <si>
    <t>2006 F-150 MIKE</t>
  </si>
  <si>
    <t>VE-02</t>
  </si>
  <si>
    <t>TKHF1</t>
  </si>
  <si>
    <t>1997 EXPEDTION (RANDY)</t>
  </si>
  <si>
    <t>VE-03</t>
  </si>
  <si>
    <t>TKHF2</t>
  </si>
  <si>
    <t>2002 EXPEDTION (SAM)</t>
  </si>
  <si>
    <t>VE-04</t>
  </si>
  <si>
    <t>TKHF3</t>
  </si>
  <si>
    <t>2005 F-150 4X4 (KEITH)</t>
  </si>
  <si>
    <t>WEL-13</t>
  </si>
  <si>
    <t>TKHF4</t>
  </si>
  <si>
    <t>2005 F-150 4X4 (SCOTT)</t>
  </si>
  <si>
    <t>WEL-14</t>
  </si>
  <si>
    <t>TKS1</t>
  </si>
  <si>
    <t>1987 DODGE JOBSITE</t>
  </si>
  <si>
    <t>WL-01</t>
  </si>
  <si>
    <t>TKS2</t>
  </si>
  <si>
    <t>2005 F-450 (MARTY)</t>
  </si>
  <si>
    <t>TKS3</t>
  </si>
  <si>
    <t>2004 F-550 DIESEL (ROB RETTER)</t>
  </si>
  <si>
    <t>WL-02*</t>
  </si>
  <si>
    <t>TKT1</t>
  </si>
  <si>
    <t>2005 F-250 (KENNY)</t>
  </si>
  <si>
    <t>TKT2</t>
  </si>
  <si>
    <t>2006 F-250 ROB</t>
  </si>
  <si>
    <t>TL1</t>
  </si>
  <si>
    <t>35 TON LOWBOY</t>
  </si>
  <si>
    <t>WL-04*</t>
  </si>
  <si>
    <t>TL2</t>
  </si>
  <si>
    <t>50 TON LOWBOY</t>
  </si>
  <si>
    <t>Butler Pole Trailer</t>
  </si>
  <si>
    <t>TR1</t>
  </si>
  <si>
    <t>10,000 TRAILER (BLACK)</t>
  </si>
  <si>
    <t>TR10</t>
  </si>
  <si>
    <t>20` CARGO TRAILER</t>
  </si>
  <si>
    <t>TR11</t>
  </si>
  <si>
    <t>24` CARGO TRAILER</t>
  </si>
  <si>
    <t>WL-09</t>
  </si>
  <si>
    <t>TR12</t>
  </si>
  <si>
    <t>20` CONEX CONTAINERS</t>
  </si>
  <si>
    <t>WL-10</t>
  </si>
  <si>
    <t>TR13</t>
  </si>
  <si>
    <t>WT-01</t>
  </si>
  <si>
    <t>TR2</t>
  </si>
  <si>
    <t>7,000 TRAILER (BLUE)</t>
  </si>
  <si>
    <t>WT-02</t>
  </si>
  <si>
    <t>TR3</t>
  </si>
  <si>
    <t>7,000 TRAILER (BLACK)</t>
  </si>
  <si>
    <t>WT-03</t>
  </si>
  <si>
    <t>TR4</t>
  </si>
  <si>
    <t>WT-04</t>
  </si>
  <si>
    <t>TR5</t>
  </si>
  <si>
    <t>18,000 TRAILER</t>
  </si>
  <si>
    <t>TR6</t>
  </si>
  <si>
    <t>11</t>
  </si>
  <si>
    <t>WT-06</t>
  </si>
  <si>
    <t>TR7</t>
  </si>
  <si>
    <t>45` ALUMINUM FLATBED TRAILER</t>
  </si>
  <si>
    <t>TR8</t>
  </si>
  <si>
    <t>45` RED STEEL FLATBED TRAILER</t>
  </si>
  <si>
    <t>TR9</t>
  </si>
  <si>
    <t>TS1</t>
  </si>
  <si>
    <t>INTERNATION SEMI</t>
  </si>
  <si>
    <t>TS2</t>
  </si>
  <si>
    <t>1999 International Semi</t>
  </si>
  <si>
    <t>TW1</t>
  </si>
  <si>
    <t>WATER TRUCK</t>
  </si>
  <si>
    <t>Agri Drain Maxi Trailer</t>
  </si>
  <si>
    <t>WTR-01</t>
  </si>
  <si>
    <t>UT-01</t>
  </si>
  <si>
    <t>Polaris Ranger</t>
  </si>
  <si>
    <t>WTR-02</t>
  </si>
  <si>
    <t>2017 KUBOTA RTV-X900W-H</t>
  </si>
  <si>
    <t>WTR-03</t>
  </si>
  <si>
    <t>2017 Kubota RTV-X900WL-HS</t>
  </si>
  <si>
    <t>UT-04</t>
  </si>
  <si>
    <t>Kubota RTV 1100</t>
  </si>
  <si>
    <t>Kubota RTV-X1100 (2022)</t>
  </si>
  <si>
    <t>2022 Kubota RTV-X1140WL-H</t>
  </si>
  <si>
    <t>2013 Vacuum Exc Trler Mounted</t>
  </si>
  <si>
    <t>Vermeer 9X13III and Trailer</t>
  </si>
  <si>
    <t>2016 VERMEER VX30-500 VAC</t>
  </si>
  <si>
    <t>2017 D24x40II BoreMachine/Tank</t>
  </si>
  <si>
    <t>VS1</t>
  </si>
  <si>
    <t>VIBRATORY SCREED</t>
  </si>
  <si>
    <t>WEL-01</t>
  </si>
  <si>
    <t>Miller Bobcat 250 Welder</t>
  </si>
  <si>
    <t>WEL-02</t>
  </si>
  <si>
    <t>Miller Bobcat 250NT Welder</t>
  </si>
  <si>
    <t>WEL-03</t>
  </si>
  <si>
    <t>Miller Bobcat 600 Welder</t>
  </si>
  <si>
    <t>WEL-04</t>
  </si>
  <si>
    <t>Miller Bobcat 225G Welder</t>
  </si>
  <si>
    <t>WEL-05</t>
  </si>
  <si>
    <t>Miller Bluestar 6000 Welder</t>
  </si>
  <si>
    <t>WEL-06</t>
  </si>
  <si>
    <t>WEL-07</t>
  </si>
  <si>
    <t>Miller Bobcat 225G</t>
  </si>
  <si>
    <t>WEL-08</t>
  </si>
  <si>
    <t>Miller Millermatic 251 Welder</t>
  </si>
  <si>
    <t>WEL-09</t>
  </si>
  <si>
    <t>Hypertherm Powermax 1000G3 Wel</t>
  </si>
  <si>
    <t>WEL-10</t>
  </si>
  <si>
    <t>WEL-11</t>
  </si>
  <si>
    <t>WEL-12</t>
  </si>
  <si>
    <t>Miller Bobcat 225NT</t>
  </si>
  <si>
    <t>Miller Trailblazer</t>
  </si>
  <si>
    <t>LINCOLN RANGER 225 (6075)</t>
  </si>
  <si>
    <t>Cat 930H Wheel Loader</t>
  </si>
  <si>
    <t>JD 644K Transmission Major</t>
  </si>
  <si>
    <t>WL-04 Attachments</t>
  </si>
  <si>
    <t>2022 Sany SW305</t>
  </si>
  <si>
    <t>2018 CAT 938M</t>
  </si>
  <si>
    <t>2015 CAT 938K WL</t>
  </si>
  <si>
    <t>Ford F800 Water Truck</t>
  </si>
  <si>
    <t>Ford LT9000 Watertruck 4000GAL</t>
  </si>
  <si>
    <t>2007 Freightliner 4000gal</t>
  </si>
  <si>
    <t>2017 WYLIE EXPRESS WATER WAGON</t>
  </si>
  <si>
    <t>2016 WYLIE EXPRESS WATER WAGON</t>
  </si>
  <si>
    <t>0024 0001</t>
  </si>
  <si>
    <t>0023 0002</t>
  </si>
  <si>
    <t>0022 0004</t>
  </si>
  <si>
    <t>0022 0003</t>
  </si>
  <si>
    <t>Cost Code</t>
  </si>
  <si>
    <t>UNIT</t>
  </si>
  <si>
    <t>LAST, FIRST</t>
  </si>
  <si>
    <t>EMP ID2</t>
  </si>
  <si>
    <t>FIRST LAST</t>
  </si>
  <si>
    <t>Column1</t>
  </si>
  <si>
    <t>ADAM GOODE</t>
  </si>
  <si>
    <t>ALBERTO ZUNIGA</t>
  </si>
  <si>
    <t>ESCOBEDO JR, MARTIN</t>
  </si>
  <si>
    <t>LOPROD</t>
  </si>
  <si>
    <t>LUNEDG</t>
  </si>
  <si>
    <t>DODROG</t>
  </si>
  <si>
    <t>PT-08S</t>
  </si>
  <si>
    <t>GABJAM</t>
  </si>
  <si>
    <t>JAMES GABE</t>
  </si>
  <si>
    <t>ESPJOV</t>
  </si>
  <si>
    <t>HUNT, SEYMORE</t>
  </si>
  <si>
    <t>PEAVY, JOHNNY L</t>
  </si>
  <si>
    <t>MURRAF</t>
  </si>
  <si>
    <t>ROMISA</t>
  </si>
  <si>
    <t>HUNSEY</t>
  </si>
  <si>
    <t>MAGJAV</t>
  </si>
  <si>
    <t>PT-14S</t>
  </si>
  <si>
    <t>MENDAL</t>
  </si>
  <si>
    <t>CABALLERO, REYNERI</t>
  </si>
  <si>
    <t>GACARL</t>
  </si>
  <si>
    <t>PT-16S</t>
  </si>
  <si>
    <t>JUAN LOPEZ</t>
  </si>
  <si>
    <t>JOSE I. RAMIREZ</t>
  </si>
  <si>
    <t>KUMAR, NAGESH</t>
  </si>
  <si>
    <t>Pereira-Viera, Johnny</t>
  </si>
  <si>
    <t>BERROB</t>
  </si>
  <si>
    <t>RATE X ORIGINAL UNIT</t>
  </si>
  <si>
    <t>RATE X REVISION UNIT</t>
  </si>
  <si>
    <t>CHANGE (ORIGINAL - REVISION)</t>
  </si>
  <si>
    <t>ET-38</t>
  </si>
  <si>
    <t>ET-39</t>
  </si>
  <si>
    <t>Date</t>
  </si>
  <si>
    <t>Job</t>
  </si>
  <si>
    <t>Phase</t>
  </si>
  <si>
    <t>Cost Class</t>
  </si>
  <si>
    <t>Frequency</t>
  </si>
  <si>
    <t>NOTE</t>
  </si>
  <si>
    <t>ASSET SUM OF UNITS</t>
  </si>
  <si>
    <t>MONTHLY</t>
  </si>
  <si>
    <t>2023-019</t>
  </si>
  <si>
    <t>0023 0003</t>
  </si>
  <si>
    <t>2021-072</t>
  </si>
  <si>
    <t>2024 F150 STX (D49666)</t>
  </si>
  <si>
    <t>2020 Ford Explorer A41584</t>
  </si>
  <si>
    <t>2024 F-150 XL (D04441)</t>
  </si>
  <si>
    <t>ASSIGNED</t>
  </si>
  <si>
    <t>ASSET ID #</t>
  </si>
  <si>
    <t>EMPLOYEE ID</t>
  </si>
  <si>
    <t>**</t>
  </si>
  <si>
    <t>MARTINEZ ALVAREZ, SAUL</t>
  </si>
  <si>
    <t>THOMAS, DEZIREE L</t>
  </si>
  <si>
    <t>ILOCHI, BRIGHT A</t>
  </si>
  <si>
    <t>BRIGHT ILOCHI</t>
  </si>
  <si>
    <t>GOODE, ADAM H</t>
  </si>
  <si>
    <t>PAZ, YPOLITO</t>
  </si>
  <si>
    <t>BAUTISTA, JOSE A</t>
  </si>
  <si>
    <t>RODRIGUEZ-AYALA, ALEJANDRO J</t>
  </si>
  <si>
    <t>ALEJANDRO RODRIGUEZ-AYALA</t>
  </si>
  <si>
    <t>MARTINEZ, JORGE L</t>
  </si>
  <si>
    <t>RAMIREZ, JOSE C</t>
  </si>
  <si>
    <t>JOSE C RAMIREZ</t>
  </si>
  <si>
    <t>VEGA-MALDONADO, JOSE F</t>
  </si>
  <si>
    <t>JOSE F VEGA-MALDONADO</t>
  </si>
  <si>
    <t>BERJES RUIZ, JUAN C</t>
  </si>
  <si>
    <t>JUAN C BERJES RUIZ</t>
  </si>
  <si>
    <t>ZUNIGA, ALBERTO</t>
  </si>
  <si>
    <t>GARCIA MANCILLA, EDGAR</t>
  </si>
  <si>
    <t>RAMIREZ, OMAR</t>
  </si>
  <si>
    <t>OMAR RAMIREZ</t>
  </si>
  <si>
    <t>RIEDER, MICHAEL</t>
  </si>
  <si>
    <t>MICHAEL, RIEDER</t>
  </si>
  <si>
    <t>MURCIA ORELLANA, LUIS E</t>
  </si>
  <si>
    <t>LINK, COOPER E</t>
  </si>
  <si>
    <t>MOORE, JESSE A</t>
  </si>
  <si>
    <t>JESSE A MOORE</t>
  </si>
  <si>
    <t>ARNOLD, LEROY B</t>
  </si>
  <si>
    <t>LOPEZ-VAZQUEZ, JUAN M</t>
  </si>
  <si>
    <t>SHAYLOR, MATTHEW C</t>
  </si>
  <si>
    <t>MATTHEW SHAYLOR</t>
  </si>
  <si>
    <t>RODARTE SERRANO, JEUS O</t>
  </si>
  <si>
    <t>RIVERA, JOSE J</t>
  </si>
  <si>
    <t>MALETTE, TROY S</t>
  </si>
  <si>
    <t>MALETTE, TROY</t>
  </si>
  <si>
    <t>LOZANO ACOSTA, ALEJANDRO</t>
  </si>
  <si>
    <t>RODRIGUEZ, JUAN P</t>
  </si>
  <si>
    <t>MIRAMONTES, ALONSO</t>
  </si>
  <si>
    <t>DUNN, JERRAD M</t>
  </si>
  <si>
    <t>RANGEL, JOSE M</t>
  </si>
  <si>
    <t>RUIZ, JUAN L</t>
  </si>
  <si>
    <t>VAZQUEZ DE LA CRUZ, RAMIRO</t>
  </si>
  <si>
    <t>GARCIA-ANDRADE, URIEL</t>
  </si>
  <si>
    <t>URIEL GARCIA ANDRADE</t>
  </si>
  <si>
    <t>LOPEZ LIRA, JOSE P</t>
  </si>
  <si>
    <t>REYES, AURELIANO</t>
  </si>
  <si>
    <t>LOPEZ SOTO, JESUS</t>
  </si>
  <si>
    <t>GONZALEZ, ALONZO</t>
  </si>
  <si>
    <t>IBARRA, SABINO</t>
  </si>
  <si>
    <t>PADGETT, CALEB</t>
  </si>
  <si>
    <t>CALEB PADGETT</t>
  </si>
  <si>
    <t>APARICIO, LORENZO</t>
  </si>
  <si>
    <t>LORENZO APARICIO</t>
  </si>
  <si>
    <t>ZAMORA, FRANCISCO M</t>
  </si>
  <si>
    <t>TORGERSON, COREY A</t>
  </si>
  <si>
    <t>COREY A TORGERSON</t>
  </si>
  <si>
    <t>VEHICLE, OFFICE</t>
  </si>
  <si>
    <t>EXCLUDE</t>
  </si>
  <si>
    <t>LOPEZ JR, RODRIGO</t>
  </si>
  <si>
    <t>SELECT</t>
  </si>
  <si>
    <t>TRUCK, SELECT CREW</t>
  </si>
  <si>
    <t>LUNA LARA, EDGAR E</t>
  </si>
  <si>
    <t>JR, CARLOS GARCIA</t>
  </si>
  <si>
    <t>DODDY, ROGER W</t>
  </si>
  <si>
    <t>GABE, JAMES P</t>
  </si>
  <si>
    <t>ESPINOZA-CASILLAS, JOVAN</t>
  </si>
  <si>
    <t>ROBERTSON, CHRISTOPHER D</t>
  </si>
  <si>
    <t/>
  </si>
  <si>
    <t>BERRYHILL, ROBERT P</t>
  </si>
  <si>
    <t>TORRES, IVAN</t>
  </si>
  <si>
    <t>MURATALLA-CEJA, RAFAEL</t>
  </si>
  <si>
    <t>MIZE, CLINT</t>
  </si>
  <si>
    <t>MAGALLANES, JAVIER</t>
  </si>
  <si>
    <t>MENDIETA, ALBERT A</t>
  </si>
  <si>
    <t>RODRIGUEZ JR, SALVADOR</t>
  </si>
  <si>
    <t>BARCENAS SOLIS, DANIEL</t>
  </si>
  <si>
    <t>PT-15S</t>
  </si>
  <si>
    <t>Daniel Barcenas Solis</t>
  </si>
  <si>
    <t>BARDAN</t>
  </si>
  <si>
    <t>REYES DIAZ, JUAN C.</t>
  </si>
  <si>
    <t>LARSON, TYNOR J</t>
  </si>
  <si>
    <t>GARCIA JR, CARLOS</t>
  </si>
  <si>
    <t>MEZA TORRES, ALAN A</t>
  </si>
  <si>
    <t>TULLOS, ALFRED O</t>
  </si>
  <si>
    <t>MANNING, RONTEZ L</t>
  </si>
  <si>
    <t>ROMERO, ISAAC F</t>
  </si>
  <si>
    <t>PT-17S</t>
  </si>
  <si>
    <t>LUEVANO, JUAN M</t>
  </si>
  <si>
    <t>DIAZ SERNA, FRANCISCO</t>
  </si>
  <si>
    <t>HERNANDEZ, JUAN B</t>
  </si>
  <si>
    <t>DECOMISSIONED Q2 - 2024</t>
  </si>
  <si>
    <t>SOLD Q2 - 2024</t>
  </si>
  <si>
    <t>RAGLE, TROY</t>
  </si>
  <si>
    <t>LUMBRERAS, ROBERTO</t>
  </si>
  <si>
    <t>CONCHA, AARON</t>
  </si>
  <si>
    <t>LOPEZ, JUAN</t>
  </si>
  <si>
    <t>RIVERA-CRUZ, MIGUEL A</t>
  </si>
  <si>
    <t>BELFLOWER, CHRISTOPHER W</t>
  </si>
  <si>
    <t>TURRUBIARTES JR, JOSE G</t>
  </si>
  <si>
    <t>TERRAZAS MELENDEZ, JOSE R</t>
  </si>
  <si>
    <t>RAMIREZ, JOSE I</t>
  </si>
  <si>
    <t>COLMENERO-GARCIA, ROLANDO</t>
  </si>
  <si>
    <t>PENA, FRANCISCO</t>
  </si>
  <si>
    <t>FLORES, JORGE L</t>
  </si>
  <si>
    <t>JORGE L. FLORES</t>
  </si>
  <si>
    <t>RODRIGUEZ PEREZ, ESTEBAN</t>
  </si>
  <si>
    <t>EHIMHEN, GERALD A</t>
  </si>
  <si>
    <t>AGUILLON, SALVADOR</t>
  </si>
  <si>
    <t>FLORES JR, CATALINO</t>
  </si>
  <si>
    <t>LEMON JR, ERNEST S</t>
  </si>
  <si>
    <t>LOPEZ, VALENTIN</t>
  </si>
  <si>
    <t>FLORES SR, CATALINO</t>
  </si>
  <si>
    <t>CLAUDIO, HECTOR J</t>
  </si>
  <si>
    <t>LOPEZ, DANIEL</t>
  </si>
  <si>
    <t>BLANCO, ANDRES E</t>
  </si>
  <si>
    <t>MORALES, LUIS A</t>
  </si>
  <si>
    <t>JONES, BRANDON C</t>
  </si>
  <si>
    <t>MIRAMONTES JR, JUAN C</t>
  </si>
  <si>
    <t>JUAN C MIRAMONTES JR</t>
  </si>
  <si>
    <t>GARCIA, MARK E</t>
  </si>
  <si>
    <t>SANCHEZ, HECTOR</t>
  </si>
  <si>
    <t>BOBBA, RAMESH</t>
  </si>
  <si>
    <t>ABUNEMEH, OSAMA M</t>
  </si>
  <si>
    <t>RUHRUP, JARED K</t>
  </si>
  <si>
    <t>SABAJ, PHILLIP A</t>
  </si>
  <si>
    <t>SANCHEZ, MARTIN</t>
  </si>
  <si>
    <t>REYES DIAZ, JUAN C</t>
  </si>
  <si>
    <t>BROWN, STONIE B</t>
  </si>
  <si>
    <t>MICHAEL RIEDER</t>
  </si>
  <si>
    <t>OPEN F150 LOANER</t>
  </si>
  <si>
    <t>OPEN F250 LOANER</t>
  </si>
  <si>
    <t>ASSET ID</t>
  </si>
  <si>
    <t>TYS7696</t>
  </si>
  <si>
    <t>3 - WTX, AEQ - ASPHALT EQ</t>
  </si>
  <si>
    <t>XL 4x4 SD Crew Cab 176 in. WB DRW
OLD TOLL TAG - 13602909</t>
  </si>
  <si>
    <t>DFW.01301709</t>
  </si>
  <si>
    <t>2 - DFW, 8 - DISTRICT</t>
  </si>
  <si>
    <t>NTTA00249234</t>
  </si>
  <si>
    <t>TTY6406</t>
  </si>
  <si>
    <t>ET-29 (JOSE RANGEL)</t>
  </si>
  <si>
    <t>ET-33 (JOSE P. LOPEZ LIRA)</t>
  </si>
  <si>
    <t>ET-35 (JESUS LOPEZ SOTO)</t>
  </si>
  <si>
    <t>1FTEW2KP5RKD49666</t>
  </si>
  <si>
    <t>MT-09 (LORENZO APARICIO)</t>
  </si>
  <si>
    <t>RRF3448</t>
  </si>
  <si>
    <t>Corey Torgerson</t>
  </si>
  <si>
    <t>PT-08S (JAMES GABE)</t>
  </si>
  <si>
    <t>1FTFW1E88NKE97534</t>
  </si>
  <si>
    <t>DFW.05249347</t>
  </si>
  <si>
    <t>STN6031</t>
  </si>
  <si>
    <t>PT-104 (MARTIN ESCOBEDO JR)</t>
  </si>
  <si>
    <t>PT-10S (ROBERT BERRYHILL)</t>
  </si>
  <si>
    <t>SM - SELECT MAINTENANCE, TC - TRAFFIC CONTROL</t>
  </si>
  <si>
    <t>1FT7W2AA0REC47616</t>
  </si>
  <si>
    <t>SM - SELECT MAINTENANCE, SI - SUPERINTENDENT</t>
  </si>
  <si>
    <t>1FTEW1CP5PKG18741</t>
  </si>
  <si>
    <t>PT-16S (ISAAC ROMERO)</t>
  </si>
  <si>
    <t>1FTEW2KP8RKD67899</t>
  </si>
  <si>
    <t>1FT7W2AA4RED44172</t>
  </si>
  <si>
    <t>DFW.04292546</t>
  </si>
  <si>
    <t xml:space="preserve">OPEN </t>
  </si>
  <si>
    <t>1HTMMMML6JH736688</t>
  </si>
  <si>
    <t>TXL0615</t>
  </si>
  <si>
    <t>3ALACWDTXHDJH9217</t>
  </si>
  <si>
    <t>TXL0616</t>
  </si>
  <si>
    <t>3HAMMMML5KL592806</t>
  </si>
  <si>
    <t>DNT.14545255</t>
  </si>
  <si>
    <t>EMPLOYEE</t>
  </si>
  <si>
    <t>AARON AUSTIN</t>
  </si>
  <si>
    <t>ET-41</t>
  </si>
  <si>
    <t>1FTEW1KP4RKD04440</t>
  </si>
  <si>
    <t>F150 XL</t>
  </si>
  <si>
    <t>2024 FORD F-150 XL</t>
  </si>
  <si>
    <t>2 - DFW, L - LEASE, PE - PROJECT ENGINEER</t>
  </si>
  <si>
    <t>ET-18 (AARON MOORE)</t>
  </si>
  <si>
    <t>AARON MOORE</t>
  </si>
  <si>
    <t>Aaron Moore</t>
  </si>
  <si>
    <t>NTTA00129106</t>
  </si>
  <si>
    <t>TYV3228</t>
  </si>
  <si>
    <t>NTTA00129105</t>
  </si>
  <si>
    <t>TYH2973</t>
  </si>
  <si>
    <t>NTTA00353776</t>
  </si>
  <si>
    <t>TYL6368</t>
  </si>
  <si>
    <t>ET-14 (Caleb Kocmick)</t>
  </si>
  <si>
    <t>Caleb Kocmick</t>
  </si>
  <si>
    <t>ET-38 (Caleb Padgett)</t>
  </si>
  <si>
    <t>Caleb Padgett</t>
  </si>
  <si>
    <t>TYG9299</t>
  </si>
  <si>
    <t>COREY TORGERSON (230016)</t>
  </si>
  <si>
    <t>NTTA00129107</t>
  </si>
  <si>
    <t>TYV3080</t>
  </si>
  <si>
    <t>ET-06 (ESTEBAN RODRIGUEZ PEREZ)</t>
  </si>
  <si>
    <t>NTTA00129108</t>
  </si>
  <si>
    <t>TYV5120</t>
  </si>
  <si>
    <t>James Gabe (GABJAM)</t>
  </si>
  <si>
    <t>NTTA00353775</t>
  </si>
  <si>
    <t>TYL6367</t>
  </si>
  <si>
    <t>JST 2022-008</t>
  </si>
  <si>
    <t>JONATHAN SALINAS</t>
  </si>
  <si>
    <t>PT-185 (JOSE BAUTISTA)</t>
  </si>
  <si>
    <t>JOSE C. RAMIREZ (210036)</t>
  </si>
  <si>
    <t>NTTA00129104</t>
  </si>
  <si>
    <t>TYL6358</t>
  </si>
  <si>
    <t>TYL6354</t>
  </si>
  <si>
    <t>ET-39 (JOSE TERRAZAS)</t>
  </si>
  <si>
    <t>1FTEW1KP6RKD04441</t>
  </si>
  <si>
    <t>NTTA00059181</t>
  </si>
  <si>
    <t>NTTA00353773</t>
  </si>
  <si>
    <t>TYL6365</t>
  </si>
  <si>
    <t>PT-166 (JUAN LUEVANO)</t>
  </si>
  <si>
    <t>NTTA00129099</t>
  </si>
  <si>
    <t>TYL6357</t>
  </si>
  <si>
    <t>LORENZO APARICIO (230017)</t>
  </si>
  <si>
    <t>Luis Ramirez</t>
  </si>
  <si>
    <t>SV-08 (MICHAEL RIEDER)</t>
  </si>
  <si>
    <t>FUSION</t>
  </si>
  <si>
    <t>PT-167 (OMAR RAMIREZ)</t>
  </si>
  <si>
    <t>OBALDO CHAVEZ</t>
  </si>
  <si>
    <t>PT-18S</t>
  </si>
  <si>
    <t>1FT7W2AA3RED37049</t>
  </si>
  <si>
    <t>PT-236 (ROLANDO COLMENERO-GARCIA)</t>
  </si>
  <si>
    <t>NTTA00129100</t>
  </si>
  <si>
    <t>TYL6355</t>
  </si>
  <si>
    <t>JST - WTX</t>
  </si>
  <si>
    <t>OPEN - MAY 2024</t>
  </si>
  <si>
    <t>JOSE TERRAZAS MELENDEZ</t>
  </si>
  <si>
    <t>PT-19S</t>
  </si>
  <si>
    <t>1FTEW2KP5RFA61011</t>
  </si>
  <si>
    <t>NTTA00129102</t>
  </si>
  <si>
    <t>TYH2972</t>
  </si>
  <si>
    <t>NTA00353774</t>
  </si>
  <si>
    <t>TYL6369</t>
  </si>
  <si>
    <t>TXL1478</t>
  </si>
  <si>
    <t>SAM PILAND</t>
  </si>
  <si>
    <t>ET-40</t>
  </si>
  <si>
    <t>NMW2708</t>
  </si>
  <si>
    <t>NTTA00129103</t>
  </si>
  <si>
    <t>TYL6356</t>
  </si>
  <si>
    <t>PT-163 (WILLIAM PERSINGER)</t>
  </si>
  <si>
    <t>WILLIAM PERSINGER</t>
  </si>
  <si>
    <t>NTTA00059178</t>
  </si>
  <si>
    <t>3 - WTX, TC - TRAFFIC CONTROL</t>
  </si>
  <si>
    <t>PT-260</t>
  </si>
  <si>
    <t>WILLIAM RATHER</t>
  </si>
  <si>
    <t>1FTFW1ED8PFB63951</t>
  </si>
  <si>
    <t>William Rather</t>
  </si>
  <si>
    <t>NTTA00059180</t>
  </si>
  <si>
    <t>TYV5110</t>
  </si>
  <si>
    <t>D - DIRECTOR</t>
  </si>
  <si>
    <t>CM-04</t>
  </si>
  <si>
    <t>2NKBL50X8CM323504</t>
  </si>
  <si>
    <t>T400</t>
  </si>
  <si>
    <t>TXL1219</t>
  </si>
  <si>
    <t>2NP3LJ0X5EM219806</t>
  </si>
  <si>
    <t>348</t>
  </si>
  <si>
    <t>MT-07 (TMA)</t>
  </si>
  <si>
    <t>TXL 1332</t>
  </si>
  <si>
    <t>3ALHCYFC4JDJX8632</t>
  </si>
  <si>
    <t>1FVHCYFE9KHKE5850</t>
  </si>
  <si>
    <t>*</t>
  </si>
  <si>
    <t>ACTUAL COST CODES</t>
  </si>
  <si>
    <t>AC-26</t>
  </si>
  <si>
    <t>2024 SULLAIR 185 AIR COMPRESSOR</t>
  </si>
  <si>
    <t>2012 KW CONCRETE MIXER (23504)</t>
  </si>
  <si>
    <t>2023-035</t>
  </si>
  <si>
    <t>2023-034</t>
  </si>
  <si>
    <t>2024-004</t>
  </si>
  <si>
    <t>2024 F-150</t>
  </si>
  <si>
    <t>2023 CAT 308E2 CR</t>
  </si>
  <si>
    <t>LP-116</t>
  </si>
  <si>
    <t>WANCO LIGHT TOWER 4-7KW VERT</t>
  </si>
  <si>
    <t>2017-022</t>
  </si>
  <si>
    <t>ET-42</t>
  </si>
  <si>
    <t>AC-25</t>
  </si>
  <si>
    <t>AC-27</t>
  </si>
  <si>
    <t>LP-114</t>
  </si>
  <si>
    <t>LP-115</t>
  </si>
  <si>
    <t>LP-117</t>
  </si>
  <si>
    <t>ML-06</t>
  </si>
  <si>
    <t>2016 GENIE S-45 4WD (22865)</t>
  </si>
  <si>
    <t>2017 F-750 B12651 (TMA)</t>
  </si>
  <si>
    <t>14T-40</t>
  </si>
  <si>
    <t>2024 CornPro UT-23 HT (Red)</t>
  </si>
  <si>
    <t>14T-41</t>
  </si>
  <si>
    <t>2022 CornPro UT-23HT (Red)</t>
  </si>
  <si>
    <t>14T-42</t>
  </si>
  <si>
    <t>2024 CornPro UT-23HT (Red)</t>
  </si>
  <si>
    <t>CC-03</t>
  </si>
  <si>
    <t>2013 Kobelco CK1600G</t>
  </si>
  <si>
    <t>D-22*</t>
  </si>
  <si>
    <t>D-22 Undercarriage Replace Maj</t>
  </si>
  <si>
    <t>DTC-28</t>
  </si>
  <si>
    <t>2015 F-550 727489</t>
  </si>
  <si>
    <t>2022 CARRY-ON CARGO TRL (3876)</t>
  </si>
  <si>
    <t>EN-09</t>
  </si>
  <si>
    <t>R780 TCS7 SCS900</t>
  </si>
  <si>
    <t>2024 F-150 XL (D04439) S. PIL</t>
  </si>
  <si>
    <t>2024 F-150 XL (D04440) A. AUST</t>
  </si>
  <si>
    <t>2024 F-150 XL (D04442)</t>
  </si>
  <si>
    <t>2018 John Deere 75GX</t>
  </si>
  <si>
    <t>EX-79</t>
  </si>
  <si>
    <t>EXA-18</t>
  </si>
  <si>
    <t>EXA-19</t>
  </si>
  <si>
    <t>2019 John Deere 350G</t>
  </si>
  <si>
    <t>2023 Rammer 777E Hyd Hammer</t>
  </si>
  <si>
    <t>2023 Genesis GDT 290 Processor</t>
  </si>
  <si>
    <t>LP-108</t>
  </si>
  <si>
    <t>LP-200</t>
  </si>
  <si>
    <t>LP-201</t>
  </si>
  <si>
    <t>LP-202</t>
  </si>
  <si>
    <t>LP-203</t>
  </si>
  <si>
    <t>2013 MAGNUM MLT3060 (B311475)</t>
  </si>
  <si>
    <t>UR LIGHT TOWER 4-7KW VERT MAST</t>
  </si>
  <si>
    <t>MT-07**</t>
  </si>
  <si>
    <t>MT-07 TK MOUNTED ATTENUATOR</t>
  </si>
  <si>
    <t>2023 F-550 D53090</t>
  </si>
  <si>
    <t>PT-258</t>
  </si>
  <si>
    <t>PT-259</t>
  </si>
  <si>
    <t>PT-261</t>
  </si>
  <si>
    <t>2024 F-250 D12146 D. Riddle</t>
  </si>
  <si>
    <t>2023 F-250 E16076 H. Byer</t>
  </si>
  <si>
    <t>2024 F-250 D63738 B Anders</t>
  </si>
  <si>
    <t>2023 F-250 D91858 S. Hemmerlei</t>
  </si>
  <si>
    <t>2023 F-150 B63951</t>
  </si>
  <si>
    <t>RTX-MB016</t>
  </si>
  <si>
    <t>WANCO MESSAGE BOARD (D1002819)</t>
  </si>
  <si>
    <t>SFB-02**</t>
  </si>
  <si>
    <t>Saftey Basekt 4x8 Hyd Bskt</t>
  </si>
  <si>
    <t>SSA-22</t>
  </si>
  <si>
    <t>CAT BP120</t>
  </si>
  <si>
    <t>T-04</t>
  </si>
  <si>
    <t>2018 Wirtgen WR200XLI</t>
  </si>
  <si>
    <t>JOB #1</t>
  </si>
  <si>
    <t>JOB DESC</t>
  </si>
  <si>
    <t>COST CODE 2</t>
  </si>
  <si>
    <t>JOB #2</t>
  </si>
  <si>
    <t>JOB DESC2</t>
  </si>
  <si>
    <t>DIVISION #</t>
  </si>
  <si>
    <t>20-07</t>
  </si>
  <si>
    <t>I 20 Elec Fiber Signs</t>
  </si>
  <si>
    <t>0020 0007</t>
  </si>
  <si>
    <t>DFW Area</t>
  </si>
  <si>
    <t>Description</t>
  </si>
  <si>
    <t>2018-020</t>
  </si>
  <si>
    <t>SH 6 Fort Bend- TX</t>
  </si>
  <si>
    <t>2018 0020A</t>
  </si>
  <si>
    <t>Houston Heavy Highway</t>
  </si>
  <si>
    <t>24-99</t>
  </si>
  <si>
    <t>2019 0043A</t>
  </si>
  <si>
    <t>Camp Wisdom Road</t>
  </si>
  <si>
    <t>2019-031</t>
  </si>
  <si>
    <t>Calhoun Road at Brays Bayou</t>
  </si>
  <si>
    <t>2019 0031A</t>
  </si>
  <si>
    <t>2019 0044A</t>
  </si>
  <si>
    <t>E. Long Avenue</t>
  </si>
  <si>
    <t>Dallas Heavy Highway</t>
  </si>
  <si>
    <t>2020 0027A</t>
  </si>
  <si>
    <t>Denton CO US 377</t>
  </si>
  <si>
    <t>2020 0037A</t>
  </si>
  <si>
    <t>SL 338 Brdg - Odessa Ector Co</t>
  </si>
  <si>
    <t>I 20 Road Widening</t>
  </si>
  <si>
    <t>2020 0020A</t>
  </si>
  <si>
    <t>2020 0049A</t>
  </si>
  <si>
    <t>BU 287 P Sidewalk Improvement</t>
  </si>
  <si>
    <t>DENTON CO US 377</t>
  </si>
  <si>
    <t>2021 0017A</t>
  </si>
  <si>
    <t>Plano Collin Creek Culvert Imp</t>
  </si>
  <si>
    <t>West Texas</t>
  </si>
  <si>
    <t>2022 0003A</t>
  </si>
  <si>
    <t>Rehab Runway 17L/35R Storm Dra</t>
  </si>
  <si>
    <t>2022 0008A</t>
  </si>
  <si>
    <t>Gregg CS Bridge Replacement</t>
  </si>
  <si>
    <t>Dallas US 75 Pedestrian Bridge</t>
  </si>
  <si>
    <t>2021 0010A</t>
  </si>
  <si>
    <t>2022 0023A</t>
  </si>
  <si>
    <t>Dallas Riverfront &amp; Cadiz Brid</t>
  </si>
  <si>
    <t>2021-014</t>
  </si>
  <si>
    <t>Rehab Landside Pvmt Phase3A&amp;4B</t>
  </si>
  <si>
    <t>2021 0014A</t>
  </si>
  <si>
    <t>2022 0033A</t>
  </si>
  <si>
    <t>Collin Mckinney Parkway</t>
  </si>
  <si>
    <t>2022 0040A</t>
  </si>
  <si>
    <t>Hardin Bridge Overlay/Repair</t>
  </si>
  <si>
    <t>2021-024</t>
  </si>
  <si>
    <t>Midland-FM307 Intersection Imp</t>
  </si>
  <si>
    <t>2021 0024A</t>
  </si>
  <si>
    <t>2022 0042A</t>
  </si>
  <si>
    <t>SL 12 Overlay &amp; Concrete Rep</t>
  </si>
  <si>
    <t>2021-051</t>
  </si>
  <si>
    <t>Fayette IH 10 Bridge Maintenan</t>
  </si>
  <si>
    <t>2021 0051A</t>
  </si>
  <si>
    <t>2023 0006A</t>
  </si>
  <si>
    <t>Tarrant SH 183 Bridge Replacem</t>
  </si>
  <si>
    <t>2021-057</t>
  </si>
  <si>
    <t>Austin Co FM 331 Bridge Replac</t>
  </si>
  <si>
    <t>2021 0057A</t>
  </si>
  <si>
    <t>2023 0007A</t>
  </si>
  <si>
    <t>Ector BI 20E Rehab Roadway</t>
  </si>
  <si>
    <t>2021-068</t>
  </si>
  <si>
    <t>2021 Sidewalk &amp; Barrier Free R</t>
  </si>
  <si>
    <t>2021 0068A</t>
  </si>
  <si>
    <t>2023 0014A</t>
  </si>
  <si>
    <t>Tarrant IH 20 - US81 Bridge Re</t>
  </si>
  <si>
    <t>DFW Soil Slope Remediation</t>
  </si>
  <si>
    <t>2021 0072A</t>
  </si>
  <si>
    <t>2023 0027A</t>
  </si>
  <si>
    <t>NTTA SRT Rail &amp; Shoulder Rehab</t>
  </si>
  <si>
    <t>2023 0028A</t>
  </si>
  <si>
    <t>Tarrant FM 157 Intersection Im</t>
  </si>
  <si>
    <t>2023 0029A</t>
  </si>
  <si>
    <t>Tarrant IH 20 Rehab Existing R</t>
  </si>
  <si>
    <t>2022-012</t>
  </si>
  <si>
    <t>NTTA PGBT Spur 303 Drain MSE</t>
  </si>
  <si>
    <t>2022 0012A</t>
  </si>
  <si>
    <t>2023 0032A</t>
  </si>
  <si>
    <t>IH 345 Bridge Rehabilitation</t>
  </si>
  <si>
    <t>Collin Mckinney Parkway Constr</t>
  </si>
  <si>
    <t>2022-041</t>
  </si>
  <si>
    <t>SH 183 Embankment Stabilizatio</t>
  </si>
  <si>
    <t>2022 0041A</t>
  </si>
  <si>
    <t>SL 12 Overlay &amp; Concrete Repai</t>
  </si>
  <si>
    <t>2022-044</t>
  </si>
  <si>
    <t>Plano Erosion Control Improvem</t>
  </si>
  <si>
    <t>2022 0044A</t>
  </si>
  <si>
    <t>Rehab Lanside Storm Phase 2</t>
  </si>
  <si>
    <t>2023 0004A</t>
  </si>
  <si>
    <t>2023-012</t>
  </si>
  <si>
    <t>Galveston FM 1765 Safety Impro</t>
  </si>
  <si>
    <t>2023 0012A</t>
  </si>
  <si>
    <t>Tarrant IH 20 US 81 Bridge Dec</t>
  </si>
  <si>
    <t>Martin SH 176 Roadway Improvem</t>
  </si>
  <si>
    <t>2023 0019A</t>
  </si>
  <si>
    <t>MATAGORDA</t>
  </si>
  <si>
    <t>2023 0026A</t>
  </si>
  <si>
    <t>SM-Tarrant IH 20 Rehad Road</t>
  </si>
  <si>
    <t>2023-030</t>
  </si>
  <si>
    <t>Swing Bridge Change Order</t>
  </si>
  <si>
    <t>2023 0030A</t>
  </si>
  <si>
    <t>HOUSTON AREA</t>
  </si>
  <si>
    <t>Dallas SH 345 Bridge Rehabilit</t>
  </si>
  <si>
    <t>Dallas IH 45 Bridge Maintenanc</t>
  </si>
  <si>
    <t>2023 0034A</t>
  </si>
  <si>
    <t>Harris VA Bridge Rehabs</t>
  </si>
  <si>
    <t>2023 0035A</t>
  </si>
  <si>
    <t>Galveston FM 517 Highway Impro</t>
  </si>
  <si>
    <t>2023 0036A</t>
  </si>
  <si>
    <t>21-01</t>
  </si>
  <si>
    <t>Signals City of Dallas Group 7</t>
  </si>
  <si>
    <t>0021 0001</t>
  </si>
  <si>
    <t>21-02</t>
  </si>
  <si>
    <t>NRH-Signal &amp; Trail Signs</t>
  </si>
  <si>
    <t>0021 0002</t>
  </si>
  <si>
    <t>21-06</t>
  </si>
  <si>
    <t>IH35 Green Ribbon Program</t>
  </si>
  <si>
    <t>0021 0006</t>
  </si>
  <si>
    <t>22-01</t>
  </si>
  <si>
    <t>Jefferson SH 124 Full Depth Rp</t>
  </si>
  <si>
    <t>0022 0001</t>
  </si>
  <si>
    <t>Houston Area</t>
  </si>
  <si>
    <t>22-02</t>
  </si>
  <si>
    <t>SRT Frontage Joint Crack Seal</t>
  </si>
  <si>
    <t>0022 0002</t>
  </si>
  <si>
    <t>22-03</t>
  </si>
  <si>
    <t>VA Safety Improvement Projects</t>
  </si>
  <si>
    <t>22-04</t>
  </si>
  <si>
    <t>Addison Airport Tunnel Lightin</t>
  </si>
  <si>
    <t>22-05</t>
  </si>
  <si>
    <t>Jefferson SS 215 Rehab Roadway</t>
  </si>
  <si>
    <t>0022 0005</t>
  </si>
  <si>
    <t>ON CALL FOR RAGLE</t>
  </si>
  <si>
    <t>23-03</t>
  </si>
  <si>
    <t>NTTA DNT Ramp Repairs</t>
  </si>
  <si>
    <t>23-01</t>
  </si>
  <si>
    <t>IH820 &amp; Clifford</t>
  </si>
  <si>
    <t>0023 0001</t>
  </si>
  <si>
    <t>23-02</t>
  </si>
  <si>
    <t>Tarrant IH 20 Rehab Exist Road</t>
  </si>
  <si>
    <t>24-01</t>
  </si>
  <si>
    <t>Jefferson SH 87 Restoration</t>
  </si>
  <si>
    <t>24-02</t>
  </si>
  <si>
    <t>Harris VA Solar Lighting</t>
  </si>
  <si>
    <t>0024 0002</t>
  </si>
  <si>
    <t>DALOH-HH</t>
  </si>
  <si>
    <t>Dallas OH Heavy Highway</t>
  </si>
  <si>
    <t>EQUIP DFW</t>
  </si>
  <si>
    <t>Equipment DFW Division</t>
  </si>
  <si>
    <t>EQUIP HOU</t>
  </si>
  <si>
    <t>Equipment Houston Division</t>
  </si>
  <si>
    <t>N/B</t>
  </si>
  <si>
    <t>EQUIP WT</t>
  </si>
  <si>
    <t>Equipment West Texas Division</t>
  </si>
  <si>
    <t>HOUOH-HH</t>
  </si>
  <si>
    <t>Houston OH - Heavy Highway</t>
  </si>
  <si>
    <t>OVERHEAD</t>
  </si>
  <si>
    <t>Overhead</t>
  </si>
  <si>
    <t>RAG-DAL</t>
  </si>
  <si>
    <t>Ragle Dallas</t>
  </si>
  <si>
    <t>RAG-HOU</t>
  </si>
  <si>
    <t>Ragle Houston</t>
  </si>
  <si>
    <t>SEL-DALHH</t>
  </si>
  <si>
    <t>Texas Dallas</t>
  </si>
  <si>
    <t>BEAUMONT YARD</t>
  </si>
  <si>
    <t>SEL-HOU</t>
  </si>
  <si>
    <t>Texas Houston</t>
  </si>
  <si>
    <t>TRAFFIC YARD</t>
  </si>
  <si>
    <t>TEXDIST</t>
  </si>
  <si>
    <t>TEXAS DISTRICT OFFICE</t>
  </si>
  <si>
    <t>SELECT MAINTENANCE 2024</t>
  </si>
  <si>
    <t>Texas District Office</t>
  </si>
  <si>
    <t>Texas District</t>
  </si>
  <si>
    <t>WTOH-HH</t>
  </si>
  <si>
    <t>West Texas OH Heavy Highway</t>
  </si>
  <si>
    <t>SELECT MAINTENANCE</t>
  </si>
  <si>
    <t>DENTON DR</t>
  </si>
  <si>
    <t>2017 0022A</t>
  </si>
  <si>
    <t>2024-003</t>
  </si>
  <si>
    <t>2024-012</t>
  </si>
  <si>
    <t>Dallas 635 Slope Stabilization</t>
  </si>
  <si>
    <t>2024 0003A</t>
  </si>
  <si>
    <t>City of Dallas Sidewalk 2024</t>
  </si>
  <si>
    <t>2024 0004A</t>
  </si>
  <si>
    <t>Dallas IH 635 U-Turn Bridge</t>
  </si>
  <si>
    <t>2024 0012A</t>
  </si>
  <si>
    <t>PICKUP TRUCKS BILLED BASED ON MANHOURS</t>
  </si>
  <si>
    <t>RATE X ORIGINAL</t>
  </si>
  <si>
    <t>CHANGE (DECREASE)</t>
  </si>
  <si>
    <t>ASSET ID2</t>
  </si>
  <si>
    <t>JORGE MARTINEZ</t>
  </si>
  <si>
    <t>CALEB KOCMICK</t>
  </si>
  <si>
    <t>LUIS RAMIREZ</t>
  </si>
  <si>
    <t>JOSE RIVERA</t>
  </si>
  <si>
    <t>TROY MALETTE</t>
  </si>
  <si>
    <t>JUAN RODRIGUEZ</t>
  </si>
  <si>
    <t>JUAN RUIZ</t>
  </si>
  <si>
    <t>ET-43</t>
  </si>
  <si>
    <t>ERIC GIEBELHAUS</t>
  </si>
  <si>
    <t>KORBIN GEE</t>
  </si>
  <si>
    <t>COREY TORGERSON</t>
  </si>
  <si>
    <t>CHAOBA</t>
  </si>
  <si>
    <t>PATRICHIA HANNA</t>
  </si>
  <si>
    <t>JOB SITE TRUCK</t>
  </si>
  <si>
    <t>MICHAEL HAMMONS</t>
  </si>
  <si>
    <t>ET-28 (JORGE L. FLORES)</t>
  </si>
  <si>
    <t>ET-42 (JUAN C. BERJES RUIZ)</t>
  </si>
  <si>
    <t>PT-218 (Michael Hammons)</t>
  </si>
  <si>
    <t>PT-239 (ALEJANDRO RODRIGUEZ)</t>
  </si>
  <si>
    <t>PT-252 (JUAN C. REYES DIAZ)</t>
  </si>
  <si>
    <t>L - LEASE, 2 - DFW, O - OPEN</t>
  </si>
  <si>
    <t>NTTA00443299</t>
  </si>
  <si>
    <t>VDY3381</t>
  </si>
  <si>
    <t>1FTEW2KPXRFA02973</t>
  </si>
  <si>
    <t>F150 STX</t>
  </si>
  <si>
    <t>2024 F-150 STX</t>
  </si>
  <si>
    <t>NTTA00875886</t>
  </si>
  <si>
    <t>2 - DFW, L - LEASE, PM - PROJECT MANAGER</t>
  </si>
  <si>
    <t xml:space="preserve">
XL 4x2 SD Crew Cab 179 in. WB DRW</t>
  </si>
  <si>
    <t>MECH - MECHANIC, 2 - DFW</t>
  </si>
  <si>
    <t>VHP4305</t>
  </si>
  <si>
    <t>VFG3010</t>
  </si>
  <si>
    <t>NTTA00751789</t>
  </si>
  <si>
    <t>VGK5471</t>
  </si>
  <si>
    <t>XL 4x4 SD Super Cab 8.2 ft. box 148 in. WB SRW</t>
  </si>
  <si>
    <t>SI - SUPERINTENDENT, 4 - HOU</t>
  </si>
  <si>
    <t>NTTA 00427045</t>
  </si>
  <si>
    <t>NTTA 00427047</t>
  </si>
  <si>
    <t>IF NO REVISION THE RATE X REVISION COLUMN WILL PULL FROM THE UNIT ALLOCATION COLUMN</t>
  </si>
  <si>
    <t>REVISION UNITS</t>
  </si>
  <si>
    <t>ALLOCATION UNITS</t>
  </si>
  <si>
    <t>WEL-15</t>
  </si>
  <si>
    <t>RANGER 305 WELDER</t>
  </si>
  <si>
    <t>14T-43</t>
  </si>
  <si>
    <t>2024 CornPro UT23 HT (Red)</t>
  </si>
  <si>
    <t>30T-01</t>
  </si>
  <si>
    <t>LOAD TRAIL PINTLE W/2-15K AXLE</t>
  </si>
  <si>
    <t>7TD-01</t>
  </si>
  <si>
    <t>2024 BIG TEX 70ST-16BK (3155)</t>
  </si>
  <si>
    <t>D-23</t>
  </si>
  <si>
    <t>2019 JD 650K LGP</t>
  </si>
  <si>
    <t>2024 F150 STX (A02973)</t>
  </si>
  <si>
    <t>EXA-20</t>
  </si>
  <si>
    <t>EXD-01</t>
  </si>
  <si>
    <t>2023 NPK GH7</t>
  </si>
  <si>
    <t>2013 Geodrill 50 (Komatsu 210)</t>
  </si>
  <si>
    <t>HTC-03</t>
  </si>
  <si>
    <t>2020 CARRY-ON CARGO TRAILER</t>
  </si>
  <si>
    <t>MB-L3321</t>
  </si>
  <si>
    <t>2020 WANCO WTMMB</t>
  </si>
  <si>
    <t>PT-262</t>
  </si>
  <si>
    <t>PT-263</t>
  </si>
  <si>
    <t>PT-264</t>
  </si>
  <si>
    <t>PT-265</t>
  </si>
  <si>
    <t>PT-266</t>
  </si>
  <si>
    <t>PT-267</t>
  </si>
  <si>
    <t>PT-268</t>
  </si>
  <si>
    <t>PT-269</t>
  </si>
  <si>
    <t>PT-270</t>
  </si>
  <si>
    <t>2024 F-250 E14598</t>
  </si>
  <si>
    <t>2024 F-250 D9973 D Collier</t>
  </si>
  <si>
    <t>2024 F-150 D14411 C Hurst</t>
  </si>
  <si>
    <t>2024 F-150 A47508 J. Schorr</t>
  </si>
  <si>
    <t>2024 FORD MAVERICK XLT (5305)</t>
  </si>
  <si>
    <t>2024 F350 FLATBED WELDING TK</t>
  </si>
  <si>
    <t>2024 FORD MAVERICK XL (2821)</t>
  </si>
  <si>
    <t>RTX-MB008</t>
  </si>
  <si>
    <t>2016 WANCO WTMMB</t>
  </si>
  <si>
    <t>SB-01*</t>
  </si>
  <si>
    <t>SB-01 WINDROW PICKUP ADAPTER</t>
  </si>
  <si>
    <t>SFB-19</t>
  </si>
  <si>
    <t>2019 Freightliner M2 KG0894</t>
  </si>
  <si>
    <t>SFB-20</t>
  </si>
  <si>
    <t>2020 International MV607</t>
  </si>
  <si>
    <t>SFB-21</t>
  </si>
  <si>
    <t>2020 International MV 607</t>
  </si>
  <si>
    <t>WEL-16</t>
  </si>
  <si>
    <t>2024 LE VANTAGE 322 WELDER</t>
  </si>
  <si>
    <t>004808</t>
  </si>
  <si>
    <t>5F11S1016M1004808</t>
  </si>
  <si>
    <t>WANCO</t>
  </si>
  <si>
    <t>UNKNOWN</t>
  </si>
  <si>
    <t>14DT-02S</t>
  </si>
  <si>
    <t>16V1D1925R5300916</t>
  </si>
  <si>
    <t>BIG TEX</t>
  </si>
  <si>
    <t>14FT-01S</t>
  </si>
  <si>
    <t>16V1W2427R2325857</t>
  </si>
  <si>
    <t>FLATBED</t>
  </si>
  <si>
    <t>2024 BIG TEX 14PI-20BK</t>
  </si>
  <si>
    <t>16VPX1629K2089636</t>
  </si>
  <si>
    <t>NTTA00439422</t>
  </si>
  <si>
    <t>419632K</t>
  </si>
  <si>
    <t>16VPX1827L2061879</t>
  </si>
  <si>
    <t>14PI</t>
  </si>
  <si>
    <t>SHOP TRAILER</t>
  </si>
  <si>
    <t>519048M</t>
  </si>
  <si>
    <t>2SFJL3362P1081051</t>
  </si>
  <si>
    <t>SOUT</t>
  </si>
  <si>
    <t>SL7</t>
  </si>
  <si>
    <t>617953M</t>
  </si>
  <si>
    <t>2SFJL3369P1801046</t>
  </si>
  <si>
    <t>617954M</t>
  </si>
  <si>
    <t>14T-38 (TRAFFIC CONTROL)</t>
  </si>
  <si>
    <t>5WWBC1628P6029597</t>
  </si>
  <si>
    <t>DELCO</t>
  </si>
  <si>
    <t>TRAFFIC CONTROL LANDSCAPE TRAILER</t>
  </si>
  <si>
    <t>623925M</t>
  </si>
  <si>
    <t>14T-39 (WTX JOB TRAILER)</t>
  </si>
  <si>
    <t>58SBF2225RE040477</t>
  </si>
  <si>
    <t>TRAILER</t>
  </si>
  <si>
    <t>3 - WTX, TRL - TRAILER</t>
  </si>
  <si>
    <t>16V1U2016R2343155</t>
  </si>
  <si>
    <t>TILT DECK</t>
  </si>
  <si>
    <t>AB-##?</t>
  </si>
  <si>
    <t>5F11S1018M1004910</t>
  </si>
  <si>
    <t>WTSP</t>
  </si>
  <si>
    <t>M1004910</t>
  </si>
  <si>
    <t>AB-??/??</t>
  </si>
  <si>
    <t>4GM1A0911M1531991</t>
  </si>
  <si>
    <t>SOLAR TECH</t>
  </si>
  <si>
    <t xml:space="preserve">AB-??? </t>
  </si>
  <si>
    <t>4GM1A0917N1532984</t>
  </si>
  <si>
    <t xml:space="preserve">AB-???? </t>
  </si>
  <si>
    <t>5F11S101XM1004813</t>
  </si>
  <si>
    <t>AB-???????</t>
  </si>
  <si>
    <t>4GM1A0917D1526262</t>
  </si>
  <si>
    <t>AB-003</t>
  </si>
  <si>
    <t>AB-007</t>
  </si>
  <si>
    <t>4GM1A091H1529101</t>
  </si>
  <si>
    <t>SILENT SENTINAL</t>
  </si>
  <si>
    <t>529101</t>
  </si>
  <si>
    <t>AB-01</t>
  </si>
  <si>
    <t>4GM1A0918M1532409</t>
  </si>
  <si>
    <t>532409</t>
  </si>
  <si>
    <t>AB-011</t>
  </si>
  <si>
    <t>AB-018</t>
  </si>
  <si>
    <t>4GM1A0914H1528881</t>
  </si>
  <si>
    <t>528881</t>
  </si>
  <si>
    <t>AB-02</t>
  </si>
  <si>
    <t>4GM1A0914M1532407</t>
  </si>
  <si>
    <t>532407</t>
  </si>
  <si>
    <t>AB-03</t>
  </si>
  <si>
    <t>4GM1A0914M1532469</t>
  </si>
  <si>
    <t>532469</t>
  </si>
  <si>
    <t>AB-04</t>
  </si>
  <si>
    <t>4GM1A0913M1531992</t>
  </si>
  <si>
    <t>531992</t>
  </si>
  <si>
    <t>AB-05</t>
  </si>
  <si>
    <t>4GM2M1A0915F1527655</t>
  </si>
  <si>
    <t>527655</t>
  </si>
  <si>
    <t>AB-06</t>
  </si>
  <si>
    <t>4GM1A0913F1527718</t>
  </si>
  <si>
    <t>AB-3017</t>
  </si>
  <si>
    <t>AB-526124</t>
  </si>
  <si>
    <t>AB-531993</t>
  </si>
  <si>
    <t>4GM1A0915M1531993</t>
  </si>
  <si>
    <t>2021 SOLAR TECH SILENT SENTINAL ARROW BOARD</t>
  </si>
  <si>
    <t>M1531993</t>
  </si>
  <si>
    <t>TC - TRAFFIC CONTROL</t>
  </si>
  <si>
    <t>201102130002</t>
  </si>
  <si>
    <t>SULLAIR</t>
  </si>
  <si>
    <t>185</t>
  </si>
  <si>
    <t>Sullair 185 Air Compressor</t>
  </si>
  <si>
    <t>DOOSAN</t>
  </si>
  <si>
    <t>185 AIR COMPRESSOR</t>
  </si>
  <si>
    <t>201201120121</t>
  </si>
  <si>
    <t>SULLAIR 185 AIR COMPRESSOR 2012</t>
  </si>
  <si>
    <t>201412150021</t>
  </si>
  <si>
    <t>SULLAIR 185 AIR COMPRESSOR 2014</t>
  </si>
  <si>
    <t>201206230011</t>
  </si>
  <si>
    <t>459403UKXF15</t>
  </si>
  <si>
    <t>P425</t>
  </si>
  <si>
    <t>Not a trailer mounted air compressor DOOSAN P425 AIR COMPRESSOR 2014</t>
  </si>
  <si>
    <t>480102UCABF68</t>
  </si>
  <si>
    <t>DOOSAN P425 AIR COMPRESSOR 2017</t>
  </si>
  <si>
    <t>AC-25 (0153)</t>
  </si>
  <si>
    <t>US0124020153</t>
  </si>
  <si>
    <t>US0124020105</t>
  </si>
  <si>
    <t>US0124020151</t>
  </si>
  <si>
    <t xml:space="preserve">Batch Plant </t>
  </si>
  <si>
    <t>CMI</t>
  </si>
  <si>
    <t>350</t>
  </si>
  <si>
    <t>Concrete Batch Plant CMI Rustler 12</t>
  </si>
  <si>
    <t>420E IT</t>
  </si>
  <si>
    <t>420F</t>
  </si>
  <si>
    <t xml:space="preserve">With quick coupler </t>
  </si>
  <si>
    <t>CAT0420FCSKR03229</t>
  </si>
  <si>
    <t>DJL03410</t>
  </si>
  <si>
    <t>420E</t>
  </si>
  <si>
    <t>CAT0430FVRGS00198</t>
  </si>
  <si>
    <t>430FIT</t>
  </si>
  <si>
    <t xml:space="preserve">with quick coupler </t>
  </si>
  <si>
    <t>CAT0420FTHWD00456</t>
  </si>
  <si>
    <t>420F2 IT</t>
  </si>
  <si>
    <t>CAT0420FSKR05267</t>
  </si>
  <si>
    <t>CAT0420EPDAN02209</t>
  </si>
  <si>
    <t xml:space="preserve">W/ Auxiliary hydraulics and quick coupler </t>
  </si>
  <si>
    <t>404519</t>
  </si>
  <si>
    <t>BROCE</t>
  </si>
  <si>
    <t>RJ350</t>
  </si>
  <si>
    <t>405200</t>
  </si>
  <si>
    <t>406044</t>
  </si>
  <si>
    <t>304420</t>
  </si>
  <si>
    <t>BB250</t>
  </si>
  <si>
    <t>304372</t>
  </si>
  <si>
    <t>34257</t>
  </si>
  <si>
    <t>LAY-MOR</t>
  </si>
  <si>
    <t>SM300</t>
  </si>
  <si>
    <t>3 Wheel</t>
  </si>
  <si>
    <t>35490</t>
  </si>
  <si>
    <t>408582</t>
  </si>
  <si>
    <t>KR350</t>
  </si>
  <si>
    <t>900800-179</t>
  </si>
  <si>
    <t>GOMACO</t>
  </si>
  <si>
    <t>C-450</t>
  </si>
  <si>
    <t>Upper engine serial number 3024911261
model CH20S
Spec 64593</t>
  </si>
  <si>
    <t>907500-007</t>
  </si>
  <si>
    <t>C-750</t>
  </si>
  <si>
    <t>905800-052</t>
  </si>
  <si>
    <t>SPAN-IT</t>
  </si>
  <si>
    <t>Span-It Work Bridge (Motorized)</t>
  </si>
  <si>
    <t>900100-1079-U</t>
  </si>
  <si>
    <t>COMMANDER III</t>
  </si>
  <si>
    <t>905200-105</t>
  </si>
  <si>
    <t>GP-2800</t>
  </si>
  <si>
    <t>906700-041</t>
  </si>
  <si>
    <t>RTP-500</t>
  </si>
  <si>
    <t>905800-081</t>
  </si>
  <si>
    <t>2106T4828</t>
  </si>
  <si>
    <t>PUTZMEISTER</t>
  </si>
  <si>
    <t>TK 40</t>
  </si>
  <si>
    <t>3-17-1-9778</t>
  </si>
  <si>
    <t>REED</t>
  </si>
  <si>
    <t>B50</t>
  </si>
  <si>
    <t>50XBE1629NA033611</t>
  </si>
  <si>
    <t>SPARTAN CARGO</t>
  </si>
  <si>
    <t>614240M</t>
  </si>
  <si>
    <t>50XBE162XPA034561</t>
  </si>
  <si>
    <t>739742m</t>
  </si>
  <si>
    <t>6GN02164</t>
  </si>
  <si>
    <t>D5M</t>
  </si>
  <si>
    <t>W/ GPS</t>
  </si>
  <si>
    <t>1T0700KXLDE254220</t>
  </si>
  <si>
    <t>JOHN DEERE</t>
  </si>
  <si>
    <t>700K</t>
  </si>
  <si>
    <t>CAT00D3KPKF202159</t>
  </si>
  <si>
    <t>D3K2 XL</t>
  </si>
  <si>
    <t>CAT00D6NKPBA02665</t>
  </si>
  <si>
    <t>D6N LGP</t>
  </si>
  <si>
    <t>W/ Ripper - MACHINE CONTROL</t>
  </si>
  <si>
    <t>RST01696</t>
  </si>
  <si>
    <t>D6K2</t>
  </si>
  <si>
    <t>CAT00D3KCKL200409</t>
  </si>
  <si>
    <t>10000386PKA024665</t>
  </si>
  <si>
    <t>DYNAPAC</t>
  </si>
  <si>
    <t>CC5200VI</t>
  </si>
  <si>
    <t>10000387EJA021901</t>
  </si>
  <si>
    <t>CC6200VI</t>
  </si>
  <si>
    <t>10000470ENA034101</t>
  </si>
  <si>
    <t>CC1300VI</t>
  </si>
  <si>
    <t xml:space="preserve">Drop hammer </t>
  </si>
  <si>
    <t>STANLEY</t>
  </si>
  <si>
    <t>DH3500</t>
  </si>
  <si>
    <t>DFW.04161635</t>
  </si>
  <si>
    <t>DTC-01</t>
  </si>
  <si>
    <t>53BLTEA28LR001285</t>
  </si>
  <si>
    <t>LOOK TRAILERS</t>
  </si>
  <si>
    <t xml:space="preserve">DALLAS TRAILER CARGO 2020 </t>
  </si>
  <si>
    <t>DTC-01S</t>
  </si>
  <si>
    <t>4YMBC1620MT017557</t>
  </si>
  <si>
    <t>CARRY-ON TRAILER</t>
  </si>
  <si>
    <t>SELECT DALLAS TRAILER CARGO 2021</t>
  </si>
  <si>
    <t>DTC-02</t>
  </si>
  <si>
    <t>4P2AB162325034302</t>
  </si>
  <si>
    <t>PACE</t>
  </si>
  <si>
    <t>DALLAS TRAILER CARGO 2002</t>
  </si>
  <si>
    <t>DTC-02S</t>
  </si>
  <si>
    <t>4YMBC1427MT012956</t>
  </si>
  <si>
    <t>CARGO CRAFT</t>
  </si>
  <si>
    <t>764824k</t>
  </si>
  <si>
    <t>DTC-03</t>
  </si>
  <si>
    <t>4YMBC162XLG019579</t>
  </si>
  <si>
    <t>DALLAS TRAILER CARGO 2020</t>
  </si>
  <si>
    <t>387938M</t>
  </si>
  <si>
    <t>DTC-04</t>
  </si>
  <si>
    <t>3EVBC1625N1101511</t>
  </si>
  <si>
    <t>UTILITY TRAILERS</t>
  </si>
  <si>
    <t>RAWMAXX ENCLOSED TRAILER 2022
DALLAS TRAILER CARGO</t>
  </si>
  <si>
    <t>798272M</t>
  </si>
  <si>
    <t>5NHULV42XKY034658</t>
  </si>
  <si>
    <t>FOREST RIVER</t>
  </si>
  <si>
    <t>FOREST RIVER ENCLOSED TRAILER 2019
LIMITED EDITION VALUE HAULER
DALLAS TRAILER CARGO</t>
  </si>
  <si>
    <t>221560K</t>
  </si>
  <si>
    <t>DTC-06</t>
  </si>
  <si>
    <t>571BE1222HM019699</t>
  </si>
  <si>
    <t>LARK UNITED</t>
  </si>
  <si>
    <t>CARGO</t>
  </si>
  <si>
    <t>LARK UNITED ENCLOSED TRAILER 2017
DALLAS TRAILER CARGO</t>
  </si>
  <si>
    <t>4YMBC1627MT053777</t>
  </si>
  <si>
    <t>CARRY-ON</t>
  </si>
  <si>
    <t>CARRY-ON ENCLOSED TRAILER 2021
DALLAS TRAILER CARGO</t>
  </si>
  <si>
    <t>167994M</t>
  </si>
  <si>
    <t>DTC-10</t>
  </si>
  <si>
    <t>571BE1224FM007518</t>
  </si>
  <si>
    <t>LARK UNITED ENCLOSED TRAILER 2015
DALLAS TRAILER CARGO</t>
  </si>
  <si>
    <t>7GG1E1627JW002228</t>
  </si>
  <si>
    <t>ADD MAKE/MODEL ONCE ABLE TO
2018 SALVATION TRAILER, CARGO</t>
  </si>
  <si>
    <t>DTC-12 (JUAN L. RUIZ)</t>
  </si>
  <si>
    <t>571BE162XLM037029</t>
  </si>
  <si>
    <t>2020 LARK UNITED TRAILER, CARGO</t>
  </si>
  <si>
    <t>583120K</t>
  </si>
  <si>
    <t>53BCTEA23NR005070</t>
  </si>
  <si>
    <t xml:space="preserve">LGS INDUSTRIES </t>
  </si>
  <si>
    <t>CARGO EXPRESS</t>
  </si>
  <si>
    <t>53BBTEA25KR000170</t>
  </si>
  <si>
    <t>COMMANDER</t>
  </si>
  <si>
    <t>MAKE INCORRECT ON ASSET LIST
2019 LGS INDUSTRIES TRAILER, CARGO</t>
  </si>
  <si>
    <t>470647K</t>
  </si>
  <si>
    <t>DTC-21</t>
  </si>
  <si>
    <t>53BLTEA22LR001282</t>
  </si>
  <si>
    <t>NHTSA COULD NOT FIND THIS TRAILER
2020 LOOK TRAILER, CARGO</t>
  </si>
  <si>
    <t>DTC-22</t>
  </si>
  <si>
    <t>4YMBC1621MT017535</t>
  </si>
  <si>
    <t>2021 CARRY-ON TRAILER, CARGO</t>
  </si>
  <si>
    <t>765218K</t>
  </si>
  <si>
    <t>53BBTEA2XLR000571</t>
  </si>
  <si>
    <t>ASSET LIST SHOWS 2022, NHTSA SHOWS 2020
2020 LGS COMMANDER TRAILER, CARGO</t>
  </si>
  <si>
    <t>571BE1429LM037025</t>
  </si>
  <si>
    <t>DTC-25 (SALVADOR AGUILLON)</t>
  </si>
  <si>
    <t>53BLTEA25PR005462</t>
  </si>
  <si>
    <t>2023 LOOK TRAILERS, CARGO</t>
  </si>
  <si>
    <t>210281M</t>
  </si>
  <si>
    <t>DTC-27</t>
  </si>
  <si>
    <t>571BE1625JM024895</t>
  </si>
  <si>
    <t>2018 LARK UNITED TRAILER, CARGO</t>
  </si>
  <si>
    <t>4YMBC1625NT013876</t>
  </si>
  <si>
    <t>2022 CARRY-ON TRAILER, CARGO</t>
  </si>
  <si>
    <t>723596M</t>
  </si>
  <si>
    <t>DTC-29</t>
  </si>
  <si>
    <t>4YMBC1627NT019310</t>
  </si>
  <si>
    <t>ASSET LIST HAS INCORRECT MAKE
2022 CARRY-ON TRAILER, CARGO</t>
  </si>
  <si>
    <t>346330M</t>
  </si>
  <si>
    <t>DTC-30</t>
  </si>
  <si>
    <t>4YMBC1620NT021660</t>
  </si>
  <si>
    <t>354375m</t>
  </si>
  <si>
    <t>DTC-31</t>
  </si>
  <si>
    <t>53BLTEA23PR005119</t>
  </si>
  <si>
    <t>DTD-01</t>
  </si>
  <si>
    <t>4P5DJ1622J1284052</t>
  </si>
  <si>
    <t>PJ TRAILERS</t>
  </si>
  <si>
    <t>1D192</t>
  </si>
  <si>
    <t>GPS is GPS &amp; Track</t>
  </si>
  <si>
    <t>DTD-01S</t>
  </si>
  <si>
    <t>16V1D1920N5193851</t>
  </si>
  <si>
    <t>2022 BIG TEX TRAILER, DUMP</t>
  </si>
  <si>
    <t>3S9BTC141NA118235</t>
  </si>
  <si>
    <t>INDUSTRIAS AMERICA</t>
  </si>
  <si>
    <t>ADD MAKE / MODEL ONCE ABLE TO
2022 INDUSTRIAS AMERICA TRAILER, DUMP</t>
  </si>
  <si>
    <t>DTF-01</t>
  </si>
  <si>
    <t>16VPX1825K2000822</t>
  </si>
  <si>
    <t>2019 BIG TEX TRAILER, FLATBED</t>
  </si>
  <si>
    <t>DTF-01S</t>
  </si>
  <si>
    <t>16V1W2420N2093953</t>
  </si>
  <si>
    <t>2022 BIG TEX TRAILER, FLATBED</t>
  </si>
  <si>
    <t>252750M</t>
  </si>
  <si>
    <t>DTF-02S</t>
  </si>
  <si>
    <t>16V1W2422M2034644</t>
  </si>
  <si>
    <t>2021 BIG TEX TRAILER, FLATBED</t>
  </si>
  <si>
    <t>DTF-03</t>
  </si>
  <si>
    <t>16VPX1822K2083643</t>
  </si>
  <si>
    <t>DTF-03S</t>
  </si>
  <si>
    <t>16V1W2425M2079027</t>
  </si>
  <si>
    <t>DTF-03S (14T)</t>
  </si>
  <si>
    <t>DTF-04</t>
  </si>
  <si>
    <t>16VPX2023H2074234</t>
  </si>
  <si>
    <t>2017 BIG TEX TRAILER, FLATBED</t>
  </si>
  <si>
    <t>DTF-05</t>
  </si>
  <si>
    <t>16VPX1820L2065448</t>
  </si>
  <si>
    <t>2020 BIG TEX TRAILER, FLATBED</t>
  </si>
  <si>
    <t>DTF-06</t>
  </si>
  <si>
    <t>16VPX1829L2038216</t>
  </si>
  <si>
    <t>ASSET LIST HAS INCORRECT YEAR PER NHTSA RECORDS
2020 BIG TEX TRAILER, FLATBED</t>
  </si>
  <si>
    <t>779261M</t>
  </si>
  <si>
    <t>DTF-09</t>
  </si>
  <si>
    <t>16VPX1824J2006190</t>
  </si>
  <si>
    <t>2018 BIG TEX TRAILER, FLATBED</t>
  </si>
  <si>
    <t>243737K</t>
  </si>
  <si>
    <t>DTF-10</t>
  </si>
  <si>
    <t>16V1W2426M2079019</t>
  </si>
  <si>
    <t>DTF-11 (HECTOR J. CLAUDIO)</t>
  </si>
  <si>
    <t>16V1W2423N2190788</t>
  </si>
  <si>
    <t>ASSET LIST HAS INCORRECT YEAR PER NHTSA RECORD
2022 BIG TEX TRAILER, FLATBED</t>
  </si>
  <si>
    <t>NTTA 0000387708</t>
  </si>
  <si>
    <t>372716M</t>
  </si>
  <si>
    <t>2 - DFW, FM - FOREMEN, TRL - TRAILER</t>
  </si>
  <si>
    <t>16V1W2428N2182136</t>
  </si>
  <si>
    <t>DTF-13</t>
  </si>
  <si>
    <t>16VPVX18292091271</t>
  </si>
  <si>
    <t>VIN NOT FOUND IN NHTSA RECORDS
2009 BIG TEX TRAILER, FLATBED</t>
  </si>
  <si>
    <t>DTF-14</t>
  </si>
  <si>
    <t>16V1W2428L2089193</t>
  </si>
  <si>
    <t>16VPX182XG2093201</t>
  </si>
  <si>
    <t>2016 BIG TEX TRAILER, FLATBED</t>
  </si>
  <si>
    <t>387697M</t>
  </si>
  <si>
    <t>16VIW2428N2177485</t>
  </si>
  <si>
    <t>VIN NOT FOUND IN NHTSA RECORDS
2022 BIG TEX TRAILER, FLATBED</t>
  </si>
  <si>
    <t>16V1W2423N2187759</t>
  </si>
  <si>
    <t>16VPX1825L2069981</t>
  </si>
  <si>
    <t>NTTA0000632354</t>
  </si>
  <si>
    <t>145631m</t>
  </si>
  <si>
    <t>16VPX182XK2097337</t>
  </si>
  <si>
    <t>ASSET LIST HAS WRONG YEAR PER NHTSA RECORDS
2019 BIG TEX TRAILER, FLATBED</t>
  </si>
  <si>
    <t>DTF-20</t>
  </si>
  <si>
    <t>16VPX1827K2095495</t>
  </si>
  <si>
    <t>DTF-21</t>
  </si>
  <si>
    <t>16VP1W2421M2079008</t>
  </si>
  <si>
    <t>NHTSA RECORDS NOT FOUND/LOADED
2021 BIG TEX TRAILER, FLATBED</t>
  </si>
  <si>
    <t>DTF-22</t>
  </si>
  <si>
    <t>16VPX2020J2009251</t>
  </si>
  <si>
    <t>DFW.03147761</t>
  </si>
  <si>
    <t>470239K</t>
  </si>
  <si>
    <t>4TCSU0257FH25923</t>
  </si>
  <si>
    <t>WACKER NEUSON</t>
  </si>
  <si>
    <t>G 25</t>
  </si>
  <si>
    <t>5HA00791</t>
  </si>
  <si>
    <t>3406</t>
  </si>
  <si>
    <t xml:space="preserve">CAT 3406 GENERATOR 260KW 2013
DALLAS TRAILER GENERATOR </t>
  </si>
  <si>
    <t>5632G1927EM011632</t>
  </si>
  <si>
    <t>CUMMINS</t>
  </si>
  <si>
    <t>C150D6R</t>
  </si>
  <si>
    <t>Engine serial number 73646934</t>
  </si>
  <si>
    <t>DFW.05253814</t>
  </si>
  <si>
    <t>ET-07 (HAYS, PAXTON C)</t>
  </si>
  <si>
    <t>HAYS, PAXTON C</t>
  </si>
  <si>
    <t>ET-11 (Roberto Guerrero Jr.)</t>
  </si>
  <si>
    <t>Roberto Guerrero Jr.</t>
  </si>
  <si>
    <t>DFW.06271008</t>
  </si>
  <si>
    <t>NTTA00129101</t>
  </si>
  <si>
    <t>CALEB PADGETT (210078)</t>
  </si>
  <si>
    <t>NTTA00423966</t>
  </si>
  <si>
    <t>NTTA0000628913</t>
  </si>
  <si>
    <t>VDW7662</t>
  </si>
  <si>
    <t>NTTA0000855646</t>
  </si>
  <si>
    <t>VHT7834</t>
  </si>
  <si>
    <t>Eric Giebelhaus A02973</t>
  </si>
  <si>
    <t>VJB5195</t>
  </si>
  <si>
    <t>EX-01S</t>
  </si>
  <si>
    <t>CAT0304EJME400373</t>
  </si>
  <si>
    <t>304E2 CR</t>
  </si>
  <si>
    <t>1FF027DXKEG260128</t>
  </si>
  <si>
    <t>27D</t>
  </si>
  <si>
    <t>CAT3035ECJWY04609</t>
  </si>
  <si>
    <t>303.5</t>
  </si>
  <si>
    <t>EX-04S</t>
  </si>
  <si>
    <t>CAT00306E6G610559</t>
  </si>
  <si>
    <t>306E</t>
  </si>
  <si>
    <t>CAT0324DAPYT00106</t>
  </si>
  <si>
    <t>324D</t>
  </si>
  <si>
    <t>250G LC</t>
  </si>
  <si>
    <t>CAT0320DKGDP00514</t>
  </si>
  <si>
    <t>320D L</t>
  </si>
  <si>
    <t>B34T11148</t>
  </si>
  <si>
    <t>BOBCAT</t>
  </si>
  <si>
    <t>E85</t>
  </si>
  <si>
    <t xml:space="preserve">DPF has been deleted </t>
  </si>
  <si>
    <t>1FF250GXAEE609342</t>
  </si>
  <si>
    <t>B34T11150</t>
  </si>
  <si>
    <t>1FF290GXTEE706035</t>
  </si>
  <si>
    <t>290G LC</t>
  </si>
  <si>
    <t>CAT0308EJTMX00509</t>
  </si>
  <si>
    <t>308E2 CR SB</t>
  </si>
  <si>
    <t>1FF075GXCEJ015482</t>
  </si>
  <si>
    <t>75G</t>
  </si>
  <si>
    <t>CAT0308EJFJX08793</t>
  </si>
  <si>
    <t>308E2 CR</t>
  </si>
  <si>
    <t>1FF075GXLJJ016565</t>
  </si>
  <si>
    <t>CAT0308EJFJX08163</t>
  </si>
  <si>
    <t>CAT0329FJERL00426</t>
  </si>
  <si>
    <t>329F L</t>
  </si>
  <si>
    <t>326F L</t>
  </si>
  <si>
    <t>1FF250GXAFF609854</t>
  </si>
  <si>
    <t>CAT0308EVFJX04374</t>
  </si>
  <si>
    <t>1FF350GXPKF813447</t>
  </si>
  <si>
    <t>350G</t>
  </si>
  <si>
    <t>1FF470GXLJF236053</t>
  </si>
  <si>
    <t>470G</t>
  </si>
  <si>
    <t>1FF250GXHKF611214</t>
  </si>
  <si>
    <t>1FF250GXAKF611209</t>
  </si>
  <si>
    <t>CAT00308VGG809219</t>
  </si>
  <si>
    <t xml:space="preserve">Assigned to Jesus Lopez </t>
  </si>
  <si>
    <t>1DW772GXJBE641723</t>
  </si>
  <si>
    <t>772G</t>
  </si>
  <si>
    <t>MACHINE CONTROL</t>
  </si>
  <si>
    <t>N9D00189</t>
  </si>
  <si>
    <t>140M</t>
  </si>
  <si>
    <t>4P5FD2528H1270156</t>
  </si>
  <si>
    <t>2017 PJ GOOSENECK TRAILER, GENERATOR?</t>
  </si>
  <si>
    <t>GNT-01S</t>
  </si>
  <si>
    <t>4TGF24201G1074848</t>
  </si>
  <si>
    <t>TITAN</t>
  </si>
  <si>
    <t>4000</t>
  </si>
  <si>
    <t>2016 TITAN, GOOSENECK TRAILER</t>
  </si>
  <si>
    <t>408591J</t>
  </si>
  <si>
    <t>HAB-???</t>
  </si>
  <si>
    <t>5F11S101XM1004830</t>
  </si>
  <si>
    <t>HAB-01</t>
  </si>
  <si>
    <t>5F11S1015L1000392</t>
  </si>
  <si>
    <t>L1000392</t>
  </si>
  <si>
    <t>HAB-03</t>
  </si>
  <si>
    <t>5F11S1017L1000393</t>
  </si>
  <si>
    <t>HAB-04</t>
  </si>
  <si>
    <t>5F11S1011L1000390</t>
  </si>
  <si>
    <t>HAB-05</t>
  </si>
  <si>
    <t>HAB-06</t>
  </si>
  <si>
    <t>HAB-07</t>
  </si>
  <si>
    <t>5F11S1013J1005734</t>
  </si>
  <si>
    <t>J1005734</t>
  </si>
  <si>
    <t>HAB-08</t>
  </si>
  <si>
    <t>HAB-09</t>
  </si>
  <si>
    <t>5F11S101XK1006011</t>
  </si>
  <si>
    <t>K1006011</t>
  </si>
  <si>
    <t>HAB-10</t>
  </si>
  <si>
    <t>5F11S1014J1005726</t>
  </si>
  <si>
    <t>HAB-11</t>
  </si>
  <si>
    <t>4GM1A0916H1528980</t>
  </si>
  <si>
    <t>H1528980</t>
  </si>
  <si>
    <t>HAB-12</t>
  </si>
  <si>
    <t>5F11S1017L1003651</t>
  </si>
  <si>
    <t>L1003651</t>
  </si>
  <si>
    <t>HAB-13</t>
  </si>
  <si>
    <t>5F11S1019L1003652</t>
  </si>
  <si>
    <t>HFT-05</t>
  </si>
  <si>
    <t>16V1W242XN2200619</t>
  </si>
  <si>
    <t>HMB-01</t>
  </si>
  <si>
    <t>5F12S1619L1000858</t>
  </si>
  <si>
    <t>WTMMB</t>
  </si>
  <si>
    <t>L1000858</t>
  </si>
  <si>
    <t>HMB-02</t>
  </si>
  <si>
    <t>5F12S1611L1003320</t>
  </si>
  <si>
    <t>2020 WANCO WTMBB MESSAGE BOARD</t>
  </si>
  <si>
    <t>L1003320</t>
  </si>
  <si>
    <t>HMB-04</t>
  </si>
  <si>
    <t>5F12S1619K1005685</t>
  </si>
  <si>
    <t>K1005685</t>
  </si>
  <si>
    <t>HMB-05</t>
  </si>
  <si>
    <t>5F12S1610J1005542</t>
  </si>
  <si>
    <t>J1005542</t>
  </si>
  <si>
    <t>HTB-01</t>
  </si>
  <si>
    <t>4LYBA2428MH005433</t>
  </si>
  <si>
    <t>MCCLAIN TRAILERS</t>
  </si>
  <si>
    <t>NHTSA PRODUCED DIFFERENT MAKE THAN ASSET LIST
2021 MCCLAIN TRAILER, MESSAGE BOARD?</t>
  </si>
  <si>
    <t>747591K</t>
  </si>
  <si>
    <t>4D6EB1620HC049071</t>
  </si>
  <si>
    <t>2017 CARGO CRAFT TRAILER, CARGO</t>
  </si>
  <si>
    <t>387578M</t>
  </si>
  <si>
    <t>HTC-02</t>
  </si>
  <si>
    <t>7GG1E1629MW013221</t>
  </si>
  <si>
    <t>SALVATION TRAILERS</t>
  </si>
  <si>
    <t>NHTSA PRODUCED DIFFERENT MAKE THAN ASSET LIST
2021 SALVATION TRAILER, CARGO</t>
  </si>
  <si>
    <t>832864K</t>
  </si>
  <si>
    <t>4YMBC1424LT006482</t>
  </si>
  <si>
    <t>NHTSA PRODUCED DIFFERENT MAKE AND YEAR THAN ASSET LIST
2020 CARRY-ON TRAILER, CARGO</t>
  </si>
  <si>
    <t>DFW.06106896</t>
  </si>
  <si>
    <t>4D6EB1629JC051083</t>
  </si>
  <si>
    <t>NHTSA PRODUCED DIFFERENT MAKE THAN ASSET LIST
2018 CARGO CRAFT TRAILER, CARGO</t>
  </si>
  <si>
    <t>4D6EB1629JC050873</t>
  </si>
  <si>
    <t>NHTSA DID NOT COME UP WITH ANY RESULTS
2020 TXBR TRAILER, CARGO</t>
  </si>
  <si>
    <t>023663k</t>
  </si>
  <si>
    <t>HTC-06</t>
  </si>
  <si>
    <t>571BE1624LM037026</t>
  </si>
  <si>
    <t>NHTSA PRODUCED DIFFERENT MAKE AND YEAR THAN ASSET LIST
2020 LARK UNITED TRAILER, CARGO</t>
  </si>
  <si>
    <t>4YMBC1625MT017649</t>
  </si>
  <si>
    <t>NHTSA PRODUCED DIFFERENT MAKE AND YEAR THAN ASSET LIST
2021 CARRY-ON TRAILER, CARGO</t>
  </si>
  <si>
    <t>HTC-08</t>
  </si>
  <si>
    <t>4YMBC142XMT017469</t>
  </si>
  <si>
    <t>NHTSA PRODUCED DIFFERENT MAKE/YEAR THAN ASSET LIST
2021 CARRY-ON TRAILER, CARGO</t>
  </si>
  <si>
    <t>HTC-09</t>
  </si>
  <si>
    <t>4YMBC1629NT019289</t>
  </si>
  <si>
    <t>NHTSA PRODUCED DIFFERENT YEAR THAN ASSET LIST
2022 CARRY-ON TRAILER, CARGO</t>
  </si>
  <si>
    <t>299937m</t>
  </si>
  <si>
    <t>HTD-01</t>
  </si>
  <si>
    <t>16VDX1426L5057538</t>
  </si>
  <si>
    <t>2020 BIG TEX TRAILER, DUMP</t>
  </si>
  <si>
    <t>HTD-02</t>
  </si>
  <si>
    <t>16VDX1427L5060139</t>
  </si>
  <si>
    <t>NHTSA PRODUCED DIFFERENT YEAR THAN ASSET LIST
2020 BIG TEX TRAILER, DUMP</t>
  </si>
  <si>
    <t>HTF-01</t>
  </si>
  <si>
    <t>17XFP2023H1075881</t>
  </si>
  <si>
    <t>TEXAS BRAGG ENTERPRISES</t>
  </si>
  <si>
    <t>NHTSA PRODUCED DIFFERENT YEAR THAN ASSET LIST
2017 TEXAS BRAGG TRAILER, FLATBED</t>
  </si>
  <si>
    <t>888525K</t>
  </si>
  <si>
    <t>HTF-02</t>
  </si>
  <si>
    <t>16V1W2229L2089173</t>
  </si>
  <si>
    <t>16VPX2029L2035110</t>
  </si>
  <si>
    <t>NTTA0000059179</t>
  </si>
  <si>
    <t>739772M</t>
  </si>
  <si>
    <t>HTT-01</t>
  </si>
  <si>
    <t>4B9B1UE23MS075878</t>
  </si>
  <si>
    <t>2021 BCI TRAILER, TRAFFIC</t>
  </si>
  <si>
    <t>186497M</t>
  </si>
  <si>
    <t>40FSK5331D1032961</t>
  </si>
  <si>
    <t>TALBERT</t>
  </si>
  <si>
    <t>LOWBOY</t>
  </si>
  <si>
    <t>2013 TALBERT, LOWBOY</t>
  </si>
  <si>
    <t>DFW.02131825</t>
  </si>
  <si>
    <t>161C332</t>
  </si>
  <si>
    <t>5LKL5335371026508</t>
  </si>
  <si>
    <t>LOAD KING</t>
  </si>
  <si>
    <t>2007 LOAD KING, 25' GOOSE NECK TRAILER</t>
  </si>
  <si>
    <t>DFW.02575814</t>
  </si>
  <si>
    <t>091B837</t>
  </si>
  <si>
    <t>MAGNUM</t>
  </si>
  <si>
    <t>MLT3060MMH</t>
  </si>
  <si>
    <t>TEREX</t>
  </si>
  <si>
    <t>1113060</t>
  </si>
  <si>
    <t>5AJLS1419EB400263</t>
  </si>
  <si>
    <t xml:space="preserve">GPS and Fleet tracking </t>
  </si>
  <si>
    <t>5AJLS1419EB402773</t>
  </si>
  <si>
    <t>MLT3060K</t>
  </si>
  <si>
    <t>GAUGE GPS</t>
  </si>
  <si>
    <t>P0212040010</t>
  </si>
  <si>
    <t>ALLMAND</t>
  </si>
  <si>
    <t>NIGHT-LITE PRO</t>
  </si>
  <si>
    <t>LIGHT PLANT 2013, DOES NOT HAVE SERIAL/VIN
USE GENERATOR SERIAL FOR NOW</t>
  </si>
  <si>
    <t>27037</t>
  </si>
  <si>
    <t>GENERAC</t>
  </si>
  <si>
    <t>MLT6SMDS</t>
  </si>
  <si>
    <t>LIGHT PLANT 2007, MISSING COMPLETE VIN
27037 FROM SMARTSHEET, LAST 5 OF VIN*</t>
  </si>
  <si>
    <t>1220108</t>
  </si>
  <si>
    <t>LIGHT PLANT 2017</t>
  </si>
  <si>
    <t>LP-07N</t>
  </si>
  <si>
    <t>5AJLS14111FB507938</t>
  </si>
  <si>
    <t>MLT3060</t>
  </si>
  <si>
    <t>GENERAC MAGNUM MLT3060M LIGHT PLANT</t>
  </si>
  <si>
    <t>MLT6SM</t>
  </si>
  <si>
    <t>LP-101</t>
  </si>
  <si>
    <t>5AJLS1412GB801389</t>
  </si>
  <si>
    <t>MLT4060M</t>
  </si>
  <si>
    <t xml:space="preserve">GENERAC MLT4060M LIGHT PLANT </t>
  </si>
  <si>
    <t>5XFLN0517CN004775</t>
  </si>
  <si>
    <t>WACKER</t>
  </si>
  <si>
    <t>LTN6K</t>
  </si>
  <si>
    <t>GPS AND FLEET TRACKING</t>
  </si>
  <si>
    <t>5AJLS1410DB311468</t>
  </si>
  <si>
    <t>GENERAC MAGNUM MLT3060KV LIGHT PLANT 2013</t>
  </si>
  <si>
    <t>5AJLS16147B000417</t>
  </si>
  <si>
    <t>GENERAC MAGNUM MLT3060MMH LIGHT PLANT 2007</t>
  </si>
  <si>
    <t>LP-107</t>
  </si>
  <si>
    <t>5AJLS1414DB311473</t>
  </si>
  <si>
    <t>5AJLS1418DB311475</t>
  </si>
  <si>
    <t>5AJLS1013FB503136</t>
  </si>
  <si>
    <t xml:space="preserve">light plant </t>
  </si>
  <si>
    <t>5AJLS1414GB603371</t>
  </si>
  <si>
    <t>MLT3060MV</t>
  </si>
  <si>
    <t xml:space="preserve">LIGHT PLANT </t>
  </si>
  <si>
    <t>3001967785</t>
  </si>
  <si>
    <t xml:space="preserve">LIGHT PLANT 
VIN PLATE IS MISSING OF THE FRAME SO I DO NOT HAVE THE FULL VIN </t>
  </si>
  <si>
    <t>1306768</t>
  </si>
  <si>
    <t>5AJLS1414DB306841</t>
  </si>
  <si>
    <t>LP-114 (P1007116)</t>
  </si>
  <si>
    <t>5F13D1014P1007116</t>
  </si>
  <si>
    <t>LIGHT TOWER 4-7 KW VERT MAST</t>
  </si>
  <si>
    <t xml:space="preserve">WANCO LIGHT TOWER 4-7KW VERT
</t>
  </si>
  <si>
    <t>LP-115 (P1007120)</t>
  </si>
  <si>
    <t>5F13D1016P1007120</t>
  </si>
  <si>
    <t>5F13D1019P1007130</t>
  </si>
  <si>
    <t>5F13D1011P1007123</t>
  </si>
  <si>
    <t>MB-##?</t>
  </si>
  <si>
    <t>5F12S1610L1000859</t>
  </si>
  <si>
    <t>L1000859</t>
  </si>
  <si>
    <t>MB-??</t>
  </si>
  <si>
    <t>4GM2M1519E1412076</t>
  </si>
  <si>
    <t>MB-008</t>
  </si>
  <si>
    <t>5F12S1619F1003232</t>
  </si>
  <si>
    <t>4GM2M1513M1416686</t>
  </si>
  <si>
    <t>SILENT MESSENGER</t>
  </si>
  <si>
    <t>MB-011</t>
  </si>
  <si>
    <t>5F12S1612D1002419</t>
  </si>
  <si>
    <t>MB-016</t>
  </si>
  <si>
    <t>5F12S1617D1002819</t>
  </si>
  <si>
    <t>MB-01S</t>
  </si>
  <si>
    <t>1V9US4119PH223787</t>
  </si>
  <si>
    <t>VER-MAC</t>
  </si>
  <si>
    <t>PCMS-1500LP G3</t>
  </si>
  <si>
    <t>4GM2M1516F1412618</t>
  </si>
  <si>
    <t>412618</t>
  </si>
  <si>
    <t>MB-02S</t>
  </si>
  <si>
    <t>1V9US411XPH223779</t>
  </si>
  <si>
    <t>412085</t>
  </si>
  <si>
    <t>MB-03S</t>
  </si>
  <si>
    <t>1V9US411XPH223782</t>
  </si>
  <si>
    <t>4GM2M1512M1416517</t>
  </si>
  <si>
    <t>MB-04S</t>
  </si>
  <si>
    <t>1V9US4110PH223788</t>
  </si>
  <si>
    <t>4GM2M1514M1416518</t>
  </si>
  <si>
    <t>416518</t>
  </si>
  <si>
    <t>MB-06</t>
  </si>
  <si>
    <t>4GM2M1510M1416841</t>
  </si>
  <si>
    <t>416841</t>
  </si>
  <si>
    <t>MB-07</t>
  </si>
  <si>
    <t>4GM2M1512M1416842</t>
  </si>
  <si>
    <t>416842</t>
  </si>
  <si>
    <t>MB-07S</t>
  </si>
  <si>
    <t>7XEUS4111RH000117</t>
  </si>
  <si>
    <t>26958</t>
  </si>
  <si>
    <t>MB-08S</t>
  </si>
  <si>
    <t>7XEUS4110RH000125</t>
  </si>
  <si>
    <t>26956</t>
  </si>
  <si>
    <t>MB-09S</t>
  </si>
  <si>
    <t>7XEUS4118RH000129</t>
  </si>
  <si>
    <t>26916</t>
  </si>
  <si>
    <t>MB-10S</t>
  </si>
  <si>
    <t>7XEUS4118RH000132</t>
  </si>
  <si>
    <t>26914</t>
  </si>
  <si>
    <t>MB-L1003321</t>
  </si>
  <si>
    <t>5F12S1613L1003321</t>
  </si>
  <si>
    <t>L1003321</t>
  </si>
  <si>
    <t>5F12S1611P1005008</t>
  </si>
  <si>
    <t>5F12S1613P1005009</t>
  </si>
  <si>
    <t>5F12S161XP1005010</t>
  </si>
  <si>
    <t>5F12S1611P1005011</t>
  </si>
  <si>
    <t>5F121613P1005012</t>
  </si>
  <si>
    <t>5F11S1016P1005266</t>
  </si>
  <si>
    <t>5F11S1011P1005269</t>
  </si>
  <si>
    <t>5F11S101XP1005268</t>
  </si>
  <si>
    <t>1V9US4116PH223780</t>
  </si>
  <si>
    <t>1V9US4117PH223769</t>
  </si>
  <si>
    <t>1V9US4118PH223781</t>
  </si>
  <si>
    <t>1V9US4117PH223772</t>
  </si>
  <si>
    <t>1V9US4118PH223778</t>
  </si>
  <si>
    <t>1V9US4119PH223790</t>
  </si>
  <si>
    <t>1V9US4118PH223795</t>
  </si>
  <si>
    <t>1V9US4119PH223773</t>
  </si>
  <si>
    <t>7XEUS4110RH000139</t>
  </si>
  <si>
    <t xml:space="preserve">7XEUS4113RH000135 </t>
  </si>
  <si>
    <t>7XEUS4116PH000966</t>
  </si>
  <si>
    <t xml:space="preserve">7XEUS4119PH000976 </t>
  </si>
  <si>
    <t>S60X11-21953</t>
  </si>
  <si>
    <t>GENIE</t>
  </si>
  <si>
    <t>S60X</t>
  </si>
  <si>
    <t>S80X1512798</t>
  </si>
  <si>
    <t>S-80X</t>
  </si>
  <si>
    <t>S4516H-22865</t>
  </si>
  <si>
    <t>S-45</t>
  </si>
  <si>
    <t xml:space="preserve">mower attachment (Mower King) </t>
  </si>
  <si>
    <t>KING</t>
  </si>
  <si>
    <t xml:space="preserve">Mower King brand RC72, no serial number </t>
  </si>
  <si>
    <t xml:space="preserve">Mower attachment Cat </t>
  </si>
  <si>
    <t>DLY00453</t>
  </si>
  <si>
    <t>BR172</t>
  </si>
  <si>
    <t>This is a BR272, no option on model but BR172</t>
  </si>
  <si>
    <t>DFW.06477425</t>
  </si>
  <si>
    <t>Korbin Gee</t>
  </si>
  <si>
    <t>DFW.05706035</t>
  </si>
  <si>
    <t>NTTA00112445</t>
  </si>
  <si>
    <t>MT-14 (Ivan Torres)</t>
  </si>
  <si>
    <t>1FDUF5HT9PED21569</t>
  </si>
  <si>
    <t>DFW Lube Truck IMT bed</t>
  </si>
  <si>
    <t>5854C46-TEMP</t>
  </si>
  <si>
    <t>90000.11.6</t>
  </si>
  <si>
    <t>LINCOLN</t>
  </si>
  <si>
    <t>660AXL</t>
  </si>
  <si>
    <t>CATAP105LTJ500487</t>
  </si>
  <si>
    <t>AP-1055F</t>
  </si>
  <si>
    <t>HLT TRAILERS</t>
  </si>
  <si>
    <t>UNKNONW</t>
  </si>
  <si>
    <t>DFW.05963190</t>
  </si>
  <si>
    <t xml:space="preserve">DNT.15282756	</t>
  </si>
  <si>
    <t xml:space="preserve">DFW.06281075	</t>
  </si>
  <si>
    <t>open</t>
  </si>
  <si>
    <t>DNT.15396392</t>
  </si>
  <si>
    <t>NTTA00064002</t>
  </si>
  <si>
    <t>PT-177 (SALVADOR RODRIGUEZ JR)</t>
  </si>
  <si>
    <t>NTTA00481786</t>
  </si>
  <si>
    <t>DFW.03055653</t>
  </si>
  <si>
    <t>NTTA00481785</t>
  </si>
  <si>
    <t>DFW.03146891</t>
  </si>
  <si>
    <t>DFW.03222796</t>
  </si>
  <si>
    <t>DFW.03960729</t>
  </si>
  <si>
    <t>Richard Rank</t>
  </si>
  <si>
    <t>PT-207 (JUAN CARLOS VAZQUEZ)</t>
  </si>
  <si>
    <t>JUAN CARLOS VAZQUEZ</t>
  </si>
  <si>
    <t>Michael Hammons</t>
  </si>
  <si>
    <t>DFW.06364920</t>
  </si>
  <si>
    <t>XLT MAVERICK</t>
  </si>
  <si>
    <t>MAVERICK XLT</t>
  </si>
  <si>
    <t>2024 FORD MAVERICK XLT 2.5 HYBRID</t>
  </si>
  <si>
    <t>6053N58 - TEMP</t>
  </si>
  <si>
    <t>DNT.15281787</t>
  </si>
  <si>
    <t>INGERSOLL-RAND</t>
  </si>
  <si>
    <t>177813</t>
  </si>
  <si>
    <t>SD-116DX</t>
  </si>
  <si>
    <t>Smooth drum</t>
  </si>
  <si>
    <t>CNT01339</t>
  </si>
  <si>
    <t>CP563</t>
  </si>
  <si>
    <t>Padfoot</t>
  </si>
  <si>
    <t xml:space="preserve">R-13 </t>
  </si>
  <si>
    <t>2SV43-10109</t>
  </si>
  <si>
    <t>SAKAI</t>
  </si>
  <si>
    <t>SV510T</t>
  </si>
  <si>
    <t>Smooth shell is on it right now</t>
  </si>
  <si>
    <t>2362BR2368</t>
  </si>
  <si>
    <t>CP271</t>
  </si>
  <si>
    <t>20116113</t>
  </si>
  <si>
    <t>RTX-SC2</t>
  </si>
  <si>
    <t>Remote Trench</t>
  </si>
  <si>
    <t>3SV24-40191</t>
  </si>
  <si>
    <t>SV410</t>
  </si>
  <si>
    <t>RD12A</t>
  </si>
  <si>
    <t>20219812</t>
  </si>
  <si>
    <t>20178376</t>
  </si>
  <si>
    <t>901582321011</t>
  </si>
  <si>
    <t>BOMAG</t>
  </si>
  <si>
    <t>BW177PDH-50</t>
  </si>
  <si>
    <t>Padfoot
Engine serial # 72000889</t>
  </si>
  <si>
    <t>CAT0CS54EC5R00462</t>
  </si>
  <si>
    <t>CS54B</t>
  </si>
  <si>
    <t>C5P00646</t>
  </si>
  <si>
    <t>CP56</t>
  </si>
  <si>
    <t>24251363</t>
  </si>
  <si>
    <t>RTSC3</t>
  </si>
  <si>
    <t>24232985</t>
  </si>
  <si>
    <t>Remote Trench Kubota Engine</t>
  </si>
  <si>
    <t>20074368</t>
  </si>
  <si>
    <t>10000512EGB004898</t>
  </si>
  <si>
    <t>CP2700</t>
  </si>
  <si>
    <t>VCE00S45V0S229113</t>
  </si>
  <si>
    <t>VOLVO</t>
  </si>
  <si>
    <t>SD45</t>
  </si>
  <si>
    <t xml:space="preserve">54" smooth </t>
  </si>
  <si>
    <t>24381531</t>
  </si>
  <si>
    <t xml:space="preserve">36" smooth </t>
  </si>
  <si>
    <t>15320</t>
  </si>
  <si>
    <t>RT665</t>
  </si>
  <si>
    <t>1T9RT504HEW161743</t>
  </si>
  <si>
    <t>RT555-2</t>
  </si>
  <si>
    <t>4x4</t>
  </si>
  <si>
    <t>14000</t>
  </si>
  <si>
    <t>RT555-1</t>
  </si>
  <si>
    <t>RTX-AB015</t>
  </si>
  <si>
    <t>5F11S101XE1000486</t>
  </si>
  <si>
    <t>2014 WANCO WTSP ARROW BOARD</t>
  </si>
  <si>
    <t>E1000486</t>
  </si>
  <si>
    <t>RTX-AB019</t>
  </si>
  <si>
    <t>4GM1A0915F1527512</t>
  </si>
  <si>
    <t>DNT.15448309</t>
  </si>
  <si>
    <t>DFW.01301683</t>
  </si>
  <si>
    <t>SB2500E-4085</t>
  </si>
  <si>
    <t>ROADTEC</t>
  </si>
  <si>
    <t>SB-2500E</t>
  </si>
  <si>
    <t xml:space="preserve">Machine weighs 77,000 pounds, we can not legally haul it. </t>
  </si>
  <si>
    <t>DFW.05049036</t>
  </si>
  <si>
    <t>DFW.02353482</t>
  </si>
  <si>
    <t>DFW.02303786</t>
  </si>
  <si>
    <t>NNY6196</t>
  </si>
  <si>
    <t>DFW.04822268</t>
  </si>
  <si>
    <t>DFW.06844005</t>
  </si>
  <si>
    <t>DFW.06844006</t>
  </si>
  <si>
    <t>DFW.04989614</t>
  </si>
  <si>
    <t>NTTA00427046</t>
  </si>
  <si>
    <t>SS-01S</t>
  </si>
  <si>
    <t>CAT0279DEGTL06725</t>
  </si>
  <si>
    <t>279D</t>
  </si>
  <si>
    <t>SS-11 (shop use)</t>
  </si>
  <si>
    <t>ATF613255</t>
  </si>
  <si>
    <t>T750</t>
  </si>
  <si>
    <t>0279DCGTL00411</t>
  </si>
  <si>
    <t>CAT0279DEGTL04019</t>
  </si>
  <si>
    <t>CAT0279DTGTL04606</t>
  </si>
  <si>
    <t>CAT0279DEGTL03839</t>
  </si>
  <si>
    <t>CAT0242DADZT01831</t>
  </si>
  <si>
    <t>242D</t>
  </si>
  <si>
    <t>CAT0279DLGTL04793</t>
  </si>
  <si>
    <t>CAT0289DLTAW08783</t>
  </si>
  <si>
    <t>289D</t>
  </si>
  <si>
    <t>CAT0279DVGTL05309</t>
  </si>
  <si>
    <t>CAT0279DTGTL05625</t>
  </si>
  <si>
    <t>CAT0279DLGTL04714</t>
  </si>
  <si>
    <t>SS-33 (AARON CONCHA)</t>
  </si>
  <si>
    <t>CAT0279DTRB904891</t>
  </si>
  <si>
    <t xml:space="preserve">Assigned to Aaron Concha </t>
  </si>
  <si>
    <t>SS-34 (JOSE RIVERA)</t>
  </si>
  <si>
    <t>CAT0289DPJX912214</t>
  </si>
  <si>
    <t xml:space="preserve">Assigned to Jose Rivera </t>
  </si>
  <si>
    <t>SS-35 (JUAN P. RODRIGUEZ)</t>
  </si>
  <si>
    <t>CAT0279DLRB905386</t>
  </si>
  <si>
    <t>279D3</t>
  </si>
  <si>
    <t xml:space="preserve">Assigned to Juan Rodriguez </t>
  </si>
  <si>
    <t>SS-36 (SALVADOR AGUILLON)</t>
  </si>
  <si>
    <t>CAT0279DHRB905387</t>
  </si>
  <si>
    <t xml:space="preserve">Assigned to Salvador Aguillon </t>
  </si>
  <si>
    <t>SS-37 (JOSE RANGEL)</t>
  </si>
  <si>
    <t>CAT0289DTJX912213</t>
  </si>
  <si>
    <t>289D3</t>
  </si>
  <si>
    <t xml:space="preserve">Assigned to Jose Rangel Sr. </t>
  </si>
  <si>
    <t>SS-38 (JESUS LOPEZ SOTO)</t>
  </si>
  <si>
    <t>CAT0289DHJX912952</t>
  </si>
  <si>
    <t>SS-39 (SABINO IBARRA)</t>
  </si>
  <si>
    <t>CAT0289DTJX912969</t>
  </si>
  <si>
    <t xml:space="preserve">
High flow machine 
Assigned </t>
  </si>
  <si>
    <t>SS-41 (URIEL GARCIA-ANDRADE)</t>
  </si>
  <si>
    <t>CAT0289DJJX916301</t>
  </si>
  <si>
    <t xml:space="preserve">High flow machine </t>
  </si>
  <si>
    <t>STAB-07</t>
  </si>
  <si>
    <t>4GM1A0915H1529263</t>
  </si>
  <si>
    <t>STAB-08</t>
  </si>
  <si>
    <t>4GM1A0916H1528591</t>
  </si>
  <si>
    <t>STMB-08</t>
  </si>
  <si>
    <t>4GM2M151XE1412068</t>
  </si>
  <si>
    <t>BWR00723</t>
  </si>
  <si>
    <t>RM-300</t>
  </si>
  <si>
    <t>TAT-01</t>
  </si>
  <si>
    <t>1E9TF160DVC522799</t>
  </si>
  <si>
    <t>TRAFFIX SCORPION</t>
  </si>
  <si>
    <t>TOWED ATTENUATOR</t>
  </si>
  <si>
    <t>10002</t>
  </si>
  <si>
    <t>0160051738</t>
  </si>
  <si>
    <t>JLG</t>
  </si>
  <si>
    <t>G12-55A</t>
  </si>
  <si>
    <t>TH-04 (shop use)</t>
  </si>
  <si>
    <t>0160040898</t>
  </si>
  <si>
    <t>0160044443</t>
  </si>
  <si>
    <t>0160065924</t>
  </si>
  <si>
    <t>0160053846</t>
  </si>
  <si>
    <t>0160076908</t>
  </si>
  <si>
    <t>G5-18A</t>
  </si>
  <si>
    <t>VT-01S</t>
  </si>
  <si>
    <t>5HZBF1629HLEH1211</t>
  </si>
  <si>
    <t>VAC-TRON EQUIPMENT</t>
  </si>
  <si>
    <t>U1240108805</t>
  </si>
  <si>
    <t>LINCOLN ELECTRIC</t>
  </si>
  <si>
    <t>RANGER 305G</t>
  </si>
  <si>
    <t>1DW644KZVCE648006</t>
  </si>
  <si>
    <t>644K</t>
  </si>
  <si>
    <t>CXK01728</t>
  </si>
  <si>
    <t>928H</t>
  </si>
  <si>
    <t>0938MCJ3R03923</t>
  </si>
  <si>
    <t>938M</t>
  </si>
  <si>
    <t>LTE02905</t>
  </si>
  <si>
    <t>926M</t>
  </si>
  <si>
    <t>CAT0950KHFER00325</t>
  </si>
  <si>
    <t>950K</t>
  </si>
  <si>
    <t>Bucket # 354-4854</t>
  </si>
  <si>
    <t>CAT0938KASWL03900</t>
  </si>
  <si>
    <t>938K</t>
  </si>
  <si>
    <t>WTC-01</t>
  </si>
  <si>
    <t>53BCTEA21NR005083</t>
  </si>
  <si>
    <t>387524M</t>
  </si>
  <si>
    <t>WTF-01</t>
  </si>
  <si>
    <t>5WWBC2020M6012982</t>
  </si>
  <si>
    <t>209590M</t>
  </si>
  <si>
    <t>WTF-02</t>
  </si>
  <si>
    <t>NHTSA PRODUCED DIFFERENT MAKE THAN ASSET LIST
2020 BIG TEX TRAILER, FLATBED</t>
  </si>
  <si>
    <t>508898M</t>
  </si>
  <si>
    <t>WTR-##</t>
  </si>
  <si>
    <t>013478H</t>
  </si>
  <si>
    <t>5VUTW1326HP000147</t>
  </si>
  <si>
    <t>WYLIE</t>
  </si>
  <si>
    <t>EXPRESS WATER WAGON 500 GAL</t>
  </si>
  <si>
    <t>GPS &amp; TRACK GPS</t>
  </si>
  <si>
    <t>721752J</t>
  </si>
  <si>
    <t>5VUTW1325HP000141</t>
  </si>
  <si>
    <t>5VUTW13276P000463</t>
  </si>
  <si>
    <t xml:space="preserve">500 GALLON WATER TRAILER 
GPS &amp; FLEET </t>
  </si>
  <si>
    <t>WTW-01</t>
  </si>
  <si>
    <t>4H1021427E0486612</t>
  </si>
  <si>
    <t>2014 HLT TRAILER, WATER?</t>
  </si>
  <si>
    <t>ASSIGNED - JULY 2024</t>
  </si>
  <si>
    <t>Martinez Alvarez, Saul</t>
  </si>
  <si>
    <t>OPEN @ TEXDIST</t>
  </si>
  <si>
    <t>Ilochi, Bright A</t>
  </si>
  <si>
    <t>Lopez, Valentin</t>
  </si>
  <si>
    <t>Paz, Ypolito</t>
  </si>
  <si>
    <t>Rodriguez Perez, Esteban</t>
  </si>
  <si>
    <t>PAXTON HAYS</t>
  </si>
  <si>
    <t>Martinez, Jorge L</t>
  </si>
  <si>
    <t>Ramirez, Jose C</t>
  </si>
  <si>
    <t>Roberto Guerrero Jr</t>
  </si>
  <si>
    <t>Guerrero Jr, Roberto</t>
  </si>
  <si>
    <t>Zuniga, Alberto</t>
  </si>
  <si>
    <t>Garcia Mancilla, Edgar</t>
  </si>
  <si>
    <t>Kocmick, Caleb S</t>
  </si>
  <si>
    <t>Luis F. Ramirez</t>
  </si>
  <si>
    <t>Ramirez, Luis F</t>
  </si>
  <si>
    <t>Murcia Orellana, Luis E</t>
  </si>
  <si>
    <t>Link, Cooper E</t>
  </si>
  <si>
    <t>Moore, Jesse A</t>
  </si>
  <si>
    <t>Arnold, LeRoy B</t>
  </si>
  <si>
    <t>Lopez-Vazquez, Juan M</t>
  </si>
  <si>
    <t>JESUS RODARTE SERRANO</t>
  </si>
  <si>
    <t>Rodarte Serrano, Jesus O</t>
  </si>
  <si>
    <t>Rivera, Jose J</t>
  </si>
  <si>
    <t>Malette, Troy S</t>
  </si>
  <si>
    <t>Lozano Acosta, Alejandro</t>
  </si>
  <si>
    <t>Rodriguez, Juan P</t>
  </si>
  <si>
    <t>Miramontes, Alonso</t>
  </si>
  <si>
    <t>JORGE FLORES</t>
  </si>
  <si>
    <t>Flores, Jorge L</t>
  </si>
  <si>
    <t>Rangel, Jose M</t>
  </si>
  <si>
    <t>Ruiz, Juan L</t>
  </si>
  <si>
    <t>Vazquez De La Cruz, Ramiro</t>
  </si>
  <si>
    <t>Garcia-Andrade, Uriel</t>
  </si>
  <si>
    <t>JOSE LOPEZ LIRA</t>
  </si>
  <si>
    <t>Lopez Lira, Jose P</t>
  </si>
  <si>
    <t>Reyes, Aureliano</t>
  </si>
  <si>
    <t>Lopez Soto, Jesus</t>
  </si>
  <si>
    <t>Gonzalez, Alonzo</t>
  </si>
  <si>
    <t>Ibarra, Sabino</t>
  </si>
  <si>
    <t>Padgett, Caleb L</t>
  </si>
  <si>
    <t>Terrazas Melendez, Jose R</t>
  </si>
  <si>
    <t>Thomas, Deziree L</t>
  </si>
  <si>
    <t>Austin, Aaron</t>
  </si>
  <si>
    <t>JUAN BERJES RUIZ</t>
  </si>
  <si>
    <t>Berjes Ruiz, Juan C</t>
  </si>
  <si>
    <t>Eric Giebelhaus</t>
  </si>
  <si>
    <t>Giebelhaus, Eric</t>
  </si>
  <si>
    <t>Aparicio, Lorenzo</t>
  </si>
  <si>
    <t>Gee, Korbin E</t>
  </si>
  <si>
    <t>Torgerson, Corey A</t>
  </si>
  <si>
    <t>Torres, Ivan</t>
  </si>
  <si>
    <t>RODRIGO LOPEZ JR</t>
  </si>
  <si>
    <t>Lopez Jr, Rodrigo</t>
  </si>
  <si>
    <t>Romero, Isaac F</t>
  </si>
  <si>
    <t>Doddy, Roger W</t>
  </si>
  <si>
    <t>Gabe, James P</t>
  </si>
  <si>
    <t>Espinoza-Casillas, Jovan</t>
  </si>
  <si>
    <t>Escobedo Jr, Martin</t>
  </si>
  <si>
    <t>CHRISTOPHER ROBERTSON</t>
  </si>
  <si>
    <t>Robertson, Christopher D</t>
  </si>
  <si>
    <t>Salinas, Jonathan M</t>
  </si>
  <si>
    <t>Berryhill, Robert P</t>
  </si>
  <si>
    <t>RAFAEL MURTALLA-CEJA</t>
  </si>
  <si>
    <t>Muratalla-Ceja, Rafael</t>
  </si>
  <si>
    <t>JOB SITE TRUCK - 2023-006</t>
  </si>
  <si>
    <t>Hunt, Seymore</t>
  </si>
  <si>
    <t>Magallanes, Javier</t>
  </si>
  <si>
    <t>Mendieta, Albert A</t>
  </si>
  <si>
    <t>OPEN @ TRAFFIC YARD</t>
  </si>
  <si>
    <t>ALAN MEZA TORRES</t>
  </si>
  <si>
    <t>Meza Torres, Alan A</t>
  </si>
  <si>
    <t>Barcenas Solis, Daniel</t>
  </si>
  <si>
    <t>Caballero, Reyneri M</t>
  </si>
  <si>
    <t>PERSINGER, WILLIAM</t>
  </si>
  <si>
    <t>Larson, Tynor J</t>
  </si>
  <si>
    <t>Luevano, Juan M</t>
  </si>
  <si>
    <t>Ramirez, Omar</t>
  </si>
  <si>
    <t>Tullos, Alfred O</t>
  </si>
  <si>
    <t>Diaz Serna, Francisco</t>
  </si>
  <si>
    <t>JUAN HERNANDEZ</t>
  </si>
  <si>
    <t>Hernandez, Juan B</t>
  </si>
  <si>
    <t>Rodriguez Jr, Salvador</t>
  </si>
  <si>
    <t>Garcia Jr, Carlos</t>
  </si>
  <si>
    <t>Lumbreras, Roberto</t>
  </si>
  <si>
    <t>OPEN @ ???</t>
  </si>
  <si>
    <t>Josue Martinez Salazar</t>
  </si>
  <si>
    <t>Martinez Salazar, Josue</t>
  </si>
  <si>
    <t>Bautista, Jose A</t>
  </si>
  <si>
    <t>Lopez, Juan</t>
  </si>
  <si>
    <t>Rivera-Cruz, Miguel A</t>
  </si>
  <si>
    <t>Belflower, Christopher W</t>
  </si>
  <si>
    <t>Chavez, Obaldo S</t>
  </si>
  <si>
    <t>JOSE TURRUBIARTES JR</t>
  </si>
  <si>
    <t>Turrubiartes Jr, Jose G</t>
  </si>
  <si>
    <t>Hanna, Patrichia N</t>
  </si>
  <si>
    <t>Ramirez, Jose I</t>
  </si>
  <si>
    <t>JOB SITE TRUCK - HTX</t>
  </si>
  <si>
    <t>JOB SITE TRUCK - WTX</t>
  </si>
  <si>
    <t>Concha, Aaron</t>
  </si>
  <si>
    <t>Rank, Richard R</t>
  </si>
  <si>
    <t>Ehimhen, Gerald A</t>
  </si>
  <si>
    <t>JUAN VASQUEZ</t>
  </si>
  <si>
    <t>Vasquez, Juan C</t>
  </si>
  <si>
    <t>Aguillon, Salvador</t>
  </si>
  <si>
    <t>Flores Jr, Catalino</t>
  </si>
  <si>
    <t>Lemon Jr, Ernest S</t>
  </si>
  <si>
    <t>Hammons, Michael A</t>
  </si>
  <si>
    <t>Pachipulusu Sreedhar, Nagesh Kumar</t>
  </si>
  <si>
    <t>Flores Sr, Catalino</t>
  </si>
  <si>
    <t>HECTOR CLAUDIO</t>
  </si>
  <si>
    <t>Claudio, Hector J</t>
  </si>
  <si>
    <t>Lopez, Daniel</t>
  </si>
  <si>
    <t>Blanco, Andres E</t>
  </si>
  <si>
    <t>Morales, Luis A</t>
  </si>
  <si>
    <t>Colmenero-Garcia, Rolando</t>
  </si>
  <si>
    <t>JUAN MIRAMONTES JR</t>
  </si>
  <si>
    <t>Miramontes Jr, Juan C</t>
  </si>
  <si>
    <t>Rodriguez-Ayala, Alejandro J</t>
  </si>
  <si>
    <t>Mize, Clint</t>
  </si>
  <si>
    <t>Garcia, Mark E</t>
  </si>
  <si>
    <t>Sanchez, Hector</t>
  </si>
  <si>
    <t>Bobba, Ramesh</t>
  </si>
  <si>
    <t>Abunemeh, Osama M</t>
  </si>
  <si>
    <t>Ruhrup, Jared K</t>
  </si>
  <si>
    <t>Sabaj, Phillip A</t>
  </si>
  <si>
    <t>Sanchez, Martin</t>
  </si>
  <si>
    <t>JUAN REYES DIAZ</t>
  </si>
  <si>
    <t>Reyes Diaz, Juan C</t>
  </si>
  <si>
    <t>Rather, William H</t>
  </si>
  <si>
    <t>Brown, Stonie B</t>
  </si>
  <si>
    <t>RIEDER, MICHAEL A</t>
  </si>
  <si>
    <t>2024-019</t>
  </si>
  <si>
    <t>2024-016</t>
  </si>
  <si>
    <t>2024-014</t>
  </si>
  <si>
    <t>Rockwall SH 66 Column Repair</t>
  </si>
  <si>
    <t>Tarrant VA Bridge Rehab</t>
  </si>
  <si>
    <t>2024 0016A</t>
  </si>
  <si>
    <t>2024 0019A</t>
  </si>
  <si>
    <t>Sum of RATE X ALLOCATION</t>
  </si>
  <si>
    <t>Sum of RATE X REVISION</t>
  </si>
  <si>
    <t>TOTAL UNIT ALLOCATION WITH REVISION</t>
  </si>
  <si>
    <t>Aaron Austin</t>
  </si>
  <si>
    <t>Aaron Concha</t>
  </si>
  <si>
    <t>Jesse A. Moore</t>
  </si>
  <si>
    <t>Alan A. Meza Torres</t>
  </si>
  <si>
    <t>Albert A. Mendieta</t>
  </si>
  <si>
    <t>Alberto Zuniga</t>
  </si>
  <si>
    <t>Alejandro Lozano Acosta</t>
  </si>
  <si>
    <t>Alejandro J. Rodriguez-Ayala</t>
  </si>
  <si>
    <t>Alfred O. Tullos</t>
  </si>
  <si>
    <t>Alonso Miramontes</t>
  </si>
  <si>
    <t>Alonzo Gonzalez</t>
  </si>
  <si>
    <t>Andres E. Blanco</t>
  </si>
  <si>
    <t>ET-02 (Anthony Hardimon)</t>
  </si>
  <si>
    <t>Anthony Hardimon</t>
  </si>
  <si>
    <t>ANTHONY J. HARDIMON</t>
  </si>
  <si>
    <t>Aureliano Reyes</t>
  </si>
  <si>
    <t>Aydin Akhtarpour</t>
  </si>
  <si>
    <t>Bright A. Ilochi</t>
  </si>
  <si>
    <t>PT-19S (BRYAN FIGUEROA)</t>
  </si>
  <si>
    <t>BRYAN FIGUEROA</t>
  </si>
  <si>
    <t>FIGBRY</t>
  </si>
  <si>
    <t>Bryan Figueroa</t>
  </si>
  <si>
    <t>PT-20S</t>
  </si>
  <si>
    <t>C50027</t>
  </si>
  <si>
    <t>Caleb S. Kocmick</t>
  </si>
  <si>
    <t>Caleb L. Padgett</t>
  </si>
  <si>
    <t>Carlos Garcia Jr</t>
  </si>
  <si>
    <t>Catalino Flores Jr</t>
  </si>
  <si>
    <t>Catalino Flores Sr</t>
  </si>
  <si>
    <t>CATALINO FLORES SR loaner</t>
  </si>
  <si>
    <t>Christopher W. Belflower</t>
  </si>
  <si>
    <t>Clint Mize</t>
  </si>
  <si>
    <t>Cole Hyun</t>
  </si>
  <si>
    <t>Cooper E. Link</t>
  </si>
  <si>
    <t>Corey A. Torgerson</t>
  </si>
  <si>
    <t>Daniel Lopez</t>
  </si>
  <si>
    <t>Deziree L. Thomas</t>
  </si>
  <si>
    <t>Christopher D. Robertson</t>
  </si>
  <si>
    <t>Edgar Garcia Mancilla</t>
  </si>
  <si>
    <t>Ernest S. Lemon Jr</t>
  </si>
  <si>
    <t>Esteban Rodriguez Perez</t>
  </si>
  <si>
    <t>Francisco Diaz Serna</t>
  </si>
  <si>
    <t>Gerald A. Ehimhen</t>
  </si>
  <si>
    <t>PAXTON C. HAYS</t>
  </si>
  <si>
    <t>Hector Claudio</t>
  </si>
  <si>
    <t>Hector J. Claudio</t>
  </si>
  <si>
    <t>Hector Sanchez</t>
  </si>
  <si>
    <t>Isaac F. Romero</t>
  </si>
  <si>
    <t>James P. Gabe</t>
  </si>
  <si>
    <t>Jared K. Ruhrup</t>
  </si>
  <si>
    <t>Javier Magallanes</t>
  </si>
  <si>
    <t>Jesus Lopez Soto</t>
  </si>
  <si>
    <t>Jesus O. Rodarte Serrano</t>
  </si>
  <si>
    <t>JST</t>
  </si>
  <si>
    <t>Jonathan M. Salinas</t>
  </si>
  <si>
    <t>Jorge L. Flores</t>
  </si>
  <si>
    <t>Jorge L. Martinez</t>
  </si>
  <si>
    <t>Jose A. Bautista</t>
  </si>
  <si>
    <t>Jose C. Ramirez</t>
  </si>
  <si>
    <t>Jose I. Ramirez</t>
  </si>
  <si>
    <t>Jose J. Rivera</t>
  </si>
  <si>
    <t>Jose L. Montante</t>
  </si>
  <si>
    <t>Jose P. Lopez Lira</t>
  </si>
  <si>
    <t>Jose M. Rangel</t>
  </si>
  <si>
    <t>Jose R. Terrazas Melendez</t>
  </si>
  <si>
    <t>JOSUE MARTINEZ</t>
  </si>
  <si>
    <t>Jovan Espinoza-Casillas</t>
  </si>
  <si>
    <t>Juan B. Hernandez</t>
  </si>
  <si>
    <t>Juan C. Berjes Ruiz</t>
  </si>
  <si>
    <t>Juan C. Miramontes Jr</t>
  </si>
  <si>
    <t>Juan C. Reyes Diaz</t>
  </si>
  <si>
    <t>Juan C. Vasquez</t>
  </si>
  <si>
    <t>Juan L. Ruiz</t>
  </si>
  <si>
    <t>Juan Lopez</t>
  </si>
  <si>
    <t>Juan M. Lopez-Vazquez</t>
  </si>
  <si>
    <t>Juan M. Luevano</t>
  </si>
  <si>
    <t>Juan P. Rodriguez</t>
  </si>
  <si>
    <t>Korbin E. Gee</t>
  </si>
  <si>
    <t>PT-182 (Leonel Munoz)</t>
  </si>
  <si>
    <t>Leonel Munoz</t>
  </si>
  <si>
    <t>LeRoy B. Arnold</t>
  </si>
  <si>
    <t>Lorenzo Aparicio</t>
  </si>
  <si>
    <t>Luis A. Morales</t>
  </si>
  <si>
    <t>Luis E. Murcia Orellana</t>
  </si>
  <si>
    <t>Mark E. Garcia</t>
  </si>
  <si>
    <t>Martin Escobedo Jr</t>
  </si>
  <si>
    <t>Martin Sanchez</t>
  </si>
  <si>
    <t>Michael A. Hammons</t>
  </si>
  <si>
    <t>MICHAEL A. RIEDER</t>
  </si>
  <si>
    <t>Miguel A. Rivera-Cruz</t>
  </si>
  <si>
    <t>Nagesh Kumar Pachipulusu Sreedhar</t>
  </si>
  <si>
    <t>Obaldo S. Chavez</t>
  </si>
  <si>
    <t>OFFICE</t>
  </si>
  <si>
    <t>Omar Ramirez</t>
  </si>
  <si>
    <t>ET-13 (open)</t>
  </si>
  <si>
    <t>TRAFFIC</t>
  </si>
  <si>
    <t>Rodrigo Lopez Jr</t>
  </si>
  <si>
    <t>FIVE STAR FORD - RECALLS</t>
  </si>
  <si>
    <t>OPEN F150</t>
  </si>
  <si>
    <t>Patrichia N. Hanna</t>
  </si>
  <si>
    <t>Phillip A. Sabaj</t>
  </si>
  <si>
    <t>PLANO COLLIN CREEK</t>
  </si>
  <si>
    <t>Rafael Muratalla-Ceja</t>
  </si>
  <si>
    <t>Ramesh Bobba</t>
  </si>
  <si>
    <t>Ramiro Vazquez De La Cruz</t>
  </si>
  <si>
    <t>PT-21S (RED44664)</t>
  </si>
  <si>
    <t>PT-21S</t>
  </si>
  <si>
    <t>RED44664</t>
  </si>
  <si>
    <t>Reyneri M. Caballero</t>
  </si>
  <si>
    <t>Robert P. Berryhill</t>
  </si>
  <si>
    <t>Roberto Lumbreras</t>
  </si>
  <si>
    <t>Roger W. Doddy</t>
  </si>
  <si>
    <t>Rolando Colmenero-Garcia</t>
  </si>
  <si>
    <t>Sabino Ibarra</t>
  </si>
  <si>
    <t>Salvador Aguillon</t>
  </si>
  <si>
    <t>SALVADOR AGUILLON loaner</t>
  </si>
  <si>
    <t>Salvador Rodriguez Jr</t>
  </si>
  <si>
    <t>Osama M. Abunemeh</t>
  </si>
  <si>
    <t>Saul Martinez Alvarez</t>
  </si>
  <si>
    <t>Seymore Hunt</t>
  </si>
  <si>
    <t>PT-111 (shop mech loaner)</t>
  </si>
  <si>
    <t>shop mech loaner</t>
  </si>
  <si>
    <t>Stonie B. Brown</t>
  </si>
  <si>
    <t>Troy S. Malette</t>
  </si>
  <si>
    <t>TROY</t>
  </si>
  <si>
    <t>Tynor J. Larson</t>
  </si>
  <si>
    <t>Uriel Garcia-Andrade</t>
  </si>
  <si>
    <t>Valentin Lopez</t>
  </si>
  <si>
    <t>Ypolito Paz</t>
  </si>
  <si>
    <t>Company</t>
  </si>
  <si>
    <t>SubCompany</t>
  </si>
  <si>
    <t>Asset Identifier</t>
  </si>
  <si>
    <t>Type</t>
  </si>
  <si>
    <t>Category</t>
  </si>
  <si>
    <t>Class</t>
  </si>
  <si>
    <t>Class Description</t>
  </si>
  <si>
    <t>Date/Time</t>
  </si>
  <si>
    <t>Reason Code</t>
  </si>
  <si>
    <t>District</t>
  </si>
  <si>
    <t>SubDistrict</t>
  </si>
  <si>
    <t>Unit</t>
  </si>
  <si>
    <t>Group</t>
  </si>
  <si>
    <t>Custom Status</t>
  </si>
  <si>
    <t>Location</t>
  </si>
  <si>
    <t>Active Status</t>
  </si>
  <si>
    <t>Days Inactive</t>
  </si>
  <si>
    <t>Days Since Pairing</t>
  </si>
  <si>
    <t>Lifetime Odometer</t>
  </si>
  <si>
    <t>Lifetime Hour Meter</t>
  </si>
  <si>
    <t>Secondary Asset Identifier</t>
  </si>
  <si>
    <t>Secondary VIN</t>
  </si>
  <si>
    <t>License Plate State</t>
  </si>
  <si>
    <t>EIN</t>
  </si>
  <si>
    <t>EIN Expiration Date</t>
  </si>
  <si>
    <t>IFTA Number</t>
  </si>
  <si>
    <t>IFTA Expiration Date</t>
  </si>
  <si>
    <t>Date of Sale</t>
  </si>
  <si>
    <t>Sale Price</t>
  </si>
  <si>
    <t>Ownership</t>
  </si>
  <si>
    <t>Ownership Type</t>
  </si>
  <si>
    <t>Payload Capacity Unit</t>
  </si>
  <si>
    <t>Machine Width</t>
  </si>
  <si>
    <t>Machine Height</t>
  </si>
  <si>
    <t>Machine Length</t>
  </si>
  <si>
    <t>Purchase Date</t>
  </si>
  <si>
    <t>Purchase Cost</t>
  </si>
  <si>
    <t>Replacement Threshold % of Purchase Cost</t>
  </si>
  <si>
    <t>Insured Amount</t>
  </si>
  <si>
    <t>Insurance Classification</t>
  </si>
  <si>
    <t>Fuel Type</t>
  </si>
  <si>
    <t>Billing Code</t>
  </si>
  <si>
    <t>Front Axle Tire Size</t>
  </si>
  <si>
    <t>Front Axle Tire Pressure</t>
  </si>
  <si>
    <t>Rear Axle 1 Inner Tire Size</t>
  </si>
  <si>
    <t>Rear Axle 1 Inner Tire Pressure</t>
  </si>
  <si>
    <t>Rear Axle 1 Outer Tire Size</t>
  </si>
  <si>
    <t>Rear Axle 1 Outer Tire Pressure</t>
  </si>
  <si>
    <t>Rear Axle 2 Inner Tire Size</t>
  </si>
  <si>
    <t>Rear Axle 2 Inner Tire Pressure</t>
  </si>
  <si>
    <t>Rear Axle 2 Outer Tire Size</t>
  </si>
  <si>
    <t>Rear Axle 2 Outer Tire Pressure</t>
  </si>
  <si>
    <t>Rear Axle 3 Inner Tire Size</t>
  </si>
  <si>
    <t>Rear Axle 3 Inner Tire Pressure</t>
  </si>
  <si>
    <t>Rear Axle 3 Outer Tire Size</t>
  </si>
  <si>
    <t>Rear Axle 3 Outer Tire Pressure</t>
  </si>
  <si>
    <t>Rear Axle 4 Inner Tire Size</t>
  </si>
  <si>
    <t>Rear Axle 4 Inner Tire Pressure</t>
  </si>
  <si>
    <t>Rear Axle 4 Outer Tire Size</t>
  </si>
  <si>
    <t>Rear Axle 4 Outer Tire Pressure</t>
  </si>
  <si>
    <t>Transmission Serial Number</t>
  </si>
  <si>
    <t>Transmission Model</t>
  </si>
  <si>
    <t>Transmission Family</t>
  </si>
  <si>
    <t>Transmission Year</t>
  </si>
  <si>
    <t>Engine Info - Engine Serial #</t>
  </si>
  <si>
    <t>Engine Info - Manufacturer</t>
  </si>
  <si>
    <t>Engine Info - Model</t>
  </si>
  <si>
    <t>Engine Info - Family</t>
  </si>
  <si>
    <t>Engine Info - Year</t>
  </si>
  <si>
    <t>Device Model</t>
  </si>
  <si>
    <t>Device Serial Number</t>
  </si>
  <si>
    <t>IRP Fleet Number</t>
  </si>
  <si>
    <t>-</t>
  </si>
  <si>
    <t>Asset</t>
  </si>
  <si>
    <t>Assigned</t>
  </si>
  <si>
    <t>Emp ID</t>
  </si>
  <si>
    <t>Employee</t>
  </si>
  <si>
    <t>Asset2</t>
  </si>
  <si>
    <t>Ragle Inc.</t>
  </si>
  <si>
    <t>Ragle - Texas</t>
  </si>
  <si>
    <t>On-Road</t>
  </si>
  <si>
    <t>Pickup Truck</t>
  </si>
  <si>
    <t>3/4 Ton</t>
  </si>
  <si>
    <t>Periodic Message</t>
  </si>
  <si>
    <t>DFW Yard, Oak Grove Rd, Fort Worth, TX 76140</t>
  </si>
  <si>
    <t>True</t>
  </si>
  <si>
    <t>0</t>
  </si>
  <si>
    <t>TX</t>
  </si>
  <si>
    <t>0.00</t>
  </si>
  <si>
    <t>CuYds</t>
  </si>
  <si>
    <t>GT-2469</t>
  </si>
  <si>
    <t>Import</t>
  </si>
  <si>
    <t>Heavy Truck</t>
  </si>
  <si>
    <t>RTX-ST03</t>
  </si>
  <si>
    <t>GT-6379AB</t>
  </si>
  <si>
    <t>220707801</t>
  </si>
  <si>
    <t>223702157</t>
  </si>
  <si>
    <t>Standard</t>
  </si>
  <si>
    <t>1/2 Ton</t>
  </si>
  <si>
    <t>223702166</t>
  </si>
  <si>
    <t>3/4 Ton 4WD</t>
  </si>
  <si>
    <t>240085 - MARTIN SANCHEZ</t>
  </si>
  <si>
    <t>201006850</t>
  </si>
  <si>
    <t>Medium Truck</t>
  </si>
  <si>
    <t>214913767</t>
  </si>
  <si>
    <t>223702048</t>
  </si>
  <si>
    <t>Idling</t>
  </si>
  <si>
    <t>2023-032 SH 345 BRIDGE REHABILITATION, US-75 N, Dallas, TX 75226</t>
  </si>
  <si>
    <t>223702023</t>
  </si>
  <si>
    <t>223701887</t>
  </si>
  <si>
    <t>223702163</t>
  </si>
  <si>
    <t>Key On</t>
  </si>
  <si>
    <t>223702208</t>
  </si>
  <si>
    <t>1/2 Ton 4WD</t>
  </si>
  <si>
    <t>2021-017 Plano Collin Creek Culvert Imp, Collin Creek Mall, Plano, TX 75075</t>
  </si>
  <si>
    <t>223702278</t>
  </si>
  <si>
    <t>223702025</t>
  </si>
  <si>
    <t>223702217</t>
  </si>
  <si>
    <t>223701951</t>
  </si>
  <si>
    <t>MAVERICK XL</t>
  </si>
  <si>
    <t>Light Duty</t>
  </si>
  <si>
    <t>2023-006 (OFFICE) Tarrant SH 183 Bridge, Decatur Ave, Fort Worth, TX 76106</t>
  </si>
  <si>
    <t>3FTTW8A36RRB12821</t>
  </si>
  <si>
    <t>6077H74 - TEMP</t>
  </si>
  <si>
    <t>VHK7513</t>
  </si>
  <si>
    <t>NTTA00507526</t>
  </si>
  <si>
    <t>8/1/2024 12:00:00 AM</t>
  </si>
  <si>
    <t>223701985</t>
  </si>
  <si>
    <t>223702032</t>
  </si>
  <si>
    <t>223702110</t>
  </si>
  <si>
    <t>223701945</t>
  </si>
  <si>
    <t>1FT7W2BA9REC50027</t>
  </si>
  <si>
    <t>6077L49 - TEMP</t>
  </si>
  <si>
    <t>VHK7520</t>
  </si>
  <si>
    <t>NTTA00507527</t>
  </si>
  <si>
    <t>223702238</t>
  </si>
  <si>
    <t>Idle Started</t>
  </si>
  <si>
    <t>223701936</t>
  </si>
  <si>
    <t>223702160</t>
  </si>
  <si>
    <t>Off-Road</t>
  </si>
  <si>
    <t>Skid Steer</t>
  </si>
  <si>
    <t>Compact Wheel</t>
  </si>
  <si>
    <t>1/1/2019 12:00:00 AM</t>
  </si>
  <si>
    <t>GT-4769B</t>
  </si>
  <si>
    <t>221019804</t>
  </si>
  <si>
    <t>Man Lift</t>
  </si>
  <si>
    <t>221020555</t>
  </si>
  <si>
    <t>223701956</t>
  </si>
  <si>
    <t>GASOLINE</t>
  </si>
  <si>
    <t>223702122</t>
  </si>
  <si>
    <t>1FD8W3HT2RED32793</t>
  </si>
  <si>
    <t>6077J82 TEMP</t>
  </si>
  <si>
    <t>VHK7499</t>
  </si>
  <si>
    <t>NTTA00507525</t>
  </si>
  <si>
    <t>223702272</t>
  </si>
  <si>
    <t>223702020</t>
  </si>
  <si>
    <t>Service Body w/Crane</t>
  </si>
  <si>
    <t>220707824</t>
  </si>
  <si>
    <t>Excavator</t>
  </si>
  <si>
    <t>223802421</t>
  </si>
  <si>
    <t>Service Body MT</t>
  </si>
  <si>
    <t>221402554</t>
  </si>
  <si>
    <t>2024-012 Dal IH635 U-Turn Bridge, Interstate Highway 635, Coppell, TX 75063</t>
  </si>
  <si>
    <t>2/6/2024 12:00:00 AM</t>
  </si>
  <si>
    <t>223702199</t>
  </si>
  <si>
    <t>223702177</t>
  </si>
  <si>
    <t>3FTTW8H31RRB25305</t>
  </si>
  <si>
    <t>223701965</t>
  </si>
  <si>
    <t>221402395</t>
  </si>
  <si>
    <t>223701863</t>
  </si>
  <si>
    <t>223702059</t>
  </si>
  <si>
    <t>8/18/2023 12:00:00 AM</t>
  </si>
  <si>
    <t>223702128</t>
  </si>
  <si>
    <t>223701953</t>
  </si>
  <si>
    <t>223702039</t>
  </si>
  <si>
    <t>223701998</t>
  </si>
  <si>
    <t xml:space="preserve">JOSE TURRUBIARTES OLD UNIT </t>
  </si>
  <si>
    <t>223701960</t>
  </si>
  <si>
    <t>223702350</t>
  </si>
  <si>
    <t>223702014</t>
  </si>
  <si>
    <t>223701946</t>
  </si>
  <si>
    <t>223702125</t>
  </si>
  <si>
    <t>Key Off</t>
  </si>
  <si>
    <t>223701899</t>
  </si>
  <si>
    <t>CHAVEZ, OBALDO</t>
  </si>
  <si>
    <t>223702154</t>
  </si>
  <si>
    <t>223701854</t>
  </si>
  <si>
    <t>221413897</t>
  </si>
  <si>
    <t>214913222</t>
  </si>
  <si>
    <t>223701848</t>
  </si>
  <si>
    <t>223702007</t>
  </si>
  <si>
    <t>223701959</t>
  </si>
  <si>
    <t>Telehandler</t>
  </si>
  <si>
    <t>12000 LB</t>
  </si>
  <si>
    <t>221019841</t>
  </si>
  <si>
    <t>223702186</t>
  </si>
  <si>
    <t>223701930</t>
  </si>
  <si>
    <t>Compact Track</t>
  </si>
  <si>
    <t>221020696</t>
  </si>
  <si>
    <t>Excavator (Mini)</t>
  </si>
  <si>
    <t>11/22/2019 12:00:00 AM</t>
  </si>
  <si>
    <t>223802110</t>
  </si>
  <si>
    <t>Excavator (Lg)</t>
  </si>
  <si>
    <t>223802502</t>
  </si>
  <si>
    <t>5/14/2020 12:00:00 AM</t>
  </si>
  <si>
    <t>221019800</t>
  </si>
  <si>
    <t>TEXDIST, Two Thousand Oak Apartments, North Richland Hills, TX 76180</t>
  </si>
  <si>
    <t>223702107</t>
  </si>
  <si>
    <t>221414156</t>
  </si>
  <si>
    <t>Heartbeat</t>
  </si>
  <si>
    <t>221020749</t>
  </si>
  <si>
    <t>Wheel Loader</t>
  </si>
  <si>
    <t>9/29/2020 12:00:00 AM</t>
  </si>
  <si>
    <t>221020419</t>
  </si>
  <si>
    <t>2/5/2024 12:00:00 AM</t>
  </si>
  <si>
    <t>223702029</t>
  </si>
  <si>
    <t>RTX-WL01</t>
  </si>
  <si>
    <t>1/1/2015 12:00:00 AM</t>
  </si>
  <si>
    <t>223802530</t>
  </si>
  <si>
    <t>223701961</t>
  </si>
  <si>
    <t>RTX-TH01</t>
  </si>
  <si>
    <t>1/1/2017 12:00:00 AM</t>
  </si>
  <si>
    <t>221019794</t>
  </si>
  <si>
    <t>223702035</t>
  </si>
  <si>
    <t>221020372</t>
  </si>
  <si>
    <t>221402034</t>
  </si>
  <si>
    <t>223702134</t>
  </si>
  <si>
    <t>HIGH FLOW</t>
  </si>
  <si>
    <t>221020488</t>
  </si>
  <si>
    <t>223701964</t>
  </si>
  <si>
    <t>223702045</t>
  </si>
  <si>
    <t>223702072</t>
  </si>
  <si>
    <t>LMM8457 OLD PLATE</t>
  </si>
  <si>
    <t>221413807</t>
  </si>
  <si>
    <t>223701952</t>
  </si>
  <si>
    <t>RTX-FT0048</t>
  </si>
  <si>
    <t>1/1/2018 12:00:00 AM</t>
  </si>
  <si>
    <t>221402366</t>
  </si>
  <si>
    <t>Roller</t>
  </si>
  <si>
    <t>Dirt</t>
  </si>
  <si>
    <t>232402156</t>
  </si>
  <si>
    <t>RTX-WL02</t>
  </si>
  <si>
    <t>1/1/2016 12:00:00 AM</t>
  </si>
  <si>
    <t>221020553</t>
  </si>
  <si>
    <t>Backhoe</t>
  </si>
  <si>
    <t>221020552</t>
  </si>
  <si>
    <t>Generator</t>
  </si>
  <si>
    <t>221020110</t>
  </si>
  <si>
    <t>Trailer</t>
  </si>
  <si>
    <t>Flatbed Trailer</t>
  </si>
  <si>
    <t>N/A</t>
  </si>
  <si>
    <t>JH-BP2</t>
  </si>
  <si>
    <t>00322B0272</t>
  </si>
  <si>
    <t>2023-006 (OFFICE) Tarrant SH 183 Bridge, Peak St, Fort Worth, TX 76106</t>
  </si>
  <si>
    <t>221020023</t>
  </si>
  <si>
    <t>221402426</t>
  </si>
  <si>
    <t>223702196</t>
  </si>
  <si>
    <t>Water Truck- 2000 gal</t>
  </si>
  <si>
    <t>1/1/2020 12:00:00 AM</t>
  </si>
  <si>
    <t>221402498</t>
  </si>
  <si>
    <t>RTX-SK06</t>
  </si>
  <si>
    <t>221020405</t>
  </si>
  <si>
    <t>223702088</t>
  </si>
  <si>
    <t>ANTHONY HARDIMON (210091)</t>
  </si>
  <si>
    <t>223702065</t>
  </si>
  <si>
    <t>223702054</t>
  </si>
  <si>
    <t>223702097</t>
  </si>
  <si>
    <t>221020576</t>
  </si>
  <si>
    <t>Composite Dr, Dallas, TX 75220</t>
  </si>
  <si>
    <t>00322B0355</t>
  </si>
  <si>
    <t>223701876</t>
  </si>
  <si>
    <t>223701955</t>
  </si>
  <si>
    <t>2022-023 Riverfront &amp; Cadiz Bridge Improvement, S Riverfront Blvd, Dallas, TX 75207</t>
  </si>
  <si>
    <t>223701977</t>
  </si>
  <si>
    <t>221020233</t>
  </si>
  <si>
    <t>7</t>
  </si>
  <si>
    <t>221020636</t>
  </si>
  <si>
    <t>220707743</t>
  </si>
  <si>
    <t>223701842</t>
  </si>
  <si>
    <t>Concrete Mixer</t>
  </si>
  <si>
    <t>1/1/2022 12:00:00 AM</t>
  </si>
  <si>
    <t>221402456</t>
  </si>
  <si>
    <t>223701948</t>
  </si>
  <si>
    <t>223702226</t>
  </si>
  <si>
    <t>223702018</t>
  </si>
  <si>
    <t>Sweeper Truck</t>
  </si>
  <si>
    <t>223702033</t>
  </si>
  <si>
    <t>223702017</t>
  </si>
  <si>
    <t>DEZIREE THOMAS LOANER</t>
  </si>
  <si>
    <t>223702019</t>
  </si>
  <si>
    <t>RTX-EX14</t>
  </si>
  <si>
    <t>221020182</t>
  </si>
  <si>
    <t>223702075</t>
  </si>
  <si>
    <t>223702031</t>
  </si>
  <si>
    <t>Dirt 33"</t>
  </si>
  <si>
    <t>223802137</t>
  </si>
  <si>
    <t>223701999</t>
  </si>
  <si>
    <t>223701957</t>
  </si>
  <si>
    <t>5644X78 - TEMP</t>
  </si>
  <si>
    <t>Welder</t>
  </si>
  <si>
    <t>LP-BP1</t>
  </si>
  <si>
    <t>84058787</t>
  </si>
  <si>
    <t>RTX-WT03</t>
  </si>
  <si>
    <t>220707777</t>
  </si>
  <si>
    <t>Cargo Trailer</t>
  </si>
  <si>
    <t>00322B0145</t>
  </si>
  <si>
    <t>STAB-01</t>
  </si>
  <si>
    <t>00322B0403</t>
  </si>
  <si>
    <t>00322B0333</t>
  </si>
  <si>
    <t>Other</t>
  </si>
  <si>
    <t>Light Plant</t>
  </si>
  <si>
    <t>00322B0423</t>
  </si>
  <si>
    <t>WTX JOBSITE TRAILER</t>
  </si>
  <si>
    <t>761733M</t>
  </si>
  <si>
    <t>STAB-03</t>
  </si>
  <si>
    <t>00322B0384</t>
  </si>
  <si>
    <t>Beaumont RAG Property, Stone Oak Dr, Beaumont, TX 77705</t>
  </si>
  <si>
    <t>00322B0496</t>
  </si>
  <si>
    <t>721751J</t>
  </si>
  <si>
    <t>00322B0168</t>
  </si>
  <si>
    <t>223702030</t>
  </si>
  <si>
    <t>2023-007 Ector BI 20E Rehab Roadway, E Highway 80, Odessa, TX 79762</t>
  </si>
  <si>
    <t>STMB-06</t>
  </si>
  <si>
    <t>00322B0418</t>
  </si>
  <si>
    <t>Dump Trailer</t>
  </si>
  <si>
    <t>00322B0071</t>
  </si>
  <si>
    <t>JUAN MIRAMONTES</t>
  </si>
  <si>
    <t>00322B0344</t>
  </si>
  <si>
    <t>00322B0230</t>
  </si>
  <si>
    <t>560360K</t>
  </si>
  <si>
    <t>00322B0323</t>
  </si>
  <si>
    <t>00322B0632</t>
  </si>
  <si>
    <t>00322B0130</t>
  </si>
  <si>
    <t>00322B0386</t>
  </si>
  <si>
    <t>621195K</t>
  </si>
  <si>
    <t>00322B0233</t>
  </si>
  <si>
    <t>Towed Attenuator</t>
  </si>
  <si>
    <t>00322B0278</t>
  </si>
  <si>
    <t>00322B0221</t>
  </si>
  <si>
    <t>Air Compressor</t>
  </si>
  <si>
    <t>00322B0415</t>
  </si>
  <si>
    <t>00322B0552</t>
  </si>
  <si>
    <t>00322B0567</t>
  </si>
  <si>
    <t>00322B0163</t>
  </si>
  <si>
    <t>00322B0381</t>
  </si>
  <si>
    <t>00322B0190</t>
  </si>
  <si>
    <t>00322B0154</t>
  </si>
  <si>
    <t>348666K</t>
  </si>
  <si>
    <t>00322B0393</t>
  </si>
  <si>
    <t>10T-07 - FOUNDATION</t>
  </si>
  <si>
    <t>00322B0271</t>
  </si>
  <si>
    <t>2023-014 (1) TARRANT IH 20 US 81 BR, SE Loop 820, Fort Worth, TX 76134</t>
  </si>
  <si>
    <t>00322B0169</t>
  </si>
  <si>
    <t>00322B0379</t>
  </si>
  <si>
    <t>00322B0208</t>
  </si>
  <si>
    <t>00322B0209</t>
  </si>
  <si>
    <t>00322B0430</t>
  </si>
  <si>
    <t>00322B0177</t>
  </si>
  <si>
    <t>00322B0222</t>
  </si>
  <si>
    <t>00322B0569</t>
  </si>
  <si>
    <t>00322B0372</t>
  </si>
  <si>
    <t>Water Trailer</t>
  </si>
  <si>
    <t>00322B0180</t>
  </si>
  <si>
    <t>00322B0435</t>
  </si>
  <si>
    <t>STAB-02</t>
  </si>
  <si>
    <t>00322B0419</t>
  </si>
  <si>
    <t>00322B0201</t>
  </si>
  <si>
    <t>00322B0338</t>
  </si>
  <si>
    <t>RTX-AB007</t>
  </si>
  <si>
    <t>00322B0260</t>
  </si>
  <si>
    <t>00322A0369</t>
  </si>
  <si>
    <t>STAB-04</t>
  </si>
  <si>
    <t>00322B0292</t>
  </si>
  <si>
    <t>00322B0627</t>
  </si>
  <si>
    <t>00322B0143</t>
  </si>
  <si>
    <t>STMB-05</t>
  </si>
  <si>
    <t>00322B0291</t>
  </si>
  <si>
    <t>06.06.2024 (2022-008)</t>
  </si>
  <si>
    <t>00422A0219</t>
  </si>
  <si>
    <t>STMB-07</t>
  </si>
  <si>
    <t>00322B0431</t>
  </si>
  <si>
    <t>315970M</t>
  </si>
  <si>
    <t>00322B0399</t>
  </si>
  <si>
    <t>00322B0293</t>
  </si>
  <si>
    <t>00322B0538</t>
  </si>
  <si>
    <t>508860M</t>
  </si>
  <si>
    <t>00322B0352</t>
  </si>
  <si>
    <t>00422A0261</t>
  </si>
  <si>
    <t>00322B0280</t>
  </si>
  <si>
    <t>00322B0202</t>
  </si>
  <si>
    <t>00322B0370</t>
  </si>
  <si>
    <t>00322B0268</t>
  </si>
  <si>
    <t>00322B0377</t>
  </si>
  <si>
    <t>1VI3334</t>
  </si>
  <si>
    <t>00322B0263</t>
  </si>
  <si>
    <t>00322B0536</t>
  </si>
  <si>
    <t>00322B0516</t>
  </si>
  <si>
    <t>00322B0628</t>
  </si>
  <si>
    <t>00322B0288</t>
  </si>
  <si>
    <t>00322B0324</t>
  </si>
  <si>
    <t>00322B0253</t>
  </si>
  <si>
    <t>00322B0400</t>
  </si>
  <si>
    <t>00322B0321</t>
  </si>
  <si>
    <t>00322B0561</t>
  </si>
  <si>
    <t>00322B0310</t>
  </si>
  <si>
    <t>00322B0378</t>
  </si>
  <si>
    <t>STAB-05</t>
  </si>
  <si>
    <t>00322B0343</t>
  </si>
  <si>
    <t>CT-18 - FOUNDATION UNIT #</t>
  </si>
  <si>
    <t>00322B0417</t>
  </si>
  <si>
    <t>00322B0192</t>
  </si>
  <si>
    <t>TRAFFIC WALNUT HILL YARD, Composite Dr, Dallas, TX 75220</t>
  </si>
  <si>
    <t>00322B0546</t>
  </si>
  <si>
    <t>00322B0358</t>
  </si>
  <si>
    <t>LOAD TRAIL</t>
  </si>
  <si>
    <t>102x30 PINTLE</t>
  </si>
  <si>
    <t>4ZEPP302XS1329746</t>
  </si>
  <si>
    <t>00322B0788</t>
  </si>
  <si>
    <t>00422A0231</t>
  </si>
  <si>
    <t>061477K</t>
  </si>
  <si>
    <t>00322B0193</t>
  </si>
  <si>
    <t>00322B0144</t>
  </si>
  <si>
    <t>00322B0434</t>
  </si>
  <si>
    <t>00322B0107</t>
  </si>
  <si>
    <t>00322B0151</t>
  </si>
  <si>
    <t>00322B0398</t>
  </si>
  <si>
    <t>00322B0474</t>
  </si>
  <si>
    <t>5/14/2024 12:00:00 AM</t>
  </si>
  <si>
    <t>00322B0312</t>
  </si>
  <si>
    <t>STMB-03</t>
  </si>
  <si>
    <t>00322B0432</t>
  </si>
  <si>
    <t>159733M</t>
  </si>
  <si>
    <t>00322B0176</t>
  </si>
  <si>
    <t>00322B0533</t>
  </si>
  <si>
    <t>00322B0568</t>
  </si>
  <si>
    <t>County Road 99, Alvin, TX 77511</t>
  </si>
  <si>
    <t>4/15/2024 12:00:00 AM</t>
  </si>
  <si>
    <t>00322B0363</t>
  </si>
  <si>
    <t>00322B0588</t>
  </si>
  <si>
    <t>00322B0382</t>
  </si>
  <si>
    <t>00322B0387</t>
  </si>
  <si>
    <t>764100K</t>
  </si>
  <si>
    <t>00322B0485</t>
  </si>
  <si>
    <t>00322B0549</t>
  </si>
  <si>
    <t>348665K</t>
  </si>
  <si>
    <t>00322B0362</t>
  </si>
  <si>
    <t>00322B0213</t>
  </si>
  <si>
    <t>463253K</t>
  </si>
  <si>
    <t>00322B0175</t>
  </si>
  <si>
    <t>00322B0389</t>
  </si>
  <si>
    <t>2023-006 Tarrant SH 183 Bridge Replacement, NE 28th St, Fort Worth, TX 76106</t>
  </si>
  <si>
    <t>00322B0531</t>
  </si>
  <si>
    <t>00322B0565</t>
  </si>
  <si>
    <t>00322B0157</t>
  </si>
  <si>
    <t>00422A0178</t>
  </si>
  <si>
    <t>00322B0487</t>
  </si>
  <si>
    <t>00322B0336</t>
  </si>
  <si>
    <t>00322B0195</t>
  </si>
  <si>
    <t>00322B0572</t>
  </si>
  <si>
    <t>00322B0226</t>
  </si>
  <si>
    <t>00322B0236</t>
  </si>
  <si>
    <t>00322B0142</t>
  </si>
  <si>
    <t>RTX-AB011</t>
  </si>
  <si>
    <t>00322B0285</t>
  </si>
  <si>
    <t>00322B0365</t>
  </si>
  <si>
    <t>00322B0518</t>
  </si>
  <si>
    <t>Goose Neck</t>
  </si>
  <si>
    <t>387685M</t>
  </si>
  <si>
    <t>00322B0471</t>
  </si>
  <si>
    <t>00322B0437</t>
  </si>
  <si>
    <t>00322B0239</t>
  </si>
  <si>
    <t>00322B0237</t>
  </si>
  <si>
    <t>00322B0218</t>
  </si>
  <si>
    <t>621193K</t>
  </si>
  <si>
    <t>00322B0184</t>
  </si>
  <si>
    <t>00322B0409</t>
  </si>
  <si>
    <t>00322B0250</t>
  </si>
  <si>
    <t>STAB-06</t>
  </si>
  <si>
    <t>00322B0401</t>
  </si>
  <si>
    <t>00322B0266</t>
  </si>
  <si>
    <t>00322B0551</t>
  </si>
  <si>
    <t>GNT-02s</t>
  </si>
  <si>
    <t>16V3F3829S6363999</t>
  </si>
  <si>
    <t>00322B0313</t>
  </si>
  <si>
    <t>00322B0460</t>
  </si>
  <si>
    <t>00322B0396</t>
  </si>
  <si>
    <t>00322B0267</t>
  </si>
  <si>
    <t>00322B0368</t>
  </si>
  <si>
    <t>00322B0459</t>
  </si>
  <si>
    <t>00322B0489</t>
  </si>
  <si>
    <t>00322B0341</t>
  </si>
  <si>
    <t>00322B0308</t>
  </si>
  <si>
    <t>372078K</t>
  </si>
  <si>
    <t>00322B0545</t>
  </si>
  <si>
    <t>00322B0162</t>
  </si>
  <si>
    <t>00322B0174</t>
  </si>
  <si>
    <t>00322B0182</t>
  </si>
  <si>
    <t>00322B0351</t>
  </si>
  <si>
    <t>00322B0148</t>
  </si>
  <si>
    <t>00322B0179</t>
  </si>
  <si>
    <t>RTX-AB018</t>
  </si>
  <si>
    <t>00322B0290</t>
  </si>
  <si>
    <t>00322B0564</t>
  </si>
  <si>
    <t>00322B0625</t>
  </si>
  <si>
    <t>00322B0542</t>
  </si>
  <si>
    <t>362671M</t>
  </si>
  <si>
    <t>00322B0388</t>
  </si>
  <si>
    <t>765224K OR 198496M</t>
  </si>
  <si>
    <t>00322B0350</t>
  </si>
  <si>
    <t>00322B0495</t>
  </si>
  <si>
    <t>519191M</t>
  </si>
  <si>
    <t>00322B0392</t>
  </si>
  <si>
    <t>RTX-AB-003</t>
  </si>
  <si>
    <t>00322B0274</t>
  </si>
  <si>
    <t>00322B0566</t>
  </si>
  <si>
    <t>00322B0391</t>
  </si>
  <si>
    <t>00322B0612</t>
  </si>
  <si>
    <t>RTX-MB011</t>
  </si>
  <si>
    <t>00322B0249</t>
  </si>
  <si>
    <t>00322B0385</t>
  </si>
  <si>
    <t>00322B0172</t>
  </si>
  <si>
    <t>00322B0476</t>
  </si>
  <si>
    <t>06.06.24 (2022-008)</t>
  </si>
  <si>
    <t>00322B0269</t>
  </si>
  <si>
    <t>00322B0153</t>
  </si>
  <si>
    <t>Landscape Trailer</t>
  </si>
  <si>
    <t>357862090375918</t>
  </si>
  <si>
    <t>00322B0227</t>
  </si>
  <si>
    <t>00322B0286</t>
  </si>
  <si>
    <t>00322B0582</t>
  </si>
  <si>
    <t>223702119</t>
  </si>
  <si>
    <t>774963K</t>
  </si>
  <si>
    <t>00322B0275</t>
  </si>
  <si>
    <t>00322B0475</t>
  </si>
  <si>
    <t>00322B0301</t>
  </si>
  <si>
    <t>00322B0630</t>
  </si>
  <si>
    <t>00322B0492</t>
  </si>
  <si>
    <t>00322B0493</t>
  </si>
  <si>
    <t>221402022</t>
  </si>
  <si>
    <t>VINTAGE 322</t>
  </si>
  <si>
    <t>U1240402608</t>
  </si>
  <si>
    <t>84058788</t>
  </si>
  <si>
    <t>221402402</t>
  </si>
  <si>
    <t>Material Transfer Vehicle</t>
  </si>
  <si>
    <t>Last Gasp</t>
  </si>
  <si>
    <t>6</t>
  </si>
  <si>
    <t>225207354</t>
  </si>
  <si>
    <t>Dozer</t>
  </si>
  <si>
    <t>Dozer (Sm)</t>
  </si>
  <si>
    <t>221020790</t>
  </si>
  <si>
    <t>223702024</t>
  </si>
  <si>
    <t xml:space="preserve">BM-01 </t>
  </si>
  <si>
    <t>BLASTPRO MANUFACTURING</t>
  </si>
  <si>
    <t>BPZ-20-360</t>
  </si>
  <si>
    <t>Bridge Machine</t>
  </si>
  <si>
    <t>6117</t>
  </si>
  <si>
    <t>84066697</t>
  </si>
  <si>
    <t>223702034</t>
  </si>
  <si>
    <t>Pneumatic Roller</t>
  </si>
  <si>
    <t>RTX-RL05</t>
  </si>
  <si>
    <t>221020005</t>
  </si>
  <si>
    <t>Excavator (Med)</t>
  </si>
  <si>
    <t>RTX-EX07</t>
  </si>
  <si>
    <t>221020789</t>
  </si>
  <si>
    <t>220707797</t>
  </si>
  <si>
    <t>3900.00</t>
  </si>
  <si>
    <t>221414040</t>
  </si>
  <si>
    <t>00322B0216</t>
  </si>
  <si>
    <t>00322B0146</t>
  </si>
  <si>
    <t>00322B0559</t>
  </si>
  <si>
    <t>00322B0354</t>
  </si>
  <si>
    <t>223701944</t>
  </si>
  <si>
    <t>RTX-TR01</t>
  </si>
  <si>
    <t>221020595</t>
  </si>
  <si>
    <t>223702326</t>
  </si>
  <si>
    <t>223702062</t>
  </si>
  <si>
    <t>Haul</t>
  </si>
  <si>
    <t>RTX-ST04</t>
  </si>
  <si>
    <t xml:space="preserve"> MXS10495</t>
  </si>
  <si>
    <t>C15</t>
  </si>
  <si>
    <t>2014</t>
  </si>
  <si>
    <t>220707752</t>
  </si>
  <si>
    <t>Dirt 84"</t>
  </si>
  <si>
    <t>RTX-RL06</t>
  </si>
  <si>
    <t>221019743</t>
  </si>
  <si>
    <t>RTX-EX12</t>
  </si>
  <si>
    <t>221020147</t>
  </si>
  <si>
    <t>223702171</t>
  </si>
  <si>
    <t>Sweeper</t>
  </si>
  <si>
    <t>221019292</t>
  </si>
  <si>
    <t>223702004</t>
  </si>
  <si>
    <t>5590X49 - TEMP</t>
  </si>
  <si>
    <t>223702180</t>
  </si>
  <si>
    <t>3/28/2024 12:00:00 AM</t>
  </si>
  <si>
    <t>223702220</t>
  </si>
  <si>
    <t>Dirt 66"</t>
  </si>
  <si>
    <t>221019359</t>
  </si>
  <si>
    <t>221019730</t>
  </si>
  <si>
    <t>46636446</t>
  </si>
  <si>
    <t>Cummins</t>
  </si>
  <si>
    <t>ISB5.9</t>
  </si>
  <si>
    <t>221402376</t>
  </si>
  <si>
    <t>Dozer (Med)</t>
  </si>
  <si>
    <t>223802388</t>
  </si>
  <si>
    <t>RTX-EX08</t>
  </si>
  <si>
    <t>221020765</t>
  </si>
  <si>
    <t>223702060</t>
  </si>
  <si>
    <t>221402037</t>
  </si>
  <si>
    <t>223701855</t>
  </si>
  <si>
    <t>Paver</t>
  </si>
  <si>
    <t>ASPHALT</t>
  </si>
  <si>
    <t>221020718</t>
  </si>
  <si>
    <t>221402330</t>
  </si>
  <si>
    <t>Stabilization</t>
  </si>
  <si>
    <t>Mixer</t>
  </si>
  <si>
    <t>221020637</t>
  </si>
  <si>
    <t>221414214</t>
  </si>
  <si>
    <t>223701837</t>
  </si>
  <si>
    <t>232401961</t>
  </si>
  <si>
    <t>221020224</t>
  </si>
  <si>
    <t>Asphalt 84"</t>
  </si>
  <si>
    <t>221020009</t>
  </si>
  <si>
    <t>221402079</t>
  </si>
  <si>
    <t>223701933</t>
  </si>
  <si>
    <t>1/1/2009 12:00:00 AM</t>
  </si>
  <si>
    <t>221020567</t>
  </si>
  <si>
    <t>1 Ton</t>
  </si>
  <si>
    <t>223701858</t>
  </si>
  <si>
    <t>223702341</t>
  </si>
  <si>
    <t>221019816</t>
  </si>
  <si>
    <t>Concrete Pump</t>
  </si>
  <si>
    <t>221019328</t>
  </si>
  <si>
    <t>5694Z47 - TEMP</t>
  </si>
  <si>
    <t>RTX-RL01</t>
  </si>
  <si>
    <t>1/1/2012 12:00:00 AM</t>
  </si>
  <si>
    <t>221020124</t>
  </si>
  <si>
    <t>223702002</t>
  </si>
  <si>
    <t>221019862</t>
  </si>
  <si>
    <t>73363270</t>
  </si>
  <si>
    <t>QSB5.9</t>
  </si>
  <si>
    <t>221020173</t>
  </si>
  <si>
    <t>7345</t>
  </si>
  <si>
    <t>221019657</t>
  </si>
  <si>
    <t>RTX-EX17</t>
  </si>
  <si>
    <t>221020068</t>
  </si>
  <si>
    <t>221019335</t>
  </si>
  <si>
    <t xml:space="preserve"> engine serial 90U14732</t>
  </si>
  <si>
    <t>223802531</t>
  </si>
  <si>
    <t>RTX-BK09</t>
  </si>
  <si>
    <t>221019391</t>
  </si>
  <si>
    <t>223701963</t>
  </si>
  <si>
    <t>4948F31 - OLD TEMP  60A644A</t>
  </si>
  <si>
    <t>220707779</t>
  </si>
  <si>
    <t>1 Ton 4WD</t>
  </si>
  <si>
    <t>223701962</t>
  </si>
  <si>
    <t>220707810</t>
  </si>
  <si>
    <t>221020549</t>
  </si>
  <si>
    <t>221019520</t>
  </si>
  <si>
    <t>221020109</t>
  </si>
  <si>
    <t>220707691</t>
  </si>
  <si>
    <t>RANGEL, JOSE</t>
  </si>
  <si>
    <t>221019784</t>
  </si>
  <si>
    <t>223802173</t>
  </si>
  <si>
    <t>RTX-BK08</t>
  </si>
  <si>
    <t>221019749</t>
  </si>
  <si>
    <t>Crane</t>
  </si>
  <si>
    <t>RT 55 Ton</t>
  </si>
  <si>
    <t>RTX-CN05</t>
  </si>
  <si>
    <t>221019655</t>
  </si>
  <si>
    <t>223702046</t>
  </si>
  <si>
    <t>223702063</t>
  </si>
  <si>
    <t>WESTERN STAR</t>
  </si>
  <si>
    <t>POLYMIXER</t>
  </si>
  <si>
    <t>5KKMBPFM4SLVM7450</t>
  </si>
  <si>
    <t>VDJ0406</t>
  </si>
  <si>
    <t>220707813</t>
  </si>
  <si>
    <t>223702174</t>
  </si>
  <si>
    <t>Rough Terrain</t>
  </si>
  <si>
    <t>2022-008 Gregg CS Bridge Replacement, S High St, Longview, TX 75602</t>
  </si>
  <si>
    <t>RTX-CN02</t>
  </si>
  <si>
    <t>1/1/2014 12:00:00 AM</t>
  </si>
  <si>
    <t>221020766</t>
  </si>
  <si>
    <t>RTX-BR01</t>
  </si>
  <si>
    <t>221020494</t>
  </si>
  <si>
    <t>221019850</t>
  </si>
  <si>
    <t>223802406</t>
  </si>
  <si>
    <t>RTX-BR02</t>
  </si>
  <si>
    <t>1/1/2013 12:00:00 AM</t>
  </si>
  <si>
    <t>221020149</t>
  </si>
  <si>
    <t>RTX-EX11</t>
  </si>
  <si>
    <t>221020496</t>
  </si>
  <si>
    <t>RTX-SFB03</t>
  </si>
  <si>
    <t>220707697</t>
  </si>
  <si>
    <t>221020482</t>
  </si>
  <si>
    <t>221020402</t>
  </si>
  <si>
    <t>223802311</t>
  </si>
  <si>
    <t>ALEJANDRO SANDOVAL (1/1-2/9/24)</t>
  </si>
  <si>
    <t>223702151</t>
  </si>
  <si>
    <t>221019368</t>
  </si>
  <si>
    <t>225206897</t>
  </si>
  <si>
    <t>221413817</t>
  </si>
  <si>
    <t>221020347</t>
  </si>
  <si>
    <t>223701942</t>
  </si>
  <si>
    <t>221020176</t>
  </si>
  <si>
    <t>223702320</t>
  </si>
  <si>
    <t>221020107</t>
  </si>
  <si>
    <t>214913729</t>
  </si>
  <si>
    <t>RTX-TR02</t>
  </si>
  <si>
    <t>221020125</t>
  </si>
  <si>
    <t>RTX-DZ07</t>
  </si>
  <si>
    <t>221019329</t>
  </si>
  <si>
    <t>221019723</t>
  </si>
  <si>
    <t>220707701</t>
  </si>
  <si>
    <t>Mixing System</t>
  </si>
  <si>
    <t>221019838</t>
  </si>
  <si>
    <t>221020446</t>
  </si>
  <si>
    <t>223802234</t>
  </si>
  <si>
    <t>221020399</t>
  </si>
  <si>
    <t>214913246</t>
  </si>
  <si>
    <t>6/18/2020 12:00:00 AM</t>
  </si>
  <si>
    <t>221020333</t>
  </si>
  <si>
    <t>2 Ton</t>
  </si>
  <si>
    <t>RTX-FT0033</t>
  </si>
  <si>
    <t>223701983</t>
  </si>
  <si>
    <t>221020230</t>
  </si>
  <si>
    <t>RTX-EX15</t>
  </si>
  <si>
    <t>221019338</t>
  </si>
  <si>
    <t>2024-012 Dal IH635 U-Turn Bridge, W Lyndon B Johnson Fwy, Irving, TX 75063</t>
  </si>
  <si>
    <t>221019408</t>
  </si>
  <si>
    <t>221020408</t>
  </si>
  <si>
    <t>10/14/2019 12:00:00 AM</t>
  </si>
  <si>
    <t>221402351</t>
  </si>
  <si>
    <t>221020325</t>
  </si>
  <si>
    <t>4909Y98 - ORIGINAL TEMP  59A644A</t>
  </si>
  <si>
    <t>RTX-CN06</t>
  </si>
  <si>
    <t>221020280</t>
  </si>
  <si>
    <t>221020559</t>
  </si>
  <si>
    <t>221019337</t>
  </si>
  <si>
    <t>3/5/2020 12:00:00 AM</t>
  </si>
  <si>
    <t>221020606</t>
  </si>
  <si>
    <t>223702137</t>
  </si>
  <si>
    <t>223702036</t>
  </si>
  <si>
    <t>RTX-BR04</t>
  </si>
  <si>
    <t>221019603</t>
  </si>
  <si>
    <t>232402006</t>
  </si>
  <si>
    <t>1/1/2004 12:00:00 AM</t>
  </si>
  <si>
    <t>221020212</t>
  </si>
  <si>
    <t>Asphalt 36" DD</t>
  </si>
  <si>
    <t>221020706</t>
  </si>
  <si>
    <t>221020609</t>
  </si>
  <si>
    <t>221020254</t>
  </si>
  <si>
    <t>STMB-04</t>
  </si>
  <si>
    <t>00322B0406</t>
  </si>
  <si>
    <t>Concrete Finish</t>
  </si>
  <si>
    <t>Placer</t>
  </si>
  <si>
    <t>221019830</t>
  </si>
  <si>
    <t>STMB-02</t>
  </si>
  <si>
    <t>00322B0220</t>
  </si>
  <si>
    <t>RTX-BK07</t>
  </si>
  <si>
    <t>221020746</t>
  </si>
  <si>
    <t>RTX-DZ06</t>
  </si>
  <si>
    <t>221019405</t>
  </si>
  <si>
    <t>223702235</t>
  </si>
  <si>
    <t>00322B0231</t>
  </si>
  <si>
    <t>00322B0211</t>
  </si>
  <si>
    <t>Grader</t>
  </si>
  <si>
    <t>RTX-MG01</t>
  </si>
  <si>
    <t>221019621</t>
  </si>
  <si>
    <t>221020793</t>
  </si>
  <si>
    <t>RTX-ML01</t>
  </si>
  <si>
    <t>221020730</t>
  </si>
  <si>
    <t>RTX-EX10</t>
  </si>
  <si>
    <t>221020491</t>
  </si>
  <si>
    <t>221020715</t>
  </si>
  <si>
    <t>CAT0326FEWGL00632</t>
  </si>
  <si>
    <t>221019455</t>
  </si>
  <si>
    <t>EX-02S</t>
  </si>
  <si>
    <t>221020437</t>
  </si>
  <si>
    <t>221020588</t>
  </si>
  <si>
    <t>315964M OLD</t>
  </si>
  <si>
    <t>00322B0383</t>
  </si>
  <si>
    <t>STMB-01</t>
  </si>
  <si>
    <t>00322B0402</t>
  </si>
  <si>
    <t>221414069</t>
  </si>
  <si>
    <t>221019720</t>
  </si>
  <si>
    <t>221402350</t>
  </si>
  <si>
    <t>Water Truck- 4000 gal</t>
  </si>
  <si>
    <t>220707791</t>
  </si>
  <si>
    <t>S12200345</t>
  </si>
  <si>
    <t>deutz</t>
  </si>
  <si>
    <t>TD 2011 L04</t>
  </si>
  <si>
    <t>CDZXL03.6082</t>
  </si>
  <si>
    <t>2018</t>
  </si>
  <si>
    <t>221020745</t>
  </si>
  <si>
    <t>223702005</t>
  </si>
  <si>
    <t>RWR1660 OLD</t>
  </si>
  <si>
    <t>223702241</t>
  </si>
  <si>
    <t>221413964</t>
  </si>
  <si>
    <t>Finish Machine</t>
  </si>
  <si>
    <t>Manual Entry</t>
  </si>
  <si>
    <t>DFW Yard</t>
  </si>
  <si>
    <t>RTX-PV06</t>
  </si>
  <si>
    <t>1/1/2001 12:00:00 AM</t>
  </si>
  <si>
    <t>221020411</t>
  </si>
  <si>
    <t>221402499</t>
  </si>
  <si>
    <t>Vacuum Trailer</t>
  </si>
  <si>
    <t>00322B0232</t>
  </si>
  <si>
    <t>888524K</t>
  </si>
  <si>
    <t>223701927</t>
  </si>
  <si>
    <t>EX-03S (stolen on 6/23/24)</t>
  </si>
  <si>
    <t>stolen on 6/23/24</t>
  </si>
  <si>
    <t>232402007</t>
  </si>
  <si>
    <t>221020668</t>
  </si>
  <si>
    <t>221020570</t>
  </si>
  <si>
    <t>214913280</t>
  </si>
  <si>
    <t>Traffic Trailer</t>
  </si>
  <si>
    <t>Attachment</t>
  </si>
  <si>
    <t>2020-027 DENTON CO US 377</t>
  </si>
  <si>
    <t>Lowboy</t>
  </si>
  <si>
    <t>RTX-PV03</t>
  </si>
  <si>
    <t>Work Bridge</t>
  </si>
  <si>
    <t>RTX-PV04</t>
  </si>
  <si>
    <t>Agg Pot</t>
  </si>
  <si>
    <t>PT-260 (WILLIAM RATHER)</t>
  </si>
  <si>
    <t>Service Body</t>
  </si>
  <si>
    <t>2024 F550 CHASSIS GOOSENECK</t>
  </si>
  <si>
    <t>1FD0W5HT6RED44664</t>
  </si>
  <si>
    <t>CFM-18 (ALLEN SCREED 22.5')</t>
  </si>
  <si>
    <t>ALLEN ENGINEERING</t>
  </si>
  <si>
    <t>SE12 TRUSS SCREED 22.5'</t>
  </si>
  <si>
    <t>Truss Screed</t>
  </si>
  <si>
    <t>ALLEN TRUSS SCREED 22.5'</t>
  </si>
  <si>
    <t>2592814</t>
  </si>
  <si>
    <t>ALLEN TRUSS SCREED 22.5' KIT</t>
  </si>
  <si>
    <t>8/23/2024 12:00:00 AM</t>
  </si>
  <si>
    <t>2025 WESTERN STAR POLYMIXER</t>
  </si>
  <si>
    <t>16000 - MOVING FORWARD</t>
  </si>
  <si>
    <t>2017 F-550 A06292 R Deller</t>
  </si>
  <si>
    <t>CFM-18</t>
  </si>
  <si>
    <t>ALLEN SE12 TRUSS SCREED 22.5'</t>
  </si>
  <si>
    <t>ML-07</t>
  </si>
  <si>
    <t>PAV-04*</t>
  </si>
  <si>
    <t>2016 GENIE S-45</t>
  </si>
  <si>
    <t>WEILER 13T HOPPER INSERT</t>
  </si>
  <si>
    <t>2018 F150 E25673 I-69 Traffic</t>
  </si>
  <si>
    <t>2018 F250 C12146 K Lane</t>
  </si>
  <si>
    <t>2018 F150 C53302 D Folz</t>
  </si>
  <si>
    <t>2018 F150 E65958 J. Thompson</t>
  </si>
  <si>
    <t>2019 F-250 C73684 K Helsley</t>
  </si>
  <si>
    <t>2020 F-250 C51962 Parts</t>
  </si>
  <si>
    <t>2022 F-150 A44565 J Porter</t>
  </si>
  <si>
    <t>2022 F-250 E96443 B Barnes</t>
  </si>
  <si>
    <t>PT-269*</t>
  </si>
  <si>
    <t>2023 F-250 C32748 L. Finley</t>
  </si>
  <si>
    <t>PT-271</t>
  </si>
  <si>
    <t>PT-272</t>
  </si>
  <si>
    <t>PT-273</t>
  </si>
  <si>
    <t>2023 F-250 D92867 D Cummings</t>
  </si>
  <si>
    <t>2024 F-250 E12583 K Kramer</t>
  </si>
  <si>
    <t>2024 F-250 E12581 A Sawyer</t>
  </si>
  <si>
    <t>2024 F-150 E13966 K Retter</t>
  </si>
  <si>
    <t>2024 F-150 B22723 T Redmon</t>
  </si>
  <si>
    <t>2024 F-150 E28395</t>
  </si>
  <si>
    <t>2024 F-250 E14013 C Kempf</t>
  </si>
  <si>
    <t>2014 F250 A02604 I-69 Traffic</t>
  </si>
  <si>
    <t>2014 F-150 D94916 I-69 Spare</t>
  </si>
  <si>
    <t>2014 F-150 G35643 Shop</t>
  </si>
  <si>
    <t>2016 F150 D59687 I-69 Spare</t>
  </si>
  <si>
    <t>2016 F-150 D59689 I-69 Spare</t>
  </si>
  <si>
    <t>2017 F-250 C33094 D Kirby</t>
  </si>
  <si>
    <t>2017 F250 E06240 I-69 Spare</t>
  </si>
  <si>
    <t>2017 F150 E53788 W Rouch</t>
  </si>
  <si>
    <t>PW-01</t>
  </si>
  <si>
    <t>SIMPSON 5000 PSI PRESSURE WASH</t>
  </si>
  <si>
    <t>PW-02</t>
  </si>
  <si>
    <t>SFB-22</t>
  </si>
  <si>
    <t>2016 FRGHT M2 (V9036)</t>
  </si>
  <si>
    <t>SFB-23</t>
  </si>
  <si>
    <t>2019 FRGHT M2 (B9153)</t>
  </si>
  <si>
    <t>2024-023</t>
  </si>
  <si>
    <t>2024-024</t>
  </si>
  <si>
    <t>2024-025</t>
  </si>
  <si>
    <t>Tarrant Riverside Bridge Rehab</t>
  </si>
  <si>
    <t>Tarrant CS Intersection Improv</t>
  </si>
  <si>
    <t>Liberty FM 787 EMC Bridge</t>
  </si>
  <si>
    <t>2024 0023A</t>
  </si>
  <si>
    <t>2024 0024A</t>
  </si>
  <si>
    <t>2024 0025A</t>
  </si>
  <si>
    <t>ORIGINAL UNITS</t>
  </si>
  <si>
    <t>CHANGE IN UNITS (ORIGINAL - REVISION)</t>
  </si>
  <si>
    <t>Payload Capacity</t>
  </si>
  <si>
    <t>Curb Weight</t>
  </si>
  <si>
    <t>G.V.W.R.</t>
  </si>
  <si>
    <t>G.V.W.R. Unit</t>
  </si>
  <si>
    <t>G.C.W.R.</t>
  </si>
  <si>
    <t>Engine Info - Max HP</t>
  </si>
  <si>
    <t>IRP Expiration Date</t>
  </si>
  <si>
    <t>lbs</t>
  </si>
  <si>
    <t>16V1W2429S2372507</t>
  </si>
  <si>
    <t>2024 BIG TEX 14PI-20' PIPE/FLATBED TRAILER</t>
  </si>
  <si>
    <t>9/18/2024 12:00:00 AM</t>
  </si>
  <si>
    <t>14T-21 (SHOP TRAILER)</t>
  </si>
  <si>
    <t>STRL - SHOP TRAILER</t>
  </si>
  <si>
    <t>879710M</t>
  </si>
  <si>
    <t>S Riverfront Blvd, Dallas, TX 75207</t>
  </si>
  <si>
    <t>AB-01S</t>
  </si>
  <si>
    <t>5F11S1012R1006482</t>
  </si>
  <si>
    <t>00322B0792</t>
  </si>
  <si>
    <t>AB-02S</t>
  </si>
  <si>
    <t>5F11S1012R1007051</t>
  </si>
  <si>
    <t>00221A0039</t>
  </si>
  <si>
    <t>AB-03S</t>
  </si>
  <si>
    <t>5F11S1010R1007050</t>
  </si>
  <si>
    <t>00322B0768</t>
  </si>
  <si>
    <t>AB-04S</t>
  </si>
  <si>
    <t>5F11S1018R1007054</t>
  </si>
  <si>
    <t>00322B0660</t>
  </si>
  <si>
    <t>AB-05S</t>
  </si>
  <si>
    <t>5F11S1013R1006720</t>
  </si>
  <si>
    <t>00322B0656</t>
  </si>
  <si>
    <t>AB-1531886</t>
  </si>
  <si>
    <t>4GM1A0916L1531886</t>
  </si>
  <si>
    <t>00322B0852</t>
  </si>
  <si>
    <t>AB-1531994</t>
  </si>
  <si>
    <t>4GM1A0917M1531994</t>
  </si>
  <si>
    <t>00322B0902</t>
  </si>
  <si>
    <t>00322B0837</t>
  </si>
  <si>
    <t>NNTA000111323</t>
  </si>
  <si>
    <t>2024-025 LIBERTY FM 787 EMC BRIDGE, FM 787 Rd W, Liberty, TX 77327</t>
  </si>
  <si>
    <t>NTTA01099143</t>
  </si>
  <si>
    <t>DTC-??</t>
  </si>
  <si>
    <t xml:space="preserve">189090M OLD PLATE </t>
  </si>
  <si>
    <t>913384m</t>
  </si>
  <si>
    <t>315965M</t>
  </si>
  <si>
    <t>CSCBC7.0X16TE2FF</t>
  </si>
  <si>
    <t>00221A0043</t>
  </si>
  <si>
    <t>968001m</t>
  </si>
  <si>
    <t>875510k</t>
  </si>
  <si>
    <t>765223K</t>
  </si>
  <si>
    <t>4 - HOU, O - OPEN</t>
  </si>
  <si>
    <t>York Dr, Edgecliff Village, TX 76134</t>
  </si>
  <si>
    <t>OPEN F250</t>
  </si>
  <si>
    <t>2024-012 Dal IH635 U-Turn Bridge, N Belt Line Rd, Irving, TX 75063</t>
  </si>
  <si>
    <t>EX-80</t>
  </si>
  <si>
    <t>300G</t>
  </si>
  <si>
    <t>1FF300GXLNF731956</t>
  </si>
  <si>
    <t>232401941</t>
  </si>
  <si>
    <t>NTTA00844648</t>
  </si>
  <si>
    <t>4 - HOU</t>
  </si>
  <si>
    <t>2 - DFW, TRL - TRAILER</t>
  </si>
  <si>
    <t>2023-019 (1) MARTIN SH 176 ROADWAY IMPROVEMENTS, W F St, Pecos, TX 79772</t>
  </si>
  <si>
    <t>MB-05S (411774)</t>
  </si>
  <si>
    <t>4GM2M1518D1411774</t>
  </si>
  <si>
    <t>00322B0759</t>
  </si>
  <si>
    <t>MB-1004707</t>
  </si>
  <si>
    <t>5F12S1614E1004707</t>
  </si>
  <si>
    <t>00322B0773</t>
  </si>
  <si>
    <t>ME-53</t>
  </si>
  <si>
    <t>5F11S1014R1007052</t>
  </si>
  <si>
    <t>00322B0749</t>
  </si>
  <si>
    <t>ME-54</t>
  </si>
  <si>
    <t>5F11S1015R1006721</t>
  </si>
  <si>
    <t>00322B0765</t>
  </si>
  <si>
    <t>ME-55</t>
  </si>
  <si>
    <t>5F11S1014R1007049</t>
  </si>
  <si>
    <t>00422B0115</t>
  </si>
  <si>
    <t>ME-56</t>
  </si>
  <si>
    <t xml:space="preserve">5F11S1011R1006716 </t>
  </si>
  <si>
    <t>00322B0045</t>
  </si>
  <si>
    <t>ME-57</t>
  </si>
  <si>
    <t xml:space="preserve">511S101XR1006715 </t>
  </si>
  <si>
    <t>00322B0867</t>
  </si>
  <si>
    <t>ME-58</t>
  </si>
  <si>
    <t>5F11S1016R1007053</t>
  </si>
  <si>
    <t>00322B0797</t>
  </si>
  <si>
    <t>ME-59</t>
  </si>
  <si>
    <t xml:space="preserve">5F11S101XR1007055 </t>
  </si>
  <si>
    <t>00322B0764</t>
  </si>
  <si>
    <t>ME-60 (R1006827)</t>
  </si>
  <si>
    <t>5F12S1615R1006827</t>
  </si>
  <si>
    <t xml:space="preserve">2024 WANCO WTMMB MATRIX MESSAGE BOARD </t>
  </si>
  <si>
    <t>00322B0906</t>
  </si>
  <si>
    <t>ME-61 (R1006828)</t>
  </si>
  <si>
    <t>5F12S1617R1006828</t>
  </si>
  <si>
    <t>2024 WANCO WTMMB MATRIX MESSAGE BOARD</t>
  </si>
  <si>
    <t>00322B0650</t>
  </si>
  <si>
    <t>S4516H-22776</t>
  </si>
  <si>
    <t>ML-09</t>
  </si>
  <si>
    <t>400S</t>
  </si>
  <si>
    <t>0300186890</t>
  </si>
  <si>
    <t>225206157</t>
  </si>
  <si>
    <t>VMR6840</t>
  </si>
  <si>
    <t>NTTA00826841</t>
  </si>
  <si>
    <t>PT-01S (open)</t>
  </si>
  <si>
    <t>PT-14S (Keith Smith)</t>
  </si>
  <si>
    <t>Keith Smith</t>
  </si>
  <si>
    <t>SM - SELECT MAINTENANCE, FM - FOREMEN, 4 - HOU</t>
  </si>
  <si>
    <t>OPEN F150 @ TEXDIST</t>
  </si>
  <si>
    <t>Rayville Dr, Dallas, TX 75217</t>
  </si>
  <si>
    <t>201006977</t>
  </si>
  <si>
    <t>PT-18S (JST SELECT 250)</t>
  </si>
  <si>
    <t>PT-194 (Albert Perry is using)</t>
  </si>
  <si>
    <t>PT-199 (WTX JST)</t>
  </si>
  <si>
    <t>WTX JST</t>
  </si>
  <si>
    <t>PT-20S (OBALDO CHAVEZ)</t>
  </si>
  <si>
    <t>223702225</t>
  </si>
  <si>
    <t>PT-22S (ALBERT MENDIETA)</t>
  </si>
  <si>
    <t>1FT8W2BT2RED77787</t>
  </si>
  <si>
    <t>20024 FORD F250 (RED77787)</t>
  </si>
  <si>
    <t>223702182</t>
  </si>
  <si>
    <t>VMV7029</t>
  </si>
  <si>
    <t>NTTA00708217</t>
  </si>
  <si>
    <t>PT-269 (Hector Claudio)</t>
  </si>
  <si>
    <t>S-10</t>
  </si>
  <si>
    <t>1XKZP4TX7SJ180212</t>
  </si>
  <si>
    <t>1N34822</t>
  </si>
  <si>
    <t>2025 KENWORTH T880 SEMI</t>
  </si>
  <si>
    <t>NTTA01099144</t>
  </si>
  <si>
    <t>9/6/2024 12:00:00 AM</t>
  </si>
  <si>
    <t>PCV4933</t>
  </si>
  <si>
    <t>DFW.01296183</t>
  </si>
  <si>
    <t>2023-007 Ector BI 20E Rehab Roadway, W Highway 80 E, Midland, TX 79765</t>
  </si>
  <si>
    <t>232401951</t>
  </si>
  <si>
    <t>TH-11</t>
  </si>
  <si>
    <t>GTH-5519</t>
  </si>
  <si>
    <t>232401875</t>
  </si>
  <si>
    <t>968051m</t>
  </si>
  <si>
    <t>NXS0296</t>
  </si>
  <si>
    <t>FWY6625</t>
  </si>
  <si>
    <t>RWR2398</t>
  </si>
  <si>
    <t>NTTA00427044</t>
  </si>
  <si>
    <t>721750J</t>
  </si>
  <si>
    <t>ASSIGNED - AUGUST 2024</t>
  </si>
  <si>
    <t>OPEN F250 09.16.24</t>
  </si>
  <si>
    <t>AARON AUSTIN RKD04440</t>
  </si>
  <si>
    <t>OPEN SELECT JST</t>
  </si>
  <si>
    <t>DALLAS JST</t>
  </si>
  <si>
    <t>JST SELECT 250</t>
  </si>
  <si>
    <t>Albert Perry is using</t>
  </si>
  <si>
    <t>SUB USING</t>
  </si>
  <si>
    <t>PT-22S</t>
  </si>
  <si>
    <t>MENDIETA, ALBERT</t>
  </si>
  <si>
    <t>NOTE / DETAIL</t>
  </si>
  <si>
    <t>ALL OTHER EQUIPMENT BILLED BASED ON TIME ON SITE FOR EACH PROJECT</t>
  </si>
  <si>
    <t>2024 WANCO SILENT SENTINAL AB</t>
  </si>
  <si>
    <t>2016 GENIE S45 MANLIFT</t>
  </si>
  <si>
    <t>2017 GENIE GTH-5519 TELEHANDLE</t>
  </si>
  <si>
    <t>PT-269'</t>
  </si>
  <si>
    <t>SRB Sub SH 73 Barrier Install</t>
  </si>
  <si>
    <t>2024 0014A</t>
  </si>
  <si>
    <t>Manuel Andrade</t>
  </si>
  <si>
    <t>LUKE MUNOZ</t>
  </si>
  <si>
    <t>Leroy Koonce</t>
  </si>
  <si>
    <t>ANTONIO D. DELASBOUR</t>
  </si>
  <si>
    <t>JUAN P. RODRIGUEZ LOANER</t>
  </si>
  <si>
    <t>RAMIREZ, LUIS F</t>
  </si>
  <si>
    <t>Albert Perry</t>
  </si>
  <si>
    <t>BRIDGE CREW USING</t>
  </si>
  <si>
    <t>PT-274</t>
  </si>
  <si>
    <t>PT-275</t>
  </si>
  <si>
    <t>PT-276</t>
  </si>
  <si>
    <t>OPEN MAVERICK</t>
  </si>
  <si>
    <t>PT-277</t>
  </si>
  <si>
    <t>PT-278</t>
  </si>
  <si>
    <t>PT-279</t>
  </si>
  <si>
    <t>PT-280</t>
  </si>
  <si>
    <t>PT-281</t>
  </si>
  <si>
    <t>REE94010</t>
  </si>
  <si>
    <t>PT-282</t>
  </si>
  <si>
    <t>REF26875</t>
  </si>
  <si>
    <t>Vasquez, Kimberly Y.</t>
  </si>
  <si>
    <t>Lopez, Vanessa J.</t>
  </si>
  <si>
    <t>Patten, Alana L.</t>
  </si>
  <si>
    <t>Blake, Cade Q.</t>
  </si>
  <si>
    <t>Carl Jr, Scot A.</t>
  </si>
  <si>
    <t>Salazar, Hilda</t>
  </si>
  <si>
    <t>Lopez, Claudia</t>
  </si>
  <si>
    <t>Reyes, Karla P.</t>
  </si>
  <si>
    <t>Chavez, Cynthia Y.</t>
  </si>
  <si>
    <t>Montez, Vicky</t>
  </si>
  <si>
    <t>Pinzon, Tristan E.</t>
  </si>
  <si>
    <t>Rodriguez, Rachel</t>
  </si>
  <si>
    <t>Noe, Christine</t>
  </si>
  <si>
    <t>Benitez, Yenci M.</t>
  </si>
  <si>
    <t>Alexander, Austin A.</t>
  </si>
  <si>
    <t>Khanmohammadi, Nader</t>
  </si>
  <si>
    <t>Vazquez-Gonzalez, Ana J.</t>
  </si>
  <si>
    <t>Llanas, Hortencia E.</t>
  </si>
  <si>
    <t>Buckner, Brad C.</t>
  </si>
  <si>
    <t>Bonilla, Hector J.</t>
  </si>
  <si>
    <t>Elhamad, Ammar I.</t>
  </si>
  <si>
    <t>Gupta, Nishant</t>
  </si>
  <si>
    <t>Kocer, Zabih</t>
  </si>
  <si>
    <t>Patil, Rahul S.</t>
  </si>
  <si>
    <t>Romo, Eric</t>
  </si>
  <si>
    <t>Sienkiewicz, Jeffrey A.</t>
  </si>
  <si>
    <t>Terashima, Tyler K.</t>
  </si>
  <si>
    <t>Fresnillo, Hector</t>
  </si>
  <si>
    <t>Shaylor, Matthew C.</t>
  </si>
  <si>
    <t>Nimpa-Lonlack, Ramses D.</t>
  </si>
  <si>
    <t>Whisnant, Jonathon R.</t>
  </si>
  <si>
    <t>Franks, Jay</t>
  </si>
  <si>
    <t>Franklin, Terry Z.</t>
  </si>
  <si>
    <t>Bach, Samuel A.</t>
  </si>
  <si>
    <t>Quarve, Daniel J.</t>
  </si>
  <si>
    <t>Vega-Rayas, Oscar</t>
  </si>
  <si>
    <t>Gonzalez, Edgar</t>
  </si>
  <si>
    <t>Patil, Sangramsingh K.</t>
  </si>
  <si>
    <t>Robson, Lewis C.</t>
  </si>
  <si>
    <t>Gadhok, Nipun</t>
  </si>
  <si>
    <t>Erazo-Pineda, Victor M.</t>
  </si>
  <si>
    <t>Samara, Laith H.</t>
  </si>
  <si>
    <t>Danaher Jr, Jeffrey A.</t>
  </si>
  <si>
    <t>Oseguera Adame, Mauricio</t>
  </si>
  <si>
    <t>Omar, Akram H.</t>
  </si>
  <si>
    <t>Vega-Maldonado, Jose F.</t>
  </si>
  <si>
    <t>Shoaib, Syed</t>
  </si>
  <si>
    <t>Gammon, Russell S.</t>
  </si>
  <si>
    <t>Diwan, Ghassan A.</t>
  </si>
  <si>
    <t>Gonzalez Rincon, Andres J.</t>
  </si>
  <si>
    <t>Ramirez, Jose C.</t>
  </si>
  <si>
    <t>Piland, Samuel R.</t>
  </si>
  <si>
    <t>Beltran Jr, Ricardo E.</t>
  </si>
  <si>
    <t>Mutwali, Wail Ali Abdel F.</t>
  </si>
  <si>
    <t>Larson, Tynor J.</t>
  </si>
  <si>
    <t>Thomas, Deziree L.</t>
  </si>
  <si>
    <t>Escorza, Darian G.</t>
  </si>
  <si>
    <t>Negrete, Alexis</t>
  </si>
  <si>
    <t>Yourkoski, Joseph W.</t>
  </si>
  <si>
    <t>Martinez, Edwin D.</t>
  </si>
  <si>
    <t>Berjes Ruiz, Juan C.</t>
  </si>
  <si>
    <t>Judkins, Cory A.</t>
  </si>
  <si>
    <t>Garcia, Mark E.</t>
  </si>
  <si>
    <t>Hernandez, Christopher J.</t>
  </si>
  <si>
    <t>Ruhrup, Jared K.</t>
  </si>
  <si>
    <t>Montez, Eladio P.</t>
  </si>
  <si>
    <t>Goode, Adam H.</t>
  </si>
  <si>
    <t>Manning, Rontez L.</t>
  </si>
  <si>
    <t>Costa, Hector D.</t>
  </si>
  <si>
    <t>Belt, Evan L.</t>
  </si>
  <si>
    <t>Baquier Carrillo, Jorge A.</t>
  </si>
  <si>
    <t>Borunda Jr, Rene</t>
  </si>
  <si>
    <t>Hicks, Timothy A.</t>
  </si>
  <si>
    <t>Merilan, Stevens J.</t>
  </si>
  <si>
    <t>Saldana, Audrey D.</t>
  </si>
  <si>
    <t>Rodriguez-Ayala, Alejandro J.</t>
  </si>
  <si>
    <t>Rhodes, Ana V.</t>
  </si>
  <si>
    <t>Asencio, Heber</t>
  </si>
  <si>
    <t>Martinez, Jorge L.</t>
  </si>
  <si>
    <t>Terrazas Melendez, Jose R.</t>
  </si>
  <si>
    <t>Hilario, Teresa</t>
  </si>
  <si>
    <t>Ehimhen, Gerald A.</t>
  </si>
  <si>
    <t>Scasta, Courtney B.</t>
  </si>
  <si>
    <t>Adhikari, Bikhyat</t>
  </si>
  <si>
    <t>Obrador Riera, Jofre</t>
  </si>
  <si>
    <t>Kocmick, Caleb S.</t>
  </si>
  <si>
    <t>RIEDER, MICHAEL A.</t>
  </si>
  <si>
    <t>Padgett, Caleb L.</t>
  </si>
  <si>
    <t>Woods, Amber H.</t>
  </si>
  <si>
    <t>Sumbera, Clay J.</t>
  </si>
  <si>
    <t>Cardenas, Emily L.</t>
  </si>
  <si>
    <t>Hernandez, Eduardo</t>
  </si>
  <si>
    <t>Weiss, Jantzen W.</t>
  </si>
  <si>
    <t>Hanna, Patrichia N.</t>
  </si>
  <si>
    <t>Ramirez, Luis F.</t>
  </si>
  <si>
    <t>Mena, Diego R.</t>
  </si>
  <si>
    <t>HAYS, PAXTON C.</t>
  </si>
  <si>
    <t>HARDIMON, ANTHONY J.</t>
  </si>
  <si>
    <t>McCoy, Daniel W.</t>
  </si>
  <si>
    <t>Villanueva, Moses</t>
  </si>
  <si>
    <t>Gonzalez, Samuel</t>
  </si>
  <si>
    <t>McCann, Dylan C.</t>
  </si>
  <si>
    <t>Bautista Sr., Jose E.</t>
  </si>
  <si>
    <t>Tshiendele, Gedeon K.</t>
  </si>
  <si>
    <t>Casey, Michael K.</t>
  </si>
  <si>
    <t>Norris, Timothy S.</t>
  </si>
  <si>
    <t>Schultz, Jaime M.</t>
  </si>
  <si>
    <t>Garcia, Juan M.</t>
  </si>
  <si>
    <t>Chavarria, Alexandro</t>
  </si>
  <si>
    <t>Zamora, Francisco M.</t>
  </si>
  <si>
    <t>Keller, Max H.</t>
  </si>
  <si>
    <t>Torgerson, Corey A.</t>
  </si>
  <si>
    <t>Claudio, Hector J.</t>
  </si>
  <si>
    <t>Gee, Korbin E.</t>
  </si>
  <si>
    <t>Cornejo Rosales, Juan P.</t>
  </si>
  <si>
    <t>Alaniz, Guillermo</t>
  </si>
  <si>
    <t>Ambrosio, Victor H.</t>
  </si>
  <si>
    <t>Celerino, Espinosa</t>
  </si>
  <si>
    <t>Corona, Jose M.</t>
  </si>
  <si>
    <t>Gonzalez, Julio</t>
  </si>
  <si>
    <t>Hernandez, Eliam</t>
  </si>
  <si>
    <t>Lojero Olvera, Carlos E.</t>
  </si>
  <si>
    <t>Paredes-Trejo, Sandro T.</t>
  </si>
  <si>
    <t>Paulin, Edgar C.</t>
  </si>
  <si>
    <t>Perez Sr, Ramon</t>
  </si>
  <si>
    <t>Rios, Juan C.</t>
  </si>
  <si>
    <t>Rodriguez, Hector O.</t>
  </si>
  <si>
    <t>Salinas, Mauro</t>
  </si>
  <si>
    <t>Torres, Vidal</t>
  </si>
  <si>
    <t>Aguillon, Benito</t>
  </si>
  <si>
    <t>Aguillon, Librado</t>
  </si>
  <si>
    <t>Munoz, Leonel</t>
  </si>
  <si>
    <t>Reyes Diaz, Juan C.</t>
  </si>
  <si>
    <t>Bautista, Rene S.</t>
  </si>
  <si>
    <t>Mendoza-Benitez, Miguel A.</t>
  </si>
  <si>
    <t>Cabrera, Nemesio</t>
  </si>
  <si>
    <t>Candelaria, Juan C.</t>
  </si>
  <si>
    <t>Cardoso, Jose M.</t>
  </si>
  <si>
    <t>Clare, Kevin K.</t>
  </si>
  <si>
    <t>Rodriguez, Juan P.</t>
  </si>
  <si>
    <t>Ruiz, Juan L.</t>
  </si>
  <si>
    <t>Crain, James D.</t>
  </si>
  <si>
    <t>Paulin Cruz, Francisco J.</t>
  </si>
  <si>
    <t>Cuna, Alejandro</t>
  </si>
  <si>
    <t>Deanda, Ramon</t>
  </si>
  <si>
    <t>Favela, Martin A.</t>
  </si>
  <si>
    <t>Felix, Octavio</t>
  </si>
  <si>
    <t>Flores, Amner J.</t>
  </si>
  <si>
    <t>Frayre Rodriguez, Humberto</t>
  </si>
  <si>
    <t>Frayre, Manuel</t>
  </si>
  <si>
    <t>Garcia, Artemio</t>
  </si>
  <si>
    <t>Govea, Floriberto</t>
  </si>
  <si>
    <t>Hamm, Leif T.</t>
  </si>
  <si>
    <t>Huerta, Salvador A.</t>
  </si>
  <si>
    <t>Johnson, Christopher W.</t>
  </si>
  <si>
    <t>Lopez, Francisco</t>
  </si>
  <si>
    <t>Lopez, Jose G.</t>
  </si>
  <si>
    <t>MONCADA PUGA, SALVADOR</t>
  </si>
  <si>
    <t>Munoz, Michael P.</t>
  </si>
  <si>
    <t>Murillo, Jose A.</t>
  </si>
  <si>
    <t>Nino, Mauricio</t>
  </si>
  <si>
    <t>Ortiz, Gaudencio O.</t>
  </si>
  <si>
    <t>Osorio-Ortiz, Roberto</t>
  </si>
  <si>
    <t>Perez, Ramon</t>
  </si>
  <si>
    <t>Perez, Jose M.</t>
  </si>
  <si>
    <t>Perez, Luis F.</t>
  </si>
  <si>
    <t>Ramirez, Jose I.</t>
  </si>
  <si>
    <t>Blanco, Andres E.</t>
  </si>
  <si>
    <t>Reyes, Hector</t>
  </si>
  <si>
    <t>Reyes, Ramon</t>
  </si>
  <si>
    <t>Rios, Manuel O.</t>
  </si>
  <si>
    <t>Miramontes Jr, Juan C.</t>
  </si>
  <si>
    <t>Rodriguez Flores, Daniel</t>
  </si>
  <si>
    <t>Rodriguez, Miguel</t>
  </si>
  <si>
    <t>Romo-Mendez, Fernando</t>
  </si>
  <si>
    <t>Romo, Jose A.</t>
  </si>
  <si>
    <t>Romo, Marco A.</t>
  </si>
  <si>
    <t>Lopez Lira, Jose P.</t>
  </si>
  <si>
    <t>Salazar, Gardley</t>
  </si>
  <si>
    <t>Sanchez, Alejandro</t>
  </si>
  <si>
    <t>Sanchez, Juvenal</t>
  </si>
  <si>
    <t>Garcia Sandoval, Martin</t>
  </si>
  <si>
    <t>Silva, Javier</t>
  </si>
  <si>
    <t>Sotelo, Miguel A.</t>
  </si>
  <si>
    <t>TinaJero, Julio A.</t>
  </si>
  <si>
    <t>Vazquez, Ismael I.</t>
  </si>
  <si>
    <t>Villanueva, Francisco R.</t>
  </si>
  <si>
    <t>Solis, Abel</t>
  </si>
  <si>
    <t>Macias, Fernando</t>
  </si>
  <si>
    <t>Salazar-Garcia, Rafael</t>
  </si>
  <si>
    <t>Dominguez, Agustin J.</t>
  </si>
  <si>
    <t>Arreola, Jose F.</t>
  </si>
  <si>
    <t>Garcia, Arnulfo</t>
  </si>
  <si>
    <t>Cedillo, Fabian</t>
  </si>
  <si>
    <t>Daniels-Rivera, Edwardo B.</t>
  </si>
  <si>
    <t>Rangel, Jose M.</t>
  </si>
  <si>
    <t>Alanis, Carlos J.</t>
  </si>
  <si>
    <t>Winland, Xavier D.</t>
  </si>
  <si>
    <t>Valdez, Gerardo</t>
  </si>
  <si>
    <t>Sigala Munoz, Alejandro</t>
  </si>
  <si>
    <t>Duckett, Marvin A.</t>
  </si>
  <si>
    <t>Meza Torres, Alan A.</t>
  </si>
  <si>
    <t>Hernandez, Gregorio B.</t>
  </si>
  <si>
    <t>Vasquez Chavez, Juan J.</t>
  </si>
  <si>
    <t>Castro, Gumaro</t>
  </si>
  <si>
    <t>Garcia, Juan C.</t>
  </si>
  <si>
    <t>Garcia, J Carlos</t>
  </si>
  <si>
    <t>Collins, Melton D.</t>
  </si>
  <si>
    <t>Gonzalez, Ismael M.</t>
  </si>
  <si>
    <t>Fraire, Rodolfo A.</t>
  </si>
  <si>
    <t>Lara, Jason</t>
  </si>
  <si>
    <t>Diego, Micheal T.</t>
  </si>
  <si>
    <t>Moran Dominguez, Ivan F.</t>
  </si>
  <si>
    <t>Garduno-Noguez, Gerardo</t>
  </si>
  <si>
    <t>Rivera, Jose J.</t>
  </si>
  <si>
    <t>Vasquez, Alex</t>
  </si>
  <si>
    <t>Padron, Abel L.</t>
  </si>
  <si>
    <t>Amie, Jerry J.</t>
  </si>
  <si>
    <t>Rodriguez, Cesar D.</t>
  </si>
  <si>
    <t>Harris, Derek C.</t>
  </si>
  <si>
    <t>Sigala, Gabriel</t>
  </si>
  <si>
    <t>Carbajal, Miguel A.</t>
  </si>
  <si>
    <t>Garrison, Jason P.</t>
  </si>
  <si>
    <t>Bautista, Jose A.</t>
  </si>
  <si>
    <t>Aguirre, Nestor</t>
  </si>
  <si>
    <t>Marron, Adrian</t>
  </si>
  <si>
    <t>Flores, Joe</t>
  </si>
  <si>
    <t>Vasquez Jr, Roberto</t>
  </si>
  <si>
    <t>Calixto-Garcia, Martin</t>
  </si>
  <si>
    <t>Brookshire, William D.</t>
  </si>
  <si>
    <t>Vega, Jesus</t>
  </si>
  <si>
    <t>Galarza, Xavier S.</t>
  </si>
  <si>
    <t>Olmedo Blas, Albert M.</t>
  </si>
  <si>
    <t>Watkins, James H.</t>
  </si>
  <si>
    <t>Claudio, Anthony P.</t>
  </si>
  <si>
    <t>Harper, Jordan M.</t>
  </si>
  <si>
    <t>Sias-Garcia, Juan</t>
  </si>
  <si>
    <t>Acosta-Marquez, Gustavo A.</t>
  </si>
  <si>
    <t>Valengcia-Escogido, Manuel</t>
  </si>
  <si>
    <t>Dominguez, Victor C.</t>
  </si>
  <si>
    <t>Parra, David R.</t>
  </si>
  <si>
    <t>Castro, Jose A.</t>
  </si>
  <si>
    <t>Chairez, Heriberto</t>
  </si>
  <si>
    <t>Velasquez-Bonilla, Carlos A.</t>
  </si>
  <si>
    <t>Perez-Aguilar, Eusebio</t>
  </si>
  <si>
    <t>Myers, Mark S.</t>
  </si>
  <si>
    <t>Perez Jr, Melesio</t>
  </si>
  <si>
    <t>Perez, Eduardo</t>
  </si>
  <si>
    <t>Estrada, Noel</t>
  </si>
  <si>
    <t>Dorsey, Troy M.</t>
  </si>
  <si>
    <t>Lopez, Kristopher L.</t>
  </si>
  <si>
    <t>Webb, Brandon J.</t>
  </si>
  <si>
    <t>Aguilar Rico, Miguel</t>
  </si>
  <si>
    <t>Smith Jr, Reynaldo M.</t>
  </si>
  <si>
    <t>Garcia, Francisco J.</t>
  </si>
  <si>
    <t>Flores, Carlos</t>
  </si>
  <si>
    <t>Murcia Orellana, Luis E.</t>
  </si>
  <si>
    <t>Suarez-Osornio, Bernardino</t>
  </si>
  <si>
    <t>Gomez Jr, Juan M.</t>
  </si>
  <si>
    <t>Perez Jr, Jesus J.</t>
  </si>
  <si>
    <t>Vigil, Diego S.</t>
  </si>
  <si>
    <t>Prado-Muniz, Jose J.</t>
  </si>
  <si>
    <t>Chavez-Arrellano, Isaac</t>
  </si>
  <si>
    <t>Anguiano, Emilian</t>
  </si>
  <si>
    <t>Romero, Isaac F.</t>
  </si>
  <si>
    <t>Soto-Puentes, Angel</t>
  </si>
  <si>
    <t>Lopez, Adolfo</t>
  </si>
  <si>
    <t>Acosta-Gonzalez, Javier</t>
  </si>
  <si>
    <t>Barrera, Martin</t>
  </si>
  <si>
    <t>Alvarenga, Jose R.</t>
  </si>
  <si>
    <t>Valles, Angel D.</t>
  </si>
  <si>
    <t>Rodriguez-Segovia, Gerardo</t>
  </si>
  <si>
    <t>Becerra, Alfredo</t>
  </si>
  <si>
    <t>Robinson, James R.</t>
  </si>
  <si>
    <t>Amaya, Mark A.</t>
  </si>
  <si>
    <t>Flores, Louis</t>
  </si>
  <si>
    <t>Cruz, Hector R.</t>
  </si>
  <si>
    <t>Martinez, Gerardo</t>
  </si>
  <si>
    <t>Lee, Cameron J.</t>
  </si>
  <si>
    <t>Washington, Jaylen A.</t>
  </si>
  <si>
    <t>Rodriguez, Felix</t>
  </si>
  <si>
    <t>Raymundo, Hugo M.</t>
  </si>
  <si>
    <t>Acevedo, Jeremiah</t>
  </si>
  <si>
    <t>Aguilar-Morales, Max A.</t>
  </si>
  <si>
    <t>Arechar-Navarro, Luis A.</t>
  </si>
  <si>
    <t>Flores, Fidel</t>
  </si>
  <si>
    <t>Torres, Jose A.</t>
  </si>
  <si>
    <t>Silva-Reyes, Oscar L.</t>
  </si>
  <si>
    <t>Skinner, Harvey S.</t>
  </si>
  <si>
    <t>Torres, Jose J.</t>
  </si>
  <si>
    <t>Arechar-Navarro, Francisco I.</t>
  </si>
  <si>
    <t>Torres, Carlos</t>
  </si>
  <si>
    <t>Ipina Jr, Jose G.</t>
  </si>
  <si>
    <t>Velazquez, Carlos D.</t>
  </si>
  <si>
    <t>Lopez, Oscar J.</t>
  </si>
  <si>
    <t>Garcia-Segovia, Richard N.</t>
  </si>
  <si>
    <t>Orona, Alden A.</t>
  </si>
  <si>
    <t>Alfaro-Sanchez, Jesus</t>
  </si>
  <si>
    <t>McCoy, Phillip M.</t>
  </si>
  <si>
    <t>Gonzales, Alfredo</t>
  </si>
  <si>
    <t>Bonilla, Luis A.</t>
  </si>
  <si>
    <t>Gonzalez, Jesus A.</t>
  </si>
  <si>
    <t>Diaz, Eduardo</t>
  </si>
  <si>
    <t>Sanchez, Horacio</t>
  </si>
  <si>
    <t>Garcia-Garcia, Jose A.</t>
  </si>
  <si>
    <t>Gomez, Oscar A.</t>
  </si>
  <si>
    <t>Mendez Jr, Alberto</t>
  </si>
  <si>
    <t>Fabela, Roberto C.</t>
  </si>
  <si>
    <t>Peres-Rangel, J Trinidad</t>
  </si>
  <si>
    <t>Aguirre, Jesus A.</t>
  </si>
  <si>
    <t>Lincoln, Pralon G.</t>
  </si>
  <si>
    <t>Skellen, Kristian D.</t>
  </si>
  <si>
    <t>Galindo Carranza, Rojelio</t>
  </si>
  <si>
    <t>Gonzalez, Raul M.</t>
  </si>
  <si>
    <t>Canelo, Brayan F.</t>
  </si>
  <si>
    <t>Ramirez-Hernandez, Joel</t>
  </si>
  <si>
    <t>Galvan-Hernandez, Jose I.</t>
  </si>
  <si>
    <t>Galvan, Ignacio A.</t>
  </si>
  <si>
    <t>Garcia, Demetrio</t>
  </si>
  <si>
    <t>Guevara, Brayan</t>
  </si>
  <si>
    <t>Callaway, Joshua D.</t>
  </si>
  <si>
    <t>Huerta, Noel A.</t>
  </si>
  <si>
    <t>Herrera-Rosas, Jesus</t>
  </si>
  <si>
    <t>Hernandez, Bryan A.</t>
  </si>
  <si>
    <t>Hernandez, Jose M.</t>
  </si>
  <si>
    <t>Garcia, Kevin</t>
  </si>
  <si>
    <t>Romero-Morales, Roy A.</t>
  </si>
  <si>
    <t>Guia-Lopez, Lizandro E.</t>
  </si>
  <si>
    <t>Guzman-Rosiles, Jesus I.</t>
  </si>
  <si>
    <t>Moreno, Jaime</t>
  </si>
  <si>
    <t>El hamad, Rakan I.</t>
  </si>
  <si>
    <t>Torres, Efrain</t>
  </si>
  <si>
    <t>Calderon-Zavala, Jorge M.</t>
  </si>
  <si>
    <t>Moreno, Francisco</t>
  </si>
  <si>
    <t>Fuentes, Andrew J.</t>
  </si>
  <si>
    <t>Flores, Jonathan</t>
  </si>
  <si>
    <t>Rios, Jesus M.</t>
  </si>
  <si>
    <t>Alvarez, Michael</t>
  </si>
  <si>
    <t>Rebolledo, Angel R.</t>
  </si>
  <si>
    <t>Castillo, Daniel</t>
  </si>
  <si>
    <t>Valles-Cordero, Jose I.</t>
  </si>
  <si>
    <t>Rangel Jr, Jose M.</t>
  </si>
  <si>
    <t>Salazar, J Guadalupe</t>
  </si>
  <si>
    <t>Skinner, Vic D.</t>
  </si>
  <si>
    <t>Dunn, Bryant</t>
  </si>
  <si>
    <t>Hernandez, Victor M.</t>
  </si>
  <si>
    <t>Tafolla, Jose G.</t>
  </si>
  <si>
    <t>Lopez-Rosa, Francisco</t>
  </si>
  <si>
    <t>Lemon Jr, Ernest S.</t>
  </si>
  <si>
    <t>Hernandez-Espinoza, Salvador</t>
  </si>
  <si>
    <t>Salazar-Palma, Paolo Phillip Derek</t>
  </si>
  <si>
    <t>Salazar-Palma, Edwin</t>
  </si>
  <si>
    <t>Angeles, Salomon</t>
  </si>
  <si>
    <t>Yanez, Luis H.</t>
  </si>
  <si>
    <t>Maldonado Jr., Astolfo</t>
  </si>
  <si>
    <t>Montenegro, Jesus E.</t>
  </si>
  <si>
    <t>Skellen, Joshua D.</t>
  </si>
  <si>
    <t>Weil, Jeffrey A.</t>
  </si>
  <si>
    <t>Jimenez, Antonio R.</t>
  </si>
  <si>
    <t>Esparza-Lopez, Ignacio S.</t>
  </si>
  <si>
    <t>Garcia Jr., Cesar</t>
  </si>
  <si>
    <t>Esparza-Camos, Humberto</t>
  </si>
  <si>
    <t>Torres, Juan M.</t>
  </si>
  <si>
    <t>Oliva, George</t>
  </si>
  <si>
    <t>Poteet, Jacob A.</t>
  </si>
  <si>
    <t>Smith, Andre D.</t>
  </si>
  <si>
    <t>Onofre-Alas, Otoniel A.</t>
  </si>
  <si>
    <t>Sotelo, Alfredo</t>
  </si>
  <si>
    <t>Avina-Talavera, Alfredo</t>
  </si>
  <si>
    <t>Martinez-Ramirez, Celio</t>
  </si>
  <si>
    <t>Ochoa, Jose M.</t>
  </si>
  <si>
    <t>Sosa, Leopoldo</t>
  </si>
  <si>
    <t>Sosa, Salvador</t>
  </si>
  <si>
    <t>Moore, Alex T.</t>
  </si>
  <si>
    <t>Moore III, John C.</t>
  </si>
  <si>
    <t>Terry, Michael E.</t>
  </si>
  <si>
    <t>Joseph, Allan</t>
  </si>
  <si>
    <t>Claudio-Martinez, Arturo</t>
  </si>
  <si>
    <t>Armadillo-Arias, Jose A.</t>
  </si>
  <si>
    <t>Gomez, Christopher C.</t>
  </si>
  <si>
    <t>Amador-Zubieta, Esteban L.</t>
  </si>
  <si>
    <t>Garza, Julio C.</t>
  </si>
  <si>
    <t>Caamal, Isaac</t>
  </si>
  <si>
    <t>Cuba, Victor A.</t>
  </si>
  <si>
    <t>Jowdy, Joshua D.</t>
  </si>
  <si>
    <t>Gonzalez, David</t>
  </si>
  <si>
    <t>Lipina, Brian T.</t>
  </si>
  <si>
    <t>Jackson, Christopher J.</t>
  </si>
  <si>
    <t>Salazar-Sorto, Carlos Y.</t>
  </si>
  <si>
    <t>Murphy, Brent A.</t>
  </si>
  <si>
    <t>San Juan-Ramirez, Erasmo</t>
  </si>
  <si>
    <t>Medina, Daniel M.</t>
  </si>
  <si>
    <t>Garcia, Jesus</t>
  </si>
  <si>
    <t>Sorio-Anguiano, Vicente A.</t>
  </si>
  <si>
    <t>Oviedo, Francisco J.</t>
  </si>
  <si>
    <t>Manzo-Martinez, Manuel</t>
  </si>
  <si>
    <t>Manzo Torres, Zeferino</t>
  </si>
  <si>
    <t>Valdez-Reivera, Armando</t>
  </si>
  <si>
    <t>Arellano-Aguilar, Roberto</t>
  </si>
  <si>
    <t>Luna-Cisneros, Erasmo</t>
  </si>
  <si>
    <t>McCarthy, James F.</t>
  </si>
  <si>
    <t>Hernandez-Gonzalez, Jesus</t>
  </si>
  <si>
    <t>Pintor-Guzman, Oscar</t>
  </si>
  <si>
    <t>Guajardo, Peter A.</t>
  </si>
  <si>
    <t>Rodriguez, Victor</t>
  </si>
  <si>
    <t>Adame, Juan E.</t>
  </si>
  <si>
    <t>Balthrope, William C.</t>
  </si>
  <si>
    <t>Munoz-Ortiz, Jose L.</t>
  </si>
  <si>
    <t>Torres, Fabian</t>
  </si>
  <si>
    <t>Brooks, Tyler J.</t>
  </si>
  <si>
    <t>Pecina, Jose G.</t>
  </si>
  <si>
    <t>Pesina-Acosta, Moises</t>
  </si>
  <si>
    <t>Rodriguez, Victor H.</t>
  </si>
  <si>
    <t>Esparza, Everardo</t>
  </si>
  <si>
    <t>Rubio, Luis L.</t>
  </si>
  <si>
    <t>Ramirez Jr., Armando</t>
  </si>
  <si>
    <t>Vera-Ramos, Juan M.</t>
  </si>
  <si>
    <t>Sanchez, Giovanni</t>
  </si>
  <si>
    <t>Chavez, David A.</t>
  </si>
  <si>
    <t>Cardoso-Cardoso, Victor</t>
  </si>
  <si>
    <t>Prado-Soto, Eduardo</t>
  </si>
  <si>
    <t>Torres Jr., Reynaldo</t>
  </si>
  <si>
    <t>Torres, Jose D.</t>
  </si>
  <si>
    <t>Ortega, Brian L.</t>
  </si>
  <si>
    <t>Ramirez-Padron, Martin</t>
  </si>
  <si>
    <t>Torres, Nicantro</t>
  </si>
  <si>
    <t>Medaries, Joshua A.</t>
  </si>
  <si>
    <t>Lazo-McGarry, German D.</t>
  </si>
  <si>
    <t>Scott, James J.</t>
  </si>
  <si>
    <t>Cadena-Barcenas, Ivan</t>
  </si>
  <si>
    <t>Ramirez-Rivera, Luis A.</t>
  </si>
  <si>
    <t>Ibarra, Ramiro G.</t>
  </si>
  <si>
    <t>Bueno-Ibarra, Manuel</t>
  </si>
  <si>
    <t>Bueno-Lozano, Rolando</t>
  </si>
  <si>
    <t>Oliva, Julian</t>
  </si>
  <si>
    <t>Negrete-Herrera, Timoteo</t>
  </si>
  <si>
    <t>Ibarra-Guzman, Jose E.</t>
  </si>
  <si>
    <t>Rios, Refugio</t>
  </si>
  <si>
    <t>Ibarra-Avila, Juan M.</t>
  </si>
  <si>
    <t>Gonzalez-Ibarra, Jose M.</t>
  </si>
  <si>
    <t>Henry, Thomas A.</t>
  </si>
  <si>
    <t>Rivera-Zamora, Jose</t>
  </si>
  <si>
    <t>Garcia, Hector</t>
  </si>
  <si>
    <t>Contreras, Juan C.</t>
  </si>
  <si>
    <t>Weil, Trevor J.</t>
  </si>
  <si>
    <t>Gonzalez Ibarra, Hector J.</t>
  </si>
  <si>
    <t>Rangel Rodriguez, Luz A.</t>
  </si>
  <si>
    <t>Zuniga Contreras, Alfonso</t>
  </si>
  <si>
    <t>Barco Perez, Luis E.</t>
  </si>
  <si>
    <t>Vitela, Arturo</t>
  </si>
  <si>
    <t>Zamora-Espinoza, Jose E.</t>
  </si>
  <si>
    <t>Salas-Espinoza, Jose F.</t>
  </si>
  <si>
    <t>Samot Arce, Nelson J.</t>
  </si>
  <si>
    <t>Villa, Emmanuel F.</t>
  </si>
  <si>
    <t>Ramirez, J De Jesus</t>
  </si>
  <si>
    <t>Rodriguez, Jesus E.</t>
  </si>
  <si>
    <t>Del Toro, Jaime</t>
  </si>
  <si>
    <t>Flores, Angel J.</t>
  </si>
  <si>
    <t>Martinez, Damian</t>
  </si>
  <si>
    <t>Miramontes, Abel</t>
  </si>
  <si>
    <t>Calcanas Cisneros, Antonio J.</t>
  </si>
  <si>
    <t>Ibarra, Hector G.</t>
  </si>
  <si>
    <t>Flores-Oliva, Raul</t>
  </si>
  <si>
    <t>Montoya Morales, Fausto F.</t>
  </si>
  <si>
    <t>Cuevas, Fabian A.</t>
  </si>
  <si>
    <t>Del Toro Ontiveros, Alan</t>
  </si>
  <si>
    <t>Gonzalez, Manuel</t>
  </si>
  <si>
    <t>Thomas, Jason L.</t>
  </si>
  <si>
    <t>Carbajal, Roberto D.</t>
  </si>
  <si>
    <t>Perez Escalera, Armando</t>
  </si>
  <si>
    <t>Montes Torres, Jesus A.</t>
  </si>
  <si>
    <t>Calcanas Cisneros, Oscar D.</t>
  </si>
  <si>
    <t>Dubose, Jay D.</t>
  </si>
  <si>
    <t>Munoz, Jesus A.</t>
  </si>
  <si>
    <t>Del Toro, Valentin N.</t>
  </si>
  <si>
    <t>Perez Martinez, Ernesto A.</t>
  </si>
  <si>
    <t>Melendez, Juan M.</t>
  </si>
  <si>
    <t>Torres Rivera, Angel A.</t>
  </si>
  <si>
    <t>Roman, Leonel</t>
  </si>
  <si>
    <t>Rodriguez Perez, Miguel</t>
  </si>
  <si>
    <t>Rios, Gregorio</t>
  </si>
  <si>
    <t>Hull, Steven E.</t>
  </si>
  <si>
    <t>Workman, Thomas G.</t>
  </si>
  <si>
    <t>Alba, Jose M.</t>
  </si>
  <si>
    <t>Mendoza, Acel</t>
  </si>
  <si>
    <t>Herrera, Natividad J.</t>
  </si>
  <si>
    <t>Juarez Monjaras, Jose C.</t>
  </si>
  <si>
    <t>Guevara Bolanos, Martin</t>
  </si>
  <si>
    <t>Guevara Bustos, Gilberto</t>
  </si>
  <si>
    <t>Alvarado, Jesus L.</t>
  </si>
  <si>
    <t>Acosta Marquez, Pedro E.</t>
  </si>
  <si>
    <t>Vasquez, Juan C.</t>
  </si>
  <si>
    <t>Vasquez, Mario A.</t>
  </si>
  <si>
    <t>Rodriguez Perez, Francisco</t>
  </si>
  <si>
    <t>Gallardo, Juan V.</t>
  </si>
  <si>
    <t>Ortega, Erit B.</t>
  </si>
  <si>
    <t>Molina Arteaga, Jose D.</t>
  </si>
  <si>
    <t>Murray, Richard A.</t>
  </si>
  <si>
    <t>Garcia, Cecilio M.</t>
  </si>
  <si>
    <t>Garcia Jr, Cecilio M.</t>
  </si>
  <si>
    <t>Tremillo, Jason A.</t>
  </si>
  <si>
    <t>Perez Ramirez, Miguel A.</t>
  </si>
  <si>
    <t>Diaz Rosas, Ancelmo</t>
  </si>
  <si>
    <t>Diaz Jr, Abelino</t>
  </si>
  <si>
    <t>Padilla, Elier</t>
  </si>
  <si>
    <t>Hernandez-Santos, Domingo</t>
  </si>
  <si>
    <t>Casco, Felipe</t>
  </si>
  <si>
    <t>Rodriguez-Alvarado, Sergio</t>
  </si>
  <si>
    <t>Ramirez-Gonzalez, Eduardo</t>
  </si>
  <si>
    <t>Rodriguez, Jary R.</t>
  </si>
  <si>
    <t>Vejar Jr, Jose L.</t>
  </si>
  <si>
    <t>Vences Tavira, Juan</t>
  </si>
  <si>
    <t>McCormick, Billy J.</t>
  </si>
  <si>
    <t>Claudio Martinez, Carlos</t>
  </si>
  <si>
    <t>Martinez Lozano, Luis E.</t>
  </si>
  <si>
    <t>Ramirez, Carlos G.</t>
  </si>
  <si>
    <t>Duarte, Efrain</t>
  </si>
  <si>
    <t>Carrera, Ignacio</t>
  </si>
  <si>
    <t>Marron Jr, Alejandro</t>
  </si>
  <si>
    <t>Vejar, Michael G.</t>
  </si>
  <si>
    <t>Montante, Jose L.</t>
  </si>
  <si>
    <t>Miramontes Marquez, Juan C.</t>
  </si>
  <si>
    <t>Rios, Gustavo</t>
  </si>
  <si>
    <t>Calixto Flores, Domingo</t>
  </si>
  <si>
    <t>Gonzalez, Jorge M.</t>
  </si>
  <si>
    <t>Calzada, Ricardo</t>
  </si>
  <si>
    <t>White, Jabri C.</t>
  </si>
  <si>
    <t>Balleza De Leon, Margarito</t>
  </si>
  <si>
    <t>Zavala, Marsial</t>
  </si>
  <si>
    <t>Jaimes-Denova, Ricardo</t>
  </si>
  <si>
    <t>Flores Rodriguez, Pedro</t>
  </si>
  <si>
    <t>Rodarte Serrano, Jesus O.</t>
  </si>
  <si>
    <t>Jimenez-Orona, Jaime A.</t>
  </si>
  <si>
    <t>Garrett, Jose D.</t>
  </si>
  <si>
    <t>Martinez Arriaga, Edgar</t>
  </si>
  <si>
    <t>Restrepo, Mateo A.</t>
  </si>
  <si>
    <t>Tilley, Andrew M.</t>
  </si>
  <si>
    <t>Zuniga, David</t>
  </si>
  <si>
    <t>Rodriguez Ortiz, Jose L.</t>
  </si>
  <si>
    <t>Mendez, Jesus G.</t>
  </si>
  <si>
    <t>Mendoza Mendez, Jose O.</t>
  </si>
  <si>
    <t>Caraballo Jr, Reyes</t>
  </si>
  <si>
    <t>Oviedo Quintana, Ezequiel</t>
  </si>
  <si>
    <t>Gallardo, Aaron</t>
  </si>
  <si>
    <t>Frayre, Leonel</t>
  </si>
  <si>
    <t>Guardiola, Alberto</t>
  </si>
  <si>
    <t>Guardiola Hernandez, Anselmo</t>
  </si>
  <si>
    <t>Orosco Jr, Benito</t>
  </si>
  <si>
    <t>Alvarez, Jesus</t>
  </si>
  <si>
    <t>Garcia Lara, Bernardo</t>
  </si>
  <si>
    <t>Martinez, Jonathan</t>
  </si>
  <si>
    <t>Perez, Simon</t>
  </si>
  <si>
    <t>Garcia Jr, Juan C.</t>
  </si>
  <si>
    <t>Duran Sandoval, Salome</t>
  </si>
  <si>
    <t>Haynes, Quincy L.</t>
  </si>
  <si>
    <t>Ramirez, Luis M.</t>
  </si>
  <si>
    <t>Ramirez, Elias V.</t>
  </si>
  <si>
    <t>Palacio Muniz, Juan J.</t>
  </si>
  <si>
    <t>Martinez, Alexander F.</t>
  </si>
  <si>
    <t>Martinez Hernandez, Victor M.</t>
  </si>
  <si>
    <t>Rosas Rivera, Juan P.</t>
  </si>
  <si>
    <t>Mancha, Steve E.</t>
  </si>
  <si>
    <t>Bermudez, Natanael</t>
  </si>
  <si>
    <t>Valladares Jr, Julian</t>
  </si>
  <si>
    <t>Resendiz, Roberto</t>
  </si>
  <si>
    <t>Ramos Magdaleno, Endy A.</t>
  </si>
  <si>
    <t>Guzman, Jose E.</t>
  </si>
  <si>
    <t>Navarrete Torrez, Luciano</t>
  </si>
  <si>
    <t>Aleman Gonzalez, Gabriel O.</t>
  </si>
  <si>
    <t>Hernandez, Juan B.</t>
  </si>
  <si>
    <t>Garnica, Jesse</t>
  </si>
  <si>
    <t>Solorzano, Juan D.</t>
  </si>
  <si>
    <t>Perez, Ruben</t>
  </si>
  <si>
    <t>Valenzuela Martinez, Cesar E.</t>
  </si>
  <si>
    <t>Rangel Guzman, Mauricio</t>
  </si>
  <si>
    <t>Mendoza Mendez, Ruben</t>
  </si>
  <si>
    <t>Cardoso Chavez, Daniel</t>
  </si>
  <si>
    <t>Rodriguez Avelar, Jose M.</t>
  </si>
  <si>
    <t>Rodriguez Avelar, Carlos A.</t>
  </si>
  <si>
    <t>Lozano De La Torre, Diego M.</t>
  </si>
  <si>
    <t>Loredo, Saul</t>
  </si>
  <si>
    <t>Salazar Balderas, Braulio</t>
  </si>
  <si>
    <t>Rocha Jr, Pedro</t>
  </si>
  <si>
    <t>Avalos, Pedro D.</t>
  </si>
  <si>
    <t>Salinas, Anthony P.</t>
  </si>
  <si>
    <t>Hernandez, Bryan X.</t>
  </si>
  <si>
    <t>Hernandez Gonzalez, Francisco J.</t>
  </si>
  <si>
    <t>Hernandez Roman, Lester</t>
  </si>
  <si>
    <t>Garcia, Joel M.</t>
  </si>
  <si>
    <t>Marron Ramirez, Hector</t>
  </si>
  <si>
    <t>Gomez, Ezequiel</t>
  </si>
  <si>
    <t>Thompson, Marshall</t>
  </si>
  <si>
    <t>Del Toro, Alexander</t>
  </si>
  <si>
    <t>Rivera Munoz, Juan</t>
  </si>
  <si>
    <t>Diaz Ontiveros, Silvano</t>
  </si>
  <si>
    <t>Baez, Jose A.</t>
  </si>
  <si>
    <t>Gonzalez Pedroza, Jose M.</t>
  </si>
  <si>
    <t>Wilkerson, Allen K.</t>
  </si>
  <si>
    <t>Lopez Sanchez, Jesus</t>
  </si>
  <si>
    <t>Torres-Hernandez, Manuel A.</t>
  </si>
  <si>
    <t>Silva, Angel</t>
  </si>
  <si>
    <t>Montoya Torrez, Jose G.</t>
  </si>
  <si>
    <t>Gaona, Matthew</t>
  </si>
  <si>
    <t>Toliver, Alvin L.</t>
  </si>
  <si>
    <t>Ramos, Marzo J.</t>
  </si>
  <si>
    <t>Martinez Diaz, Johny D.</t>
  </si>
  <si>
    <t>Jovel-Lopez, Concepcion</t>
  </si>
  <si>
    <t>Cabrera, Javier</t>
  </si>
  <si>
    <t>Escobar, Jorge A.</t>
  </si>
  <si>
    <t>Netro, Mario</t>
  </si>
  <si>
    <t>Martinez-Luna, Jose</t>
  </si>
  <si>
    <t>Gonzalez, Jose E.</t>
  </si>
  <si>
    <t>Mitchell, Lamonjhay J.</t>
  </si>
  <si>
    <t>Garcia Cruz, Leopoldo</t>
  </si>
  <si>
    <t>Soto-Soto Jr, Raymundo</t>
  </si>
  <si>
    <t>Goodman, Jesse G.</t>
  </si>
  <si>
    <t>Tejamanil-Dominguez, J Luis</t>
  </si>
  <si>
    <t>Reyes Zelaya, Guadalupe</t>
  </si>
  <si>
    <t>Renovato, Silvestre</t>
  </si>
  <si>
    <t>Bahena, Esteban</t>
  </si>
  <si>
    <t>Negron Caraballo, Samuel</t>
  </si>
  <si>
    <t>Pina, Michael A.</t>
  </si>
  <si>
    <t>Amendson, Clayton T.</t>
  </si>
  <si>
    <t>Payen Ugarte, Arturo</t>
  </si>
  <si>
    <t>Ruvalcaba Murillo, Eduardo</t>
  </si>
  <si>
    <t>Hernandez Garnica, Roberto</t>
  </si>
  <si>
    <t>Felix Gutierrez, Octavio</t>
  </si>
  <si>
    <t>Portillo, Adan C.</t>
  </si>
  <si>
    <t>Portillo Luevano, Adan</t>
  </si>
  <si>
    <t>Morales, Raul R.</t>
  </si>
  <si>
    <t>Leifer II, Donald R.</t>
  </si>
  <si>
    <t>Mcintyre, Javas D.</t>
  </si>
  <si>
    <t>Galvan Lopez, Martin</t>
  </si>
  <si>
    <t>Cornejo-Gasca, Jose C.</t>
  </si>
  <si>
    <t>Dooley, Terry A.</t>
  </si>
  <si>
    <t>Barrientos, Abraham S.</t>
  </si>
  <si>
    <t>Guzman Mendoza, Magdaleno</t>
  </si>
  <si>
    <t>Mendoza Ibarra, Cruz F.</t>
  </si>
  <si>
    <t>Rivera Jr, Juan R.</t>
  </si>
  <si>
    <t>Mendoza Acosta, Eliseo</t>
  </si>
  <si>
    <t>Chavez, Ismael</t>
  </si>
  <si>
    <t>Ruiz Anaya, Ruben</t>
  </si>
  <si>
    <t>Defilippo, Mitchel A.</t>
  </si>
  <si>
    <t>Moran-Dominguez, Yahir</t>
  </si>
  <si>
    <t>Barcenas Solis, Erick E.</t>
  </si>
  <si>
    <t>Gomez, Jose M.</t>
  </si>
  <si>
    <t>Perez Diaz, Cecilio</t>
  </si>
  <si>
    <t>Perez Escalera, Miguel M.</t>
  </si>
  <si>
    <t>Gordon, John P.</t>
  </si>
  <si>
    <t>Provost, Nicholas J.</t>
  </si>
  <si>
    <t>Brewer, Cornelius D.</t>
  </si>
  <si>
    <t>Lyons, Ryan</t>
  </si>
  <si>
    <t>Pescador, Daniel</t>
  </si>
  <si>
    <t>Rodriguez, Eduardo</t>
  </si>
  <si>
    <t>Rodriguez Flores, Juan M.</t>
  </si>
  <si>
    <t>Rivera, David G.</t>
  </si>
  <si>
    <t>Paige, Malcolm T.</t>
  </si>
  <si>
    <t>Silva Fernandez, Hector Y.</t>
  </si>
  <si>
    <t>Ramirez Montoya, Fabian</t>
  </si>
  <si>
    <t>Guevara, Juan C.</t>
  </si>
  <si>
    <t>Mayorquin, Manuel N.</t>
  </si>
  <si>
    <t>Alvarenga Marquez, Roger M.</t>
  </si>
  <si>
    <t>Acevedo, Belis J.</t>
  </si>
  <si>
    <t>Wright, Howard K.</t>
  </si>
  <si>
    <t>Bugarin Garcia, Fermin</t>
  </si>
  <si>
    <t>Morales, Francisco A.</t>
  </si>
  <si>
    <t>Rodriquez-Valdez, Pedro</t>
  </si>
  <si>
    <t>Leal, Lucas A.</t>
  </si>
  <si>
    <t>Garcia Hernandez, Pedro</t>
  </si>
  <si>
    <t>Bohemond, Vladimere T.</t>
  </si>
  <si>
    <t>Lucero, Isaac</t>
  </si>
  <si>
    <t>Rivera, Mario I.</t>
  </si>
  <si>
    <t>Orrostieta Hernandez, Ernesto</t>
  </si>
  <si>
    <t>Martinez Gonzalez, Jaime</t>
  </si>
  <si>
    <t>Ruiz, Eduardo</t>
  </si>
  <si>
    <t>Rosalez Perez, Beremundo</t>
  </si>
  <si>
    <t>Glasco, David C.</t>
  </si>
  <si>
    <t>Huizar, Carlos A.</t>
  </si>
  <si>
    <t>Flores, Jorge L.</t>
  </si>
  <si>
    <t>Moland, Travis D.</t>
  </si>
  <si>
    <t>Russel, Micah L.</t>
  </si>
  <si>
    <t>Williams II, Vaughn A.</t>
  </si>
  <si>
    <t>McCarley, Douglas S.</t>
  </si>
  <si>
    <t>Ibe, Anthony I.</t>
  </si>
  <si>
    <t>Garcia Jr, Leon</t>
  </si>
  <si>
    <t>Medina Trujillo, Jose F.</t>
  </si>
  <si>
    <t>Chairez, Francisco J.</t>
  </si>
  <si>
    <t>Arreola, Victor M.</t>
  </si>
  <si>
    <t>Brown, Stonie B.</t>
  </si>
  <si>
    <t>Rivera, Jose L.</t>
  </si>
  <si>
    <t>Sanchez Jr, Hector</t>
  </si>
  <si>
    <t>Flores Amezquita, Miguel A.</t>
  </si>
  <si>
    <t>Garcia Arenas, Natalio</t>
  </si>
  <si>
    <t>Rodriguez Rodriguez, Martin D.</t>
  </si>
  <si>
    <t>Rivas, Marco</t>
  </si>
  <si>
    <t>Coto, Jose M.</t>
  </si>
  <si>
    <t>Castillo Ferreira, Jorge L.</t>
  </si>
  <si>
    <t>Maldonado Alicea, Gonzalo</t>
  </si>
  <si>
    <t>Acevedo Cordero, Sigfredo</t>
  </si>
  <si>
    <t>Lebron Delgado, Cristhian</t>
  </si>
  <si>
    <t>Hernandez Bonilla, Edwin D.</t>
  </si>
  <si>
    <t>Santos Ruiz, Jashuomy A.</t>
  </si>
  <si>
    <t>Perez, Joseph A.</t>
  </si>
  <si>
    <t>Acevedo-Torres, Jean C.</t>
  </si>
  <si>
    <t>Acevedo-Torres, Sigfredo G.</t>
  </si>
  <si>
    <t>Vazquez Orench, Julio</t>
  </si>
  <si>
    <t>Barba Galvan, Vicente</t>
  </si>
  <si>
    <t>Santos Santiago, Angel L.</t>
  </si>
  <si>
    <t>Gonzalez Chaparro, Kennedy J.</t>
  </si>
  <si>
    <t>Ayala Rodriguez, Carlos G.</t>
  </si>
  <si>
    <t>Lopez, Norberto</t>
  </si>
  <si>
    <t>Suares, Jose A.</t>
  </si>
  <si>
    <t>Puente Perez, Angel F.</t>
  </si>
  <si>
    <t>Chavez, Javier E.</t>
  </si>
  <si>
    <t>Carmona, Johnny</t>
  </si>
  <si>
    <t>Vargas, Aaron</t>
  </si>
  <si>
    <t>Jeffreys, Marcus A.</t>
  </si>
  <si>
    <t>Ford, Bishop M.</t>
  </si>
  <si>
    <t>Lopez Rodriguez, Jose L.</t>
  </si>
  <si>
    <t>Campos, Juan A.</t>
  </si>
  <si>
    <t>Esparza, Isiah</t>
  </si>
  <si>
    <t>Palmerin, Ricardo</t>
  </si>
  <si>
    <t>Marquez Estupinan, Osiel</t>
  </si>
  <si>
    <t>Guerrero, Roman A.</t>
  </si>
  <si>
    <t>Balderas, Eduardo J.</t>
  </si>
  <si>
    <t>Balderas Rodriguez, Jesus S.</t>
  </si>
  <si>
    <t>Mendoza Mendez, Antonio</t>
  </si>
  <si>
    <t>Lopez, Miguel</t>
  </si>
  <si>
    <t>Serna, Alejandro</t>
  </si>
  <si>
    <t>Mendez, Jose R.</t>
  </si>
  <si>
    <t>Casas, Izaiah C.</t>
  </si>
  <si>
    <t>Martinez, Martin</t>
  </si>
  <si>
    <t>Alvarado, Eduardo D.</t>
  </si>
  <si>
    <t>Romero Robles, Diego J.</t>
  </si>
  <si>
    <t>Pulido, Lee A.</t>
  </si>
  <si>
    <t>Martinez, Miguel A.</t>
  </si>
  <si>
    <t>MENDOZA IBARRA, SAUL E.</t>
  </si>
  <si>
    <t>VELASQUEZ, JOSE C.</t>
  </si>
  <si>
    <t>SOTO MARIN, ALEJANDRO</t>
  </si>
  <si>
    <t>Malette, Troy S.</t>
  </si>
  <si>
    <t>Ayala, Ruben D.</t>
  </si>
  <si>
    <t>Garcia Alas, Marcos D.</t>
  </si>
  <si>
    <t>MORALES, DAMIAN I.</t>
  </si>
  <si>
    <t>Hodges, Cordova A.</t>
  </si>
  <si>
    <t>Garcia Rocha, Jose D.</t>
  </si>
  <si>
    <t>Renteria, Rogelio</t>
  </si>
  <si>
    <t>Cobian Jr, Roman</t>
  </si>
  <si>
    <t>Arnold, LeRoy B.</t>
  </si>
  <si>
    <t>Subia, Elijah A.</t>
  </si>
  <si>
    <t>Gonzalez Gonzalez, Martin</t>
  </si>
  <si>
    <t>Hernandez, Eligio</t>
  </si>
  <si>
    <t>Webb, Dustin E.</t>
  </si>
  <si>
    <t>Conatser, Timothy G.</t>
  </si>
  <si>
    <t>Lira Jr, Isidro</t>
  </si>
  <si>
    <t>Medina, Yahir</t>
  </si>
  <si>
    <t>Barron Ibarra, Manuel N.</t>
  </si>
  <si>
    <t>Becerra-Mosqueida, Eliseo</t>
  </si>
  <si>
    <t>Cornell, Christopher V.</t>
  </si>
  <si>
    <t>Aldana Jr, Alviz</t>
  </si>
  <si>
    <t>Guevara Tovar, Jehu A.</t>
  </si>
  <si>
    <t>Guevara, Alejo H.</t>
  </si>
  <si>
    <t>Becerra Balderas, Omar E.</t>
  </si>
  <si>
    <t>Quiroga, Jesus A.</t>
  </si>
  <si>
    <t>Marshall, Jorge A.</t>
  </si>
  <si>
    <t>Zamarripa, Jose</t>
  </si>
  <si>
    <t>Hill, James L.</t>
  </si>
  <si>
    <t>Rueda, Martin</t>
  </si>
  <si>
    <t>Guzman Medrano, Samuel E.</t>
  </si>
  <si>
    <t>Favela, Diogo P.</t>
  </si>
  <si>
    <t>Martinez, Ivan</t>
  </si>
  <si>
    <t>Roldan, Jesus</t>
  </si>
  <si>
    <t>Redstone, Richard D.</t>
  </si>
  <si>
    <t>Gomez, Jesus</t>
  </si>
  <si>
    <t>Salazar Moreno, Jose M.</t>
  </si>
  <si>
    <t>Aguillon-Huerta, Eduardo</t>
  </si>
  <si>
    <t>Garcia Jr, Heriberto</t>
  </si>
  <si>
    <t>Ruiz Ledesma, Agustin</t>
  </si>
  <si>
    <t>Ybarra, Juan C.</t>
  </si>
  <si>
    <t>Juarez Torres, Marco A.</t>
  </si>
  <si>
    <t>Montalvo, Martin A.</t>
  </si>
  <si>
    <t>Loredo Jr, Olivorio</t>
  </si>
  <si>
    <t>Granados Cerritos, Juan P.</t>
  </si>
  <si>
    <t>Rodriguez, Jacob S.</t>
  </si>
  <si>
    <t>Beatty, Mason D.</t>
  </si>
  <si>
    <t>Barrientos Otero, Alan E.</t>
  </si>
  <si>
    <t>Casarez, Abraham A.</t>
  </si>
  <si>
    <t>ALVAREZ FLORES, JOSE M.</t>
  </si>
  <si>
    <t>Perez Martinez, Jose</t>
  </si>
  <si>
    <t>FUENTES, ADRIAN B.</t>
  </si>
  <si>
    <t>Delgado, Daigoro P.</t>
  </si>
  <si>
    <t>Loya Jr, David</t>
  </si>
  <si>
    <t>Escobar, Jimmy S.</t>
  </si>
  <si>
    <t>Ramirez Rodriguez, Lucio</t>
  </si>
  <si>
    <t>Huerta Gamboa, Carlos O.</t>
  </si>
  <si>
    <t>Salas, Andres</t>
  </si>
  <si>
    <t>Williams, Davion D.</t>
  </si>
  <si>
    <t>Vazquez Reyes, Gumaro</t>
  </si>
  <si>
    <t>QUIROGA, ANGEL E.</t>
  </si>
  <si>
    <t>Martinez, Kevin</t>
  </si>
  <si>
    <t>Garcia, Jose L.</t>
  </si>
  <si>
    <t>Gil, Edgar M.</t>
  </si>
  <si>
    <t>Romero Gale, Queruin G.</t>
  </si>
  <si>
    <t>Mendoza Rincon, Felipe J.</t>
  </si>
  <si>
    <t>Zavala, Jose G.</t>
  </si>
  <si>
    <t>Arreola Murillo, Santiago</t>
  </si>
  <si>
    <t>Meraz, Mauricio</t>
  </si>
  <si>
    <t>Santana Solis, Juan C.</t>
  </si>
  <si>
    <t>Rosas Chirinos, Gerso J.</t>
  </si>
  <si>
    <t>Lara Carreno, Felipe</t>
  </si>
  <si>
    <t>Soriano Chacon, Juan G.</t>
  </si>
  <si>
    <t>Collins, Jeremy T.</t>
  </si>
  <si>
    <t>Vasquez Jr, Juan</t>
  </si>
  <si>
    <t>Soto Aguilar, Hernan</t>
  </si>
  <si>
    <t>Rangel, Jonathan</t>
  </si>
  <si>
    <t>Ortiz, Gilberto</t>
  </si>
  <si>
    <t>Cabral, Abelino J.</t>
  </si>
  <si>
    <t>Liserio, Ben A.</t>
  </si>
  <si>
    <t>Varela, Adolfo A.</t>
  </si>
  <si>
    <t>Rodriguez Quilo, Agustin</t>
  </si>
  <si>
    <t>Miranda Miranda, Selvin R.</t>
  </si>
  <si>
    <t>Reyes, Armando D.</t>
  </si>
  <si>
    <t>Rodriguez, Karim N.</t>
  </si>
  <si>
    <t>Barletta, Lio A.</t>
  </si>
  <si>
    <t>Portillo Guzman, Eduardo</t>
  </si>
  <si>
    <t>Hernandez, Jason</t>
  </si>
  <si>
    <t>Riojas Jr, Rodrigo</t>
  </si>
  <si>
    <t>SERRANO URIBE, FABIAN</t>
  </si>
  <si>
    <t>Lomas Campos, Yomar</t>
  </si>
  <si>
    <t>Garza, Brian M.</t>
  </si>
  <si>
    <t>Galvan, Gustavo M.</t>
  </si>
  <si>
    <t>Romero Vazquez, Atanacio</t>
  </si>
  <si>
    <t>Alvarado Alvarado, Lisandro R.</t>
  </si>
  <si>
    <t>Elizalde, Ramiro A.</t>
  </si>
  <si>
    <t>Gutierrez Alejandre, Reynaldo</t>
  </si>
  <si>
    <t>Mendoza, Faustino J.</t>
  </si>
  <si>
    <t>Hernandez, Josiah R.</t>
  </si>
  <si>
    <t>SALINAS GONZALEZ, HUGO A.</t>
  </si>
  <si>
    <t>Jimenez Rayo, Orlando</t>
  </si>
  <si>
    <t>Bravo Martinez, Jesus H.</t>
  </si>
  <si>
    <t>Montes Catin, Santos R.</t>
  </si>
  <si>
    <t>De La Paz, Oscar</t>
  </si>
  <si>
    <t>Guevara Mercado, Koby B.</t>
  </si>
  <si>
    <t>Ochoa Silva, Marcos A.</t>
  </si>
  <si>
    <t>Ramirez Cartagena, Wilmer N.</t>
  </si>
  <si>
    <t>Salazar Pedroza, Abel</t>
  </si>
  <si>
    <t>Abarca Paramo, Alejandro</t>
  </si>
  <si>
    <t>Garcia Prendis, Rodolfo</t>
  </si>
  <si>
    <t>Garcia, Sergio I.</t>
  </si>
  <si>
    <t>Luna, Esteban</t>
  </si>
  <si>
    <t>Lopez, Jorge I.</t>
  </si>
  <si>
    <t>Maldonado, Claudia</t>
  </si>
  <si>
    <t>Vazquez, Omar</t>
  </si>
  <si>
    <t>Torres Lopez, Ivan E.</t>
  </si>
  <si>
    <t>Worthington, Terry J.</t>
  </si>
  <si>
    <t>Medrano, Edgar</t>
  </si>
  <si>
    <t>Keith, Alexis N.</t>
  </si>
  <si>
    <t>Kirkland, Timmy L.</t>
  </si>
  <si>
    <t>Jones, Cody A.</t>
  </si>
  <si>
    <t>Waldner, Don</t>
  </si>
  <si>
    <t>Kirkland, Jerald D.</t>
  </si>
  <si>
    <t>Steiner, Timothy A.</t>
  </si>
  <si>
    <t>Mccaig, William B.</t>
  </si>
  <si>
    <t>Ekberg, Peter G.</t>
  </si>
  <si>
    <t>Eubank, Michael C.</t>
  </si>
  <si>
    <t>Ramirez, Florencio S.</t>
  </si>
  <si>
    <t>Madrid, Alfredo</t>
  </si>
  <si>
    <t>Rogers, Jeremy D.</t>
  </si>
  <si>
    <t>Ferguson, James E.</t>
  </si>
  <si>
    <t>Zano, Micheal</t>
  </si>
  <si>
    <t>Frazier, Gregory A.</t>
  </si>
  <si>
    <t>Fernandez Jr, Luis C.</t>
  </si>
  <si>
    <t>Rodriguez, Francisco A.</t>
  </si>
  <si>
    <t>Berumen Prieto, Kevin</t>
  </si>
  <si>
    <t>Mercado, Sergio</t>
  </si>
  <si>
    <t>Moats, James M.</t>
  </si>
  <si>
    <t>Teran, Jose</t>
  </si>
  <si>
    <t>Chandler III, Robert L.</t>
  </si>
  <si>
    <t>Armenta Jr, Daniel</t>
  </si>
  <si>
    <t>Henriquez, Pedro G.</t>
  </si>
  <si>
    <t>Camacho Regalado, Luis A.</t>
  </si>
  <si>
    <t>Camacho Regalado, Victor</t>
  </si>
  <si>
    <t>Perez, Benito</t>
  </si>
  <si>
    <t>Kirkland, Marvin R.</t>
  </si>
  <si>
    <t>Barragan, Francisco H.</t>
  </si>
  <si>
    <t>Galindo, Gustavo C.</t>
  </si>
  <si>
    <t>Perez, Adrian S.</t>
  </si>
  <si>
    <t>Hunt, Edward P.</t>
  </si>
  <si>
    <t>Pena, Saul</t>
  </si>
  <si>
    <t>Pena, Francisco</t>
  </si>
  <si>
    <t>Lujan, Luis G.</t>
  </si>
  <si>
    <t>Ornelas, Jeremy C.</t>
  </si>
  <si>
    <t>Long, Keevin J.</t>
  </si>
  <si>
    <t>Salas Balleza, Jaime F.</t>
  </si>
  <si>
    <t>Hood-Lopez, Justus D.</t>
  </si>
  <si>
    <t>Zubia, Juan I.</t>
  </si>
  <si>
    <t>Herrera, Allan D.</t>
  </si>
  <si>
    <t>Jacobo, Isaiah M.</t>
  </si>
  <si>
    <t>Roe, Christopher D.</t>
  </si>
  <si>
    <t>Gabilondo, Anthony R.</t>
  </si>
  <si>
    <t>Scott, Brandon W.</t>
  </si>
  <si>
    <t>Hildebrand, Peter N.</t>
  </si>
  <si>
    <t>Booker, Burnell</t>
  </si>
  <si>
    <t>Mata Mendez, Saida G.</t>
  </si>
  <si>
    <t>Anyanwu, Ugochukwu N.</t>
  </si>
  <si>
    <t>ESPINOZA, OMAR A.</t>
  </si>
  <si>
    <t>Greene, Oscar A.</t>
  </si>
  <si>
    <t>Perez Leyva, Irael</t>
  </si>
  <si>
    <t>Ramirez, Jose J.</t>
  </si>
  <si>
    <t>VILLA, ABRAHAM G.</t>
  </si>
  <si>
    <t>Castillo Andrade, Edgar P.</t>
  </si>
  <si>
    <t>Ruiz Avila, Edgar A.</t>
  </si>
  <si>
    <t>Aranda, Ricardo</t>
  </si>
  <si>
    <t>Hammons, Michael A.</t>
  </si>
  <si>
    <t>MINJAREZ, ANGEL A.</t>
  </si>
  <si>
    <t>Paez, Leslie T.</t>
  </si>
  <si>
    <t>Salgado, Lesbia S.</t>
  </si>
  <si>
    <t>Castillo, Emmy A.</t>
  </si>
  <si>
    <t>Guerrero, Diana</t>
  </si>
  <si>
    <t>Gonzalez, Teresa J.</t>
  </si>
  <si>
    <t>Vela Pena, Jacqueline E.</t>
  </si>
  <si>
    <t>Pinales-Gonzales, Ivette A.</t>
  </si>
  <si>
    <t>Gabe, James P.</t>
  </si>
  <si>
    <t>Morales, Luis A.</t>
  </si>
  <si>
    <t>Esquivel, Isaias</t>
  </si>
  <si>
    <t>Vega, Valeria</t>
  </si>
  <si>
    <t>Richardson, Jordan A.</t>
  </si>
  <si>
    <t>Endler, Gary L.</t>
  </si>
  <si>
    <t>Dhamangaonkar, Vaibhav S.</t>
  </si>
  <si>
    <t>Southwick, Zoe B.</t>
  </si>
  <si>
    <t>Bonilla, Hector U.</t>
  </si>
  <si>
    <t>Flowers, Derrick K.</t>
  </si>
  <si>
    <t>Dowdy, Brittney R.</t>
  </si>
  <si>
    <t>Abunemeh, Osama M.</t>
  </si>
  <si>
    <t>Rodriguez, Erick</t>
  </si>
  <si>
    <t>Nunez-Torres, Imer</t>
  </si>
  <si>
    <t>Sanchez, Marco A.</t>
  </si>
  <si>
    <t>Arias, Miguel A.</t>
  </si>
  <si>
    <t>Carranza, Martin</t>
  </si>
  <si>
    <t>Barco-Balderrama, Luis R.</t>
  </si>
  <si>
    <t>Velasco, Aldo R.</t>
  </si>
  <si>
    <t>Cobos, Pablo</t>
  </si>
  <si>
    <t>Griffin, David G.</t>
  </si>
  <si>
    <t>Serrano, Erick</t>
  </si>
  <si>
    <t>Ayash, Abdul R.</t>
  </si>
  <si>
    <t>Thoutt, Tyler T.</t>
  </si>
  <si>
    <t>Ruiz De La Cruz, Ricardo</t>
  </si>
  <si>
    <t>Moreno, Ricardo</t>
  </si>
  <si>
    <t>Ilochi, Bright A.</t>
  </si>
  <si>
    <t>Lopez-Vazquez, Juan M.</t>
  </si>
  <si>
    <t>Luna Carreno, Andrew D.</t>
  </si>
  <si>
    <t>Akhtarpour, Aydin</t>
  </si>
  <si>
    <t>Freeman, Sean A.</t>
  </si>
  <si>
    <t>Muskwinsky, Anthony W.</t>
  </si>
  <si>
    <t>Castillo, Guadalupe</t>
  </si>
  <si>
    <t>Chapa, Marcelo</t>
  </si>
  <si>
    <t>Contreras, Francisco</t>
  </si>
  <si>
    <t>Gonzalez, Pedro M.</t>
  </si>
  <si>
    <t>Lumbreras, Daniel</t>
  </si>
  <si>
    <t>Martinez, Alfredo</t>
  </si>
  <si>
    <t>Martinez, Efrain</t>
  </si>
  <si>
    <t>Olvera, Ricardo</t>
  </si>
  <si>
    <t>Perez Moreno, Ramiro</t>
  </si>
  <si>
    <t>Rodriguez, Leonardo</t>
  </si>
  <si>
    <t>Valadez, Sergio</t>
  </si>
  <si>
    <t>Zuniga, Marvin</t>
  </si>
  <si>
    <t>Arratia, Arturo</t>
  </si>
  <si>
    <t>Cedillo Jr, Ismael</t>
  </si>
  <si>
    <t>Cedillo Sr, Ismael</t>
  </si>
  <si>
    <t>Cedillo, Cristian I.</t>
  </si>
  <si>
    <t>Cedillo, Isaias</t>
  </si>
  <si>
    <t>Frausto, Jorge</t>
  </si>
  <si>
    <t>Garcia, Antonio</t>
  </si>
  <si>
    <t>Garcia Ruiz, Rodolfo</t>
  </si>
  <si>
    <t>Gonzalez, Pablo S.</t>
  </si>
  <si>
    <t>Gonzalez, Victor M.</t>
  </si>
  <si>
    <t>Gutierrez, Jorge A.</t>
  </si>
  <si>
    <t>Jalomo, Omar G.</t>
  </si>
  <si>
    <t>Juarez, Moises</t>
  </si>
  <si>
    <t>Mendieta, Marc A.</t>
  </si>
  <si>
    <t>Nieto, Joel A.</t>
  </si>
  <si>
    <t>Palomares, Jose A.</t>
  </si>
  <si>
    <t>Pineda, Pedro L.</t>
  </si>
  <si>
    <t>Resendiz, Pasqual</t>
  </si>
  <si>
    <t>Rivera-Cruz, Miguel A.</t>
  </si>
  <si>
    <t>Salazar, Osvaldo</t>
  </si>
  <si>
    <t>Velasquez, Presiliano</t>
  </si>
  <si>
    <t>Velazquez, Jesus</t>
  </si>
  <si>
    <t>Velazquez, Josue</t>
  </si>
  <si>
    <t>Villamizar, Cristian</t>
  </si>
  <si>
    <t>Villareal, Martin</t>
  </si>
  <si>
    <t>Perry, Albert D.</t>
  </si>
  <si>
    <t>Munoz, Ernesto</t>
  </si>
  <si>
    <t>Serrano, Martin</t>
  </si>
  <si>
    <t>Serrano Gomez, Alex</t>
  </si>
  <si>
    <t>Gonzalez Rivera, Luis A.</t>
  </si>
  <si>
    <t>Cedillo, Jason</t>
  </si>
  <si>
    <t>Ojeda, Andres</t>
  </si>
  <si>
    <t>Valdez, Jesus</t>
  </si>
  <si>
    <t>Magallon, Oscar</t>
  </si>
  <si>
    <t>Reinoso-Cruz, Yosbel</t>
  </si>
  <si>
    <t>Magollon-Mendoza jr, Efrain</t>
  </si>
  <si>
    <t>Ramirez, Amado D.</t>
  </si>
  <si>
    <t>Lopez, Victor M.</t>
  </si>
  <si>
    <t>Delgado Victorin, Francisco J.</t>
  </si>
  <si>
    <t>Castro Gomez, Reynaldo</t>
  </si>
  <si>
    <t>Hereida Martinez, Mykel D.</t>
  </si>
  <si>
    <t>Gonzalez, Juan J.</t>
  </si>
  <si>
    <t>Zepeda, Vidal</t>
  </si>
  <si>
    <t>Nunez, Carlos</t>
  </si>
  <si>
    <t>Tullos, Alfred O.</t>
  </si>
  <si>
    <t>Santiago-Ortiz, Joshua R.</t>
  </si>
  <si>
    <t>Leyva, Orlian S.</t>
  </si>
  <si>
    <t>Chagolla-Razo, Angel A.</t>
  </si>
  <si>
    <t>Lopez-Orozco, Martha E.</t>
  </si>
  <si>
    <t>Garcia-Andrade, Dilver M.</t>
  </si>
  <si>
    <t>Rodriguez-Guevarra, Jose L.</t>
  </si>
  <si>
    <t>Malfavon, Eric S.</t>
  </si>
  <si>
    <t>Burgos-Zepeda, Jose  Luis O.</t>
  </si>
  <si>
    <t>Frayle Andrade, Gustavo A.</t>
  </si>
  <si>
    <t>Lasalle Olivo, Eric</t>
  </si>
  <si>
    <t>Luevano, Juan M.</t>
  </si>
  <si>
    <t>Rocha, Marcos</t>
  </si>
  <si>
    <t>Rodriguez-Hernandez, Jorge L.</t>
  </si>
  <si>
    <t>Ramirez-Rodriguez, Roy A.</t>
  </si>
  <si>
    <t>Pena, Cristobal</t>
  </si>
  <si>
    <t>Magana, Jose J.</t>
  </si>
  <si>
    <t>Rocha, Jesus T.</t>
  </si>
  <si>
    <t>Gonzalez-Villa, Claudio</t>
  </si>
  <si>
    <t>Silva, Guadalupe F.</t>
  </si>
  <si>
    <t>Cervantes Jr, Richard</t>
  </si>
  <si>
    <t>Aparicio, Javier</t>
  </si>
  <si>
    <t>Segovia, Rafael</t>
  </si>
  <si>
    <t>Navarro, Miguel A.</t>
  </si>
  <si>
    <t>Caballero, Reyneri M.</t>
  </si>
  <si>
    <t>Castro, Banne U.</t>
  </si>
  <si>
    <t>Rodriguez, Steven</t>
  </si>
  <si>
    <t>Cortez, Jorge</t>
  </si>
  <si>
    <t>Mendieta, Albert</t>
  </si>
  <si>
    <t>Galveston, Donziel D.</t>
  </si>
  <si>
    <t>Resendez, Allen</t>
  </si>
  <si>
    <t>Rodriguez, Joseph C.</t>
  </si>
  <si>
    <t>Olivas, Juan J.</t>
  </si>
  <si>
    <t>Segura, Alejandro</t>
  </si>
  <si>
    <t>Dieguez, Oscar T.</t>
  </si>
  <si>
    <t>Sanchez, Josue</t>
  </si>
  <si>
    <t>Garcia, Adrian</t>
  </si>
  <si>
    <t>Tovar, Jose A.</t>
  </si>
  <si>
    <t>Wyatt, Earnest D.</t>
  </si>
  <si>
    <t>Funes, Leonardo</t>
  </si>
  <si>
    <t>Rios, Saul</t>
  </si>
  <si>
    <t>Rodriguez, Juan F.</t>
  </si>
  <si>
    <t>Ariste-Herrera, Angel M.</t>
  </si>
  <si>
    <t>Rodriguez, Maximino S.</t>
  </si>
  <si>
    <t>Andrade, Julio C.</t>
  </si>
  <si>
    <t>Turrubiates, David</t>
  </si>
  <si>
    <t>Lara, Johnathan</t>
  </si>
  <si>
    <t>Bernal-Torres, Ines</t>
  </si>
  <si>
    <t>Montalvo, Martin</t>
  </si>
  <si>
    <t>Barr, Dana K.</t>
  </si>
  <si>
    <t>Casas, Esau N.</t>
  </si>
  <si>
    <t>Padilla, Argelio</t>
  </si>
  <si>
    <t>Smith, Joshua M.</t>
  </si>
  <si>
    <t>Smith, Ronnie D.</t>
  </si>
  <si>
    <t>Ruiz, Jose H.</t>
  </si>
  <si>
    <t>Medina, Eliseo</t>
  </si>
  <si>
    <t>Botello, Josue</t>
  </si>
  <si>
    <t>Diosdado, Daniel</t>
  </si>
  <si>
    <t>Rivera-Beltran, Jose Y.</t>
  </si>
  <si>
    <t>Fonseca-Resto, Miguel A.</t>
  </si>
  <si>
    <t>Killingsworth, Charles T.</t>
  </si>
  <si>
    <t>Smith, Mitchell W.</t>
  </si>
  <si>
    <t>Green, Cody D.</t>
  </si>
  <si>
    <t>Martinez, Juan G.</t>
  </si>
  <si>
    <t>Cabrera-Moreno, Edgar J.</t>
  </si>
  <si>
    <t>Baena, Juan F.</t>
  </si>
  <si>
    <t>Gonzales, Michael A.</t>
  </si>
  <si>
    <t>Holland, Thomas</t>
  </si>
  <si>
    <t>Martinez, Carlos A.</t>
  </si>
  <si>
    <t>Young III, Isom J.</t>
  </si>
  <si>
    <t>Rubio-Velasquez, Lino</t>
  </si>
  <si>
    <t>Medina, Pedro E.</t>
  </si>
  <si>
    <t>Chapa, Guadalupe</t>
  </si>
  <si>
    <t>Alonso-Flores, Cuitlahuac</t>
  </si>
  <si>
    <t>Martinez, Omar</t>
  </si>
  <si>
    <t>Nunez, Liborio</t>
  </si>
  <si>
    <t>Carranza, Raymund</t>
  </si>
  <si>
    <t>Barron, Jaime J.</t>
  </si>
  <si>
    <t>Sepulveda, Estebon</t>
  </si>
  <si>
    <t>Jackson, Larry</t>
  </si>
  <si>
    <t>Sepulveda-Garza, Rusbel</t>
  </si>
  <si>
    <t>Puga, Oneil</t>
  </si>
  <si>
    <t>Bonilla, Felix A.</t>
  </si>
  <si>
    <t>Gutierrez Jr, Vicente</t>
  </si>
  <si>
    <t>Gonzalez, Jason</t>
  </si>
  <si>
    <t>Cruz, John I.</t>
  </si>
  <si>
    <t>Umanzor, Eujenio</t>
  </si>
  <si>
    <t>Umanzor, Andres</t>
  </si>
  <si>
    <t>Villa-Tirado Jr, Jose M.</t>
  </si>
  <si>
    <t>Eskew, Casey K.</t>
  </si>
  <si>
    <t>Lerma, Isidro</t>
  </si>
  <si>
    <t>Vazquez, Isaac M.</t>
  </si>
  <si>
    <t>Cade, Steven R.</t>
  </si>
  <si>
    <t>Pineda, Fredy</t>
  </si>
  <si>
    <t>Robinson, William A.</t>
  </si>
  <si>
    <t>Limon, Martin R.</t>
  </si>
  <si>
    <t>Marin-Cabrera, Javier A.</t>
  </si>
  <si>
    <t>Nunez, Kevin S.</t>
  </si>
  <si>
    <t>Rivera Jr, Oscar</t>
  </si>
  <si>
    <t>Garcia, David</t>
  </si>
  <si>
    <t>Spears, Christopher J.</t>
  </si>
  <si>
    <t>Mojica, Niccolas D.</t>
  </si>
  <si>
    <t>Maldonado Jr, Humberto</t>
  </si>
  <si>
    <t>Rodriguez, Abram</t>
  </si>
  <si>
    <t>Alvarez, Rene E.</t>
  </si>
  <si>
    <t>Sanchez, Alex</t>
  </si>
  <si>
    <t>Mojica, Domineek N.</t>
  </si>
  <si>
    <t>Castellanos, Angell</t>
  </si>
  <si>
    <t>Moran, Nilson A.</t>
  </si>
  <si>
    <t>Colunga, Santiago</t>
  </si>
  <si>
    <t>Lopez, Julio C.</t>
  </si>
  <si>
    <t>Resendiz, Jesus E.</t>
  </si>
  <si>
    <t>Olvera, Sebastian</t>
  </si>
  <si>
    <t>Tejada, Joseph</t>
  </si>
  <si>
    <t>Batista-Lopez, Jose S.</t>
  </si>
  <si>
    <t>Mercedes-Rodriguez, Francisco</t>
  </si>
  <si>
    <t>ReyesMaradiaga, Josue T.</t>
  </si>
  <si>
    <t>Pileta-Mondeja, Eder</t>
  </si>
  <si>
    <t>Morales, Xavier R.</t>
  </si>
  <si>
    <t>Nava-Hernandez, Jose M.</t>
  </si>
  <si>
    <t>Moreno, Jose G.</t>
  </si>
  <si>
    <t>Sanchez-Leal, Gregorio</t>
  </si>
  <si>
    <t>Hernandez-Buentello, Alfredo</t>
  </si>
  <si>
    <t>Salinas, Jonathan M.</t>
  </si>
  <si>
    <t>Jimenez, Fernando</t>
  </si>
  <si>
    <t>Salinas, Johel</t>
  </si>
  <si>
    <t>Rodriguez-Villanueva, Rumaldo R.</t>
  </si>
  <si>
    <t>Reyna, Rodolfo M.</t>
  </si>
  <si>
    <t>Ortega, Jose L.</t>
  </si>
  <si>
    <t>Martinez Rivera, Juan M.</t>
  </si>
  <si>
    <t>Castaneda-Gonzalez, Mario A.</t>
  </si>
  <si>
    <t>Limon, Ricardo J.</t>
  </si>
  <si>
    <t>Vega-Gonzales, Heriberto</t>
  </si>
  <si>
    <t>Perez-Pena, Luis A.</t>
  </si>
  <si>
    <t>Rivera, Daniel R.</t>
  </si>
  <si>
    <t>Cardenas, Roberto C.</t>
  </si>
  <si>
    <t>Zaragoza, Marco A.</t>
  </si>
  <si>
    <t>Chavarria, Santos</t>
  </si>
  <si>
    <t>Moreno De Hoyos, Jose L.</t>
  </si>
  <si>
    <t>Barrera-Penaloza, Primitivo</t>
  </si>
  <si>
    <t>Flores, Michael A.</t>
  </si>
  <si>
    <t>Diosdado-Gonzalez, Andres</t>
  </si>
  <si>
    <t>Cardenas jr., Alfredo</t>
  </si>
  <si>
    <t>Vazquez-Rodriguez, Bonifacio</t>
  </si>
  <si>
    <t>Rivera, Mark A.</t>
  </si>
  <si>
    <t>Sanchez-Diaz, Chrystian D.</t>
  </si>
  <si>
    <t>Perez-Moreira, Idilio</t>
  </si>
  <si>
    <t>Taylor, Omar W.</t>
  </si>
  <si>
    <t>Gundlefinger, Kevin L.</t>
  </si>
  <si>
    <t>Antunez-Vinas, Ruben O.</t>
  </si>
  <si>
    <t>Hernandez-Jimenez, Rivaldo D.</t>
  </si>
  <si>
    <t>Robles, Cristofer</t>
  </si>
  <si>
    <t>Escalante, Josue</t>
  </si>
  <si>
    <t>Garcia-Ramos, Steven</t>
  </si>
  <si>
    <t>Thoms-Varga, Leonardo R.</t>
  </si>
  <si>
    <t>Thoms-Jimenez, Leonardo</t>
  </si>
  <si>
    <t>Varona-Arostequi, Felix</t>
  </si>
  <si>
    <t>Estrada, Juan C.</t>
  </si>
  <si>
    <t>Bazan, Richard A.</t>
  </si>
  <si>
    <t>Vega-Marrero, Jose A.</t>
  </si>
  <si>
    <t>Moreno-Facundo, Jose S.</t>
  </si>
  <si>
    <t>Espinoza-Ponce, Elva U.</t>
  </si>
  <si>
    <t>Rios, Ruben R.</t>
  </si>
  <si>
    <t>Varela-Fuertes, Delfino</t>
  </si>
  <si>
    <t>Arteaga, Antonio O.</t>
  </si>
  <si>
    <t>Harris, Keith R.</t>
  </si>
  <si>
    <t>Mejia-Ramirez, Odin A.</t>
  </si>
  <si>
    <t>Dominguez-Figueredo, Rodisney M.</t>
  </si>
  <si>
    <t>Mendoza-Hernandez, Alfredo</t>
  </si>
  <si>
    <t>Pizzarro, Kristian</t>
  </si>
  <si>
    <t>Andrew, Christian E.</t>
  </si>
  <si>
    <t>Herrera, Jose</t>
  </si>
  <si>
    <t>Hernandez, Joel</t>
  </si>
  <si>
    <t>Banda, Norberto</t>
  </si>
  <si>
    <t>Vazquez, Josue T.</t>
  </si>
  <si>
    <t>Nunez, Jovani A.</t>
  </si>
  <si>
    <t>Daugherty, Jamal J.</t>
  </si>
  <si>
    <t>Mitchell, Jawon M.</t>
  </si>
  <si>
    <t>Hernandez, Xavier</t>
  </si>
  <si>
    <t>Santos-Gonzalez, Stephanie M.</t>
  </si>
  <si>
    <t>Paredes, Juan</t>
  </si>
  <si>
    <t>Padilla, Martell</t>
  </si>
  <si>
    <t>Quintanilla-Zelaya, Juan R.</t>
  </si>
  <si>
    <t>Quirez, Rogelio B.</t>
  </si>
  <si>
    <t>Rodriguez, Omar O.</t>
  </si>
  <si>
    <t>Guerrero-Zaragoza, Jose A.</t>
  </si>
  <si>
    <t>Acevedo-Jaime, Brian O.</t>
  </si>
  <si>
    <t>Joya, Jorge R.</t>
  </si>
  <si>
    <t>Arreguin-Gonzalez, Jorge</t>
  </si>
  <si>
    <t>Garza, Edward</t>
  </si>
  <si>
    <t>Figueroa-Vazquez, Luis R.</t>
  </si>
  <si>
    <t>Betancourt-Preciado, Jose</t>
  </si>
  <si>
    <t>Betancourt-Vega, Jose A.</t>
  </si>
  <si>
    <t>Rivera-Moreno, Luis A.</t>
  </si>
  <si>
    <t>Mendez-Alvarez, Publio F.</t>
  </si>
  <si>
    <t>Sabaj, Phillip A.</t>
  </si>
  <si>
    <t>Wilson-Allen, Michael</t>
  </si>
  <si>
    <t>Caballero-Anaya, Humberto</t>
  </si>
  <si>
    <t>Newsome, Christopher D.</t>
  </si>
  <si>
    <t>Baena-Jesus, Arturo</t>
  </si>
  <si>
    <t>Rivera, Angel M.</t>
  </si>
  <si>
    <t>Flores-Calderon, Karen</t>
  </si>
  <si>
    <t>Powell Jr, Nathan E.</t>
  </si>
  <si>
    <t>Quinones Sr., Daniel</t>
  </si>
  <si>
    <t>Quinones-Zapata, Daniel J.</t>
  </si>
  <si>
    <t>Quinones-Zapata, Antonio</t>
  </si>
  <si>
    <t>Perez, Aldair A.</t>
  </si>
  <si>
    <t>Inostroza, Alvaro H.</t>
  </si>
  <si>
    <t>Lopez, Manuel</t>
  </si>
  <si>
    <t>Pena, Victor J.</t>
  </si>
  <si>
    <t>Hernandez, Jose I.</t>
  </si>
  <si>
    <t>Ayala-Nava, Alejandro</t>
  </si>
  <si>
    <t>Garcia-Medellin, Ezequiel</t>
  </si>
  <si>
    <t>Alcantara, Moises</t>
  </si>
  <si>
    <t>Hurtado-Guillen, Maurilio</t>
  </si>
  <si>
    <t>Martinez, Daniel</t>
  </si>
  <si>
    <t>Borjas-Urbina, Florentino</t>
  </si>
  <si>
    <t>Matthews, Kalipe S.</t>
  </si>
  <si>
    <t>Del Villar, Omar</t>
  </si>
  <si>
    <t>Sanchez, Andrew</t>
  </si>
  <si>
    <t>Badillo, Gerardo J.</t>
  </si>
  <si>
    <t>Luna, Oziel F.</t>
  </si>
  <si>
    <t>Hernandez, Eric J.</t>
  </si>
  <si>
    <t>Mendoza-Nagera, Jorge A.</t>
  </si>
  <si>
    <t>Munro, Robert D.</t>
  </si>
  <si>
    <t>Santiago-Lopez, Hector L.</t>
  </si>
  <si>
    <t>Rosas Jr, Sergio</t>
  </si>
  <si>
    <t>Romero-Castaneda, Miguel A.</t>
  </si>
  <si>
    <t>Argueta, Manuel</t>
  </si>
  <si>
    <t>Govea, Juan J.</t>
  </si>
  <si>
    <t>Jimenez, Alejandro</t>
  </si>
  <si>
    <t>Delgado, Javier A.</t>
  </si>
  <si>
    <t>White, Clay M.</t>
  </si>
  <si>
    <t>Welch, Andrew L.</t>
  </si>
  <si>
    <t>Alvarez, Miguel A.</t>
  </si>
  <si>
    <t>Hill, Robert A.</t>
  </si>
  <si>
    <t>Aguayo Osorio, Luis F.</t>
  </si>
  <si>
    <t>Rosas Ayala, Jesus M.</t>
  </si>
  <si>
    <t>Garcia, Eugenio R.</t>
  </si>
  <si>
    <t>Arroyo Lanuza, Rafael</t>
  </si>
  <si>
    <t>Torres Aguilar, Victor J.</t>
  </si>
  <si>
    <t>Otuc Ordonez, Wilder E.</t>
  </si>
  <si>
    <t>Sanchez, Antonio</t>
  </si>
  <si>
    <t>Rodriguez-Guzman, Jesus S.</t>
  </si>
  <si>
    <t>Caballero, Mario</t>
  </si>
  <si>
    <t>Martinez, Heriberto S.</t>
  </si>
  <si>
    <t>Garcia, Martin E.</t>
  </si>
  <si>
    <t>Castaneda Alonso, Agapito</t>
  </si>
  <si>
    <t>Ramos, Nazario A.</t>
  </si>
  <si>
    <t>Gutierrez, Jose E.</t>
  </si>
  <si>
    <t>Zamudio Rojas, Christian</t>
  </si>
  <si>
    <t>Farias, Daniel</t>
  </si>
  <si>
    <t>Arellano Murillo, Jorge L.</t>
  </si>
  <si>
    <t>Andrade Mejia, Rigo M.</t>
  </si>
  <si>
    <t>Soto Garcia, Efren</t>
  </si>
  <si>
    <t>Reyes, Jacobo</t>
  </si>
  <si>
    <t>Gonzalez Luna, Miguel A.</t>
  </si>
  <si>
    <t>Del Villar, Adrian</t>
  </si>
  <si>
    <t>Galvan, Jaime</t>
  </si>
  <si>
    <t>Rodriguez, Martin</t>
  </si>
  <si>
    <t>Gonzalez Gonzalez, Hugo A.</t>
  </si>
  <si>
    <t>Mondragon, Nazario</t>
  </si>
  <si>
    <t>Garcia, Saul G.</t>
  </si>
  <si>
    <t>Galvan, Jorge L.</t>
  </si>
  <si>
    <t>Arrez, Humberto</t>
  </si>
  <si>
    <t>Torres, Bryan</t>
  </si>
  <si>
    <t>Chavez, Arturo O.</t>
  </si>
  <si>
    <t>Leija, Tony</t>
  </si>
  <si>
    <t>Guerrero, Carmen A.</t>
  </si>
  <si>
    <t>Velasquez Jr, Rodrigo</t>
  </si>
  <si>
    <t>Hurtado Guillen, Gustavo</t>
  </si>
  <si>
    <t>Barriga, Eliazar</t>
  </si>
  <si>
    <t>Turrubiartes Cruz, Jose L.</t>
  </si>
  <si>
    <t>Arredondo Rangel, Alejandro C.</t>
  </si>
  <si>
    <t>Ortiz Mejia, Jose A.</t>
  </si>
  <si>
    <t>Aguirre, Rogelio</t>
  </si>
  <si>
    <t>Barriga, Mario B.</t>
  </si>
  <si>
    <t>Cardenas-Cervantes, Daniel</t>
  </si>
  <si>
    <t>Torres, Ulysses</t>
  </si>
  <si>
    <t>Maldonado, Ricardo</t>
  </si>
  <si>
    <t>Miron Ramos, Gabriel</t>
  </si>
  <si>
    <t>Cruz, Walter M.</t>
  </si>
  <si>
    <t>Aguayo Alfaro, Pablo</t>
  </si>
  <si>
    <t>Talamantes, Cruz A.</t>
  </si>
  <si>
    <t>Santiago Perales, Jerry</t>
  </si>
  <si>
    <t>Mireles Hernandez, Ramiro</t>
  </si>
  <si>
    <t>Vazquez, Jose I.</t>
  </si>
  <si>
    <t>Villa-Rodriguez, Jose R.</t>
  </si>
  <si>
    <t>Ramos Guido, Jose M.</t>
  </si>
  <si>
    <t>Vasquez, Jose R.</t>
  </si>
  <si>
    <t>Castaneda, Luisangel</t>
  </si>
  <si>
    <t>Acosta, Daniel</t>
  </si>
  <si>
    <t>Berrones, Acension</t>
  </si>
  <si>
    <t>Hernandez, Eleazar</t>
  </si>
  <si>
    <t>Guzman Orozco, Ismael</t>
  </si>
  <si>
    <t>Abad, Blanca E.</t>
  </si>
  <si>
    <t>Guzman Rodriguez, Merlin O.</t>
  </si>
  <si>
    <t>Johnson, Zackry R.</t>
  </si>
  <si>
    <t>Turrubiartes Jr, Jose G.</t>
  </si>
  <si>
    <t>Reyes Ibarra, Juan</t>
  </si>
  <si>
    <t>Guzman Orozco, Horacio</t>
  </si>
  <si>
    <t>Robledo, Antonio</t>
  </si>
  <si>
    <t>Cortez Avila, Pablo</t>
  </si>
  <si>
    <t>Ramirez Martell, Victor A.</t>
  </si>
  <si>
    <t>Gomez Morales, Sergio</t>
  </si>
  <si>
    <t>Salas Hernandez, Jose M.</t>
  </si>
  <si>
    <t>Gonzalez, Rogelio</t>
  </si>
  <si>
    <t>Granados Aguilera, Jorge A.</t>
  </si>
  <si>
    <t>Lunar Delgado, Joaquin</t>
  </si>
  <si>
    <t>Ramirez Vazquez, Arturo J.</t>
  </si>
  <si>
    <t>Chapa Gutierrez, Ismael L.</t>
  </si>
  <si>
    <t>Perez Blanco, Fermin</t>
  </si>
  <si>
    <t>Grenados Enriquez, Jorge</t>
  </si>
  <si>
    <t>Reyes, Francisco J.</t>
  </si>
  <si>
    <t>Garcia, Christopher L.</t>
  </si>
  <si>
    <t>Conejo, Marcelo R.</t>
  </si>
  <si>
    <t>Garcia, Abidas</t>
  </si>
  <si>
    <t>Martinez-Castillo, Manuel D.</t>
  </si>
  <si>
    <t>Salinas, Joshua R.</t>
  </si>
  <si>
    <t>Rosas Ayala, Jose L.</t>
  </si>
  <si>
    <t>Enamorado, Erick M.</t>
  </si>
  <si>
    <t>Zamora Navarro, Pedro</t>
  </si>
  <si>
    <t>Hernandez Jr, Victor H.</t>
  </si>
  <si>
    <t>Delasbour, Antonio D.</t>
  </si>
  <si>
    <t>Falconi, Angello</t>
  </si>
  <si>
    <t>Beltran, Juan J.</t>
  </si>
  <si>
    <t>Araujo Ortiz, Alipio E.</t>
  </si>
  <si>
    <t>Serrano Medrano, Luis J.</t>
  </si>
  <si>
    <t>Hidalgo-Aldama, Ramon</t>
  </si>
  <si>
    <t>Ureste Jr, Rocky J.</t>
  </si>
  <si>
    <t>Portillo, Angel A.</t>
  </si>
  <si>
    <t>Perez, Javier M.</t>
  </si>
  <si>
    <t>Luiton, Wilfredo</t>
  </si>
  <si>
    <t>Caballero, Issac D.</t>
  </si>
  <si>
    <t>Vazquez, Yahir A.</t>
  </si>
  <si>
    <t>Villa, Jesus M.</t>
  </si>
  <si>
    <t>Segovia Vasquez, Rafael R.</t>
  </si>
  <si>
    <t>Trejo Gonzalez, Armando</t>
  </si>
  <si>
    <t>Orozco Orozco, Ignacio</t>
  </si>
  <si>
    <t>Rosales Meza, Rufino</t>
  </si>
  <si>
    <t>Linares Fabian, Herminio</t>
  </si>
  <si>
    <t>Aguilar Fabian, Ruben</t>
  </si>
  <si>
    <t>Guerrero Brito, Jorge L.</t>
  </si>
  <si>
    <t>Leon Chavez, Ramon</t>
  </si>
  <si>
    <t>Enriquez Ramirez, Alfredo</t>
  </si>
  <si>
    <t>Flores, Pablo L.</t>
  </si>
  <si>
    <t>Ponce, Anibal</t>
  </si>
  <si>
    <t>Sanchez Martinez, Saul</t>
  </si>
  <si>
    <t>Santa Cruz, Juan C.</t>
  </si>
  <si>
    <t>Herrera Rivera, Miguel A.</t>
  </si>
  <si>
    <t>Echeverria Benitez, Hector I.</t>
  </si>
  <si>
    <t>Echeverria Echeverri, Riqui R.</t>
  </si>
  <si>
    <t>Saldana, Jose L.</t>
  </si>
  <si>
    <t>Servin Barriga, Francisco J.</t>
  </si>
  <si>
    <t>Rios, Gerardo P.</t>
  </si>
  <si>
    <t>Castillo, Efrain A.</t>
  </si>
  <si>
    <t>Navarro, Joel A.</t>
  </si>
  <si>
    <t>Yepez, Juan C.</t>
  </si>
  <si>
    <t>Hurtado, Juan E.</t>
  </si>
  <si>
    <t>Arellanes Angeles, Eulalio</t>
  </si>
  <si>
    <t>Rouse, Gabriel E.</t>
  </si>
  <si>
    <t>Guereca, Enrique T.</t>
  </si>
  <si>
    <t>Elzy, Jasma L.</t>
  </si>
  <si>
    <t>Guandique, Nelson M.</t>
  </si>
  <si>
    <t>Guzman, Juventino</t>
  </si>
  <si>
    <t>Marquez Garcia, David</t>
  </si>
  <si>
    <t>Ruiz Almanza, Esteban</t>
  </si>
  <si>
    <t>PEAVY, JOHNNY L.</t>
  </si>
  <si>
    <t>Sanchez Martinez, Edgar A.</t>
  </si>
  <si>
    <t>Vasquez Jr, Javier</t>
  </si>
  <si>
    <t>Sanchez Martinez, Diego J.</t>
  </si>
  <si>
    <t>Ruiz Blanco, German</t>
  </si>
  <si>
    <t>Hernandez Mendoza, Gerardo</t>
  </si>
  <si>
    <t>Juarez Guzman, Manuel</t>
  </si>
  <si>
    <t>Garcia Arreguin, Andres</t>
  </si>
  <si>
    <t>Aguirre, Jose J.</t>
  </si>
  <si>
    <t>Pina, Mario</t>
  </si>
  <si>
    <t>Velazquez Mastache, Gerardo</t>
  </si>
  <si>
    <t>Franco-Bonilla, Ramiro</t>
  </si>
  <si>
    <t>Dominguez, Luis A.</t>
  </si>
  <si>
    <t>Gonzalez Rios, Jose M.</t>
  </si>
  <si>
    <t>Tonche, Armando</t>
  </si>
  <si>
    <t>Garcia, Ramon A.</t>
  </si>
  <si>
    <t>Jackson III, Allen L.</t>
  </si>
  <si>
    <t>Velasquez Romero, Luis A.</t>
  </si>
  <si>
    <t>Rivas Romero, Jamilkson S.</t>
  </si>
  <si>
    <t>Patterson, Charlotte Y.</t>
  </si>
  <si>
    <t>Rather, William H.</t>
  </si>
  <si>
    <t>Rodriquez, Cynthia Y.</t>
  </si>
  <si>
    <t>Vargas, Nancy L.</t>
  </si>
  <si>
    <t>Gomez, Mayra K.</t>
  </si>
  <si>
    <t>Haracic, Edina</t>
  </si>
  <si>
    <t>Henga Batomen, Samuel H.</t>
  </si>
  <si>
    <t>Oroni, George B.</t>
  </si>
  <si>
    <t>Livingston, Erin M.</t>
  </si>
  <si>
    <t>Gonzalez, Reyna</t>
  </si>
  <si>
    <t>Armenta, Alfonso T.</t>
  </si>
  <si>
    <t>Schneemann, Andrew A.</t>
  </si>
  <si>
    <t>Castillo, Samantha C.</t>
  </si>
  <si>
    <t>Magana, Ernie</t>
  </si>
  <si>
    <t>Vargas, Maria E.</t>
  </si>
  <si>
    <t>Martinez, Nitzia E.</t>
  </si>
  <si>
    <t>Sims, Teshia M.</t>
  </si>
  <si>
    <t>Avila, Jose S.</t>
  </si>
  <si>
    <t>Holalu Nanda, Vandana</t>
  </si>
  <si>
    <t>Cerda-Aguilar, Evelina V.</t>
  </si>
  <si>
    <t>Watson, Brett</t>
  </si>
  <si>
    <t>Leclerc, Patrick A.</t>
  </si>
  <si>
    <t>LE, Phuong T.</t>
  </si>
  <si>
    <t>Gonzalez, Richard D.</t>
  </si>
  <si>
    <t>Villanueva, Wendy J.</t>
  </si>
  <si>
    <t>White, Kate</t>
  </si>
  <si>
    <t>Perez, Daniella</t>
  </si>
  <si>
    <t>Legkiy, Lana V.</t>
  </si>
  <si>
    <t>Pan, Britney M.</t>
  </si>
  <si>
    <t>Torres, Lucinda</t>
  </si>
  <si>
    <t>Anzaldua, Karla</t>
  </si>
  <si>
    <t>Belflower, Christopher W.</t>
  </si>
  <si>
    <t>Harp, Payton L.</t>
  </si>
  <si>
    <t>Buckley, Matthew D.</t>
  </si>
  <si>
    <t>Aguilar, Logyn D.</t>
  </si>
  <si>
    <t>Romero, Wilmer A.</t>
  </si>
  <si>
    <t>Rendon, Priscilla Y.</t>
  </si>
  <si>
    <t>McAlister, Austin D.</t>
  </si>
  <si>
    <t>Geter, Christa R.</t>
  </si>
  <si>
    <t>Ameneiro Camalleris, Jose M.</t>
  </si>
  <si>
    <t>Suarez, Marcela C.</t>
  </si>
  <si>
    <t>Covington, Mirna I.</t>
  </si>
  <si>
    <t>Cruz, Jovani R.</t>
  </si>
  <si>
    <t>Villa Fraga, Graciela V.</t>
  </si>
  <si>
    <t>Robertson, Christopher D.</t>
  </si>
  <si>
    <t>Torres, Diana</t>
  </si>
  <si>
    <t>Cazarez, Alondra E.</t>
  </si>
  <si>
    <t>Scarborough, Estefania</t>
  </si>
  <si>
    <t>Reppeto, William A.</t>
  </si>
  <si>
    <t>Maynez, Liza M.</t>
  </si>
  <si>
    <t>Jackson, Shalonda K.</t>
  </si>
  <si>
    <t>Sifuentes, Maria G.</t>
  </si>
  <si>
    <t>Delgado, Candy H.</t>
  </si>
  <si>
    <t>Moore, Jesse A.</t>
  </si>
  <si>
    <t>Funes, Isla</t>
  </si>
  <si>
    <t>De Salas, Sebastian D.</t>
  </si>
  <si>
    <t>Munoz, Luke A.</t>
  </si>
  <si>
    <t>JOHNS, MELANIE L.</t>
  </si>
  <si>
    <t>Hyun, Cole H.</t>
  </si>
  <si>
    <t>Ellis, Shanna L.</t>
  </si>
  <si>
    <t>Hill, Rachel A.</t>
  </si>
  <si>
    <t>Quinones Yanez, Jorge A.</t>
  </si>
  <si>
    <t>Hallman, Matthew A.</t>
  </si>
  <si>
    <t>Brent Jr, James E.</t>
  </si>
  <si>
    <t>Link, Cooper E.</t>
  </si>
  <si>
    <t>2022 JD 300G LC (731956) EX-80</t>
  </si>
  <si>
    <t>2024 WANCO WTSP AB</t>
  </si>
  <si>
    <t>ME-60</t>
  </si>
  <si>
    <t>2024 WANCO WTMMB (R1006827)</t>
  </si>
  <si>
    <t>ME-61</t>
  </si>
  <si>
    <t>2024 WANCO WTMMB (R1006828)</t>
  </si>
  <si>
    <t>ME-62</t>
  </si>
  <si>
    <t>STABCAT THREADER &amp; SPREADER</t>
  </si>
  <si>
    <t>ML-08</t>
  </si>
  <si>
    <t>JLG 400S BOOM LIFT 40-46'</t>
  </si>
  <si>
    <t>2024 FORD MAVERICK (RRB41786)</t>
  </si>
  <si>
    <t>2024 FORD MAVERICK (RRB40920)</t>
  </si>
  <si>
    <t>2024 FORD MAVERICK (RRB41388)</t>
  </si>
  <si>
    <t>2024 FORD MAVERICK (RRB40474)</t>
  </si>
  <si>
    <t>2024 FORD MAVERICK (RRB41295)</t>
  </si>
  <si>
    <t>2024 F250 XL (REE94240)</t>
  </si>
  <si>
    <t>2024 F250 XL (REE93968)</t>
  </si>
  <si>
    <t>2024 F250 XL (REE94010)</t>
  </si>
  <si>
    <t>2024 F250 XL (REF26875)</t>
  </si>
  <si>
    <t>2025 KW T880 (S-10)</t>
  </si>
  <si>
    <t>3DP-01</t>
  </si>
  <si>
    <t>MODIX BIG 120X 3DPr (38-00037)</t>
  </si>
  <si>
    <t>2024 Sullair 185 AC</t>
  </si>
  <si>
    <t>BRO-13</t>
  </si>
  <si>
    <t>2017 Broce 350</t>
  </si>
  <si>
    <t>CB-01</t>
  </si>
  <si>
    <t>44R 1-1/2CY CONCRETE BUCKET</t>
  </si>
  <si>
    <t>2025 VOL MIXER ZIM-MIX/W STAR</t>
  </si>
  <si>
    <t>CO-18</t>
  </si>
  <si>
    <t>20' OFFICE CONTAINER</t>
  </si>
  <si>
    <t>D-14*</t>
  </si>
  <si>
    <t>D-14**</t>
  </si>
  <si>
    <t>Trimble GPS for D-14</t>
  </si>
  <si>
    <t>D-14 Undercarriage Replace</t>
  </si>
  <si>
    <t>D-24</t>
  </si>
  <si>
    <t>D-25</t>
  </si>
  <si>
    <t>DCF-01</t>
  </si>
  <si>
    <t>2021 CAT D1</t>
  </si>
  <si>
    <t>2023 JD 750L LGP</t>
  </si>
  <si>
    <t>D36 ROUND COLUMNS EFCO</t>
  </si>
  <si>
    <t>2020 BIG TEX FBT (38216)</t>
  </si>
  <si>
    <t>EX-81</t>
  </si>
  <si>
    <t>2023 CAT 304 (401570)</t>
  </si>
  <si>
    <t>FT-03*</t>
  </si>
  <si>
    <t>FT-04*</t>
  </si>
  <si>
    <t>FT-03 Engine Replace</t>
  </si>
  <si>
    <t>FT-04 Engine Replace</t>
  </si>
  <si>
    <t>2022 BIG TEX</t>
  </si>
  <si>
    <t>LR-01</t>
  </si>
  <si>
    <t>LS-03</t>
  </si>
  <si>
    <t>2024 LIGHT TOWER 4-7KW VERT</t>
  </si>
  <si>
    <t>25' LOADING RAMP (EAR99)</t>
  </si>
  <si>
    <t>Wolverine W-60LS-STR</t>
  </si>
  <si>
    <t>Wanco WTMBB Message Board</t>
  </si>
  <si>
    <t>ME-52</t>
  </si>
  <si>
    <t>2020 2.4KW SOLAR MESSAGE BOARD</t>
  </si>
  <si>
    <t>2023 F-150 D89011 (PT-243)</t>
  </si>
  <si>
    <t>2023 F-150 E28277 (PT-244)</t>
  </si>
  <si>
    <t>2023 F-150 E28434 (PT-245)</t>
  </si>
  <si>
    <t>2023 F-150 E58961 (PT-246)</t>
  </si>
  <si>
    <t>2023 F-150 E58990 (PT-247)</t>
  </si>
  <si>
    <t>2024 F350 FB WLD TK</t>
  </si>
  <si>
    <t>R-34</t>
  </si>
  <si>
    <t>2018 Hamm H12i 84"</t>
  </si>
  <si>
    <t>SAC-01</t>
  </si>
  <si>
    <t>REMAN QUINCY QR 350LL</t>
  </si>
  <si>
    <t>SS-20*</t>
  </si>
  <si>
    <t>SS-20 Engine Replace</t>
  </si>
  <si>
    <t>SS-43</t>
  </si>
  <si>
    <t>2015 CAT 279D XPS</t>
  </si>
  <si>
    <t>SSA-24</t>
  </si>
  <si>
    <t>2024 Hurricane DH3700</t>
  </si>
  <si>
    <t>WLA-01</t>
  </si>
  <si>
    <t>Paladin Side Dump Bucket 938</t>
  </si>
  <si>
    <t>2024-017</t>
  </si>
  <si>
    <t>2024 0017A</t>
  </si>
  <si>
    <t>Jefferson SH 73 Safety Improve</t>
  </si>
  <si>
    <t>PT-279 (AARON CONCHA)</t>
  </si>
  <si>
    <t>F250 XL</t>
  </si>
  <si>
    <t>1FT7W2AAXREE94240</t>
  </si>
  <si>
    <t>2024 FORD F250 XL</t>
  </si>
  <si>
    <t>NTTA00958388</t>
  </si>
  <si>
    <t>10/1/2024 12:00:00 AM</t>
  </si>
  <si>
    <t>201006600</t>
  </si>
  <si>
    <t>PT-17S (OPEN SELECT JST)</t>
  </si>
  <si>
    <t>CARLOS GARCIA JR OUT 10/4/24</t>
  </si>
  <si>
    <t>201006721</t>
  </si>
  <si>
    <t>N Belt Line Rd, Irving, TX 75063</t>
  </si>
  <si>
    <t>220707807</t>
  </si>
  <si>
    <t>3FTTW8A32RRB41295</t>
  </si>
  <si>
    <t>6466T79-TEMP TAG</t>
  </si>
  <si>
    <t>VWW2179</t>
  </si>
  <si>
    <t>2024 FORD MAVERICK (RRB41295) - HYBRID</t>
  </si>
  <si>
    <t>10/4/2024 12:00:00 AM</t>
  </si>
  <si>
    <t>ET-03 (Manuel Andrade)</t>
  </si>
  <si>
    <t>TRAFFIC WALNUT HILL YARD, Walnut Hill Ln, Dallas, TX 75229</t>
  </si>
  <si>
    <t>PT-280 (ANDRES BLANCO)</t>
  </si>
  <si>
    <t>1FT7W2AA0REE93968</t>
  </si>
  <si>
    <t>NTTA00958389</t>
  </si>
  <si>
    <t>FM - FOREMEN, 4 - HOU</t>
  </si>
  <si>
    <t>TEMP TAG 2N8218W</t>
  </si>
  <si>
    <t>vrg9834</t>
  </si>
  <si>
    <t>NTTA00896394</t>
  </si>
  <si>
    <t>NTTA01034611</t>
  </si>
  <si>
    <t>3FTTW8A3XRRB41786</t>
  </si>
  <si>
    <t>VWW2195</t>
  </si>
  <si>
    <t>PT-168 (RAMIREZ, LUIS F)</t>
  </si>
  <si>
    <t>00322B0861</t>
  </si>
  <si>
    <t xml:space="preserve">PLATE? 348660K </t>
  </si>
  <si>
    <t>1306645</t>
  </si>
  <si>
    <t>765225k</t>
  </si>
  <si>
    <t>DTF-06 (JESUS LOPEZ SOTO)</t>
  </si>
  <si>
    <t>VT053777</t>
  </si>
  <si>
    <t>EQUIP HOU, S Acres Dr, Houston, TX 77048</t>
  </si>
  <si>
    <t>00322B0890</t>
  </si>
  <si>
    <t>814493J - OLD PLATE</t>
  </si>
  <si>
    <t>925216M</t>
  </si>
  <si>
    <t>Beaumont RAG Property, Romeda Rd, Beaumont, TX 77705</t>
  </si>
  <si>
    <t xml:space="preserve">6387H59 TEMP TAG </t>
  </si>
  <si>
    <t>1FT7W2AA4REE94010</t>
  </si>
  <si>
    <t>NTTA00958390</t>
  </si>
  <si>
    <t>201006694</t>
  </si>
  <si>
    <t xml:space="preserve">Manual quick coupler # 444-7498
Assigned to Jesus Lopez </t>
  </si>
  <si>
    <t>GTH55M-7074</t>
  </si>
  <si>
    <t>201006733</t>
  </si>
  <si>
    <t>3FTTW8A35RRB40920</t>
  </si>
  <si>
    <t>6466S82 TEMP TAG</t>
  </si>
  <si>
    <t>VWW2190</t>
  </si>
  <si>
    <t>2024 FORD MAVERICK (RRB40920) - HYBRID</t>
  </si>
  <si>
    <t>NTTA00995522</t>
  </si>
  <si>
    <t>3FTTW8A38RRB40474</t>
  </si>
  <si>
    <t>6466T44</t>
  </si>
  <si>
    <t>VWW2188</t>
  </si>
  <si>
    <t>2024 FORD MAVERICK (RRB40474) - HYBRID</t>
  </si>
  <si>
    <t>NTTA00995524</t>
  </si>
  <si>
    <t>3FTTW8A39RRB41388</t>
  </si>
  <si>
    <t>6466P50 TEMP TAG</t>
  </si>
  <si>
    <t>VWW2189</t>
  </si>
  <si>
    <t>2024 FORD MAVERICK (RRB41388) - HYBRID</t>
  </si>
  <si>
    <t>2024-004 City of Dallas Sidewalk 2024 (YARD), Langford St, Dallas, TX 75208</t>
  </si>
  <si>
    <t>232402050</t>
  </si>
  <si>
    <t>14</t>
  </si>
  <si>
    <t>SFB-04 (POLY SPRAYER)</t>
  </si>
  <si>
    <t xml:space="preserve">XL 4x2 SD Crew Cab 6.75 ft. box 160 in. WB SRW
</t>
  </si>
  <si>
    <t>PT-229 (REYNERI CABALLERO)</t>
  </si>
  <si>
    <t>1FT7W2AA6REF26875</t>
  </si>
  <si>
    <t>230C LC</t>
  </si>
  <si>
    <t>RTX-EX03</t>
  </si>
  <si>
    <t>FF230CX603194</t>
  </si>
  <si>
    <t>Sum of UNIT ALLOCATION</t>
  </si>
  <si>
    <t>NOVEMBER 2024 DRIVERS</t>
  </si>
  <si>
    <t>ASSIGNED - NOV 2024</t>
  </si>
  <si>
    <t>HTX TC</t>
  </si>
  <si>
    <t>LUIS MURCIA ORELLANA LONER</t>
  </si>
  <si>
    <t>JOVAN ESPINOZA TEMP</t>
  </si>
  <si>
    <t>ARMANDO SALDIERNA JR</t>
  </si>
  <si>
    <t>14T-44</t>
  </si>
  <si>
    <t>14T-45</t>
  </si>
  <si>
    <t>2025 BIG TEXX 14PI-20BK (3167)</t>
  </si>
  <si>
    <t>2025 BTX 14LP-16BK6P-4 (9889)</t>
  </si>
  <si>
    <t>SIMPSON 5000 PSI PRESSURE WASHER</t>
  </si>
  <si>
    <t>2024-030</t>
  </si>
  <si>
    <t>Matagorda SH 35 Bridge Replace</t>
  </si>
  <si>
    <t>2024 0030A</t>
  </si>
  <si>
    <t>2024-034</t>
  </si>
  <si>
    <t>2024-036</t>
  </si>
  <si>
    <t>850609M</t>
  </si>
  <si>
    <t>850608M</t>
  </si>
  <si>
    <t>14FT-03S (S2372507)</t>
  </si>
  <si>
    <t>14PI-20BK</t>
  </si>
  <si>
    <t>14FT-03S</t>
  </si>
  <si>
    <t>00322B0846</t>
  </si>
  <si>
    <t>14FT-04S (R2360779)</t>
  </si>
  <si>
    <t>14PI-18BK</t>
  </si>
  <si>
    <t>14FT-04S</t>
  </si>
  <si>
    <t>16V1W2228R2360779</t>
  </si>
  <si>
    <t>11/22/2024 12:00:00 AM</t>
  </si>
  <si>
    <t>00322B0960</t>
  </si>
  <si>
    <t>SM - SELECT MAINTENANCE, TRL - TRAILER</t>
  </si>
  <si>
    <t>00322B0332</t>
  </si>
  <si>
    <t>14T-44 (HTX FLATBED TRAILER)</t>
  </si>
  <si>
    <t>HTX FLATBED TRAILER</t>
  </si>
  <si>
    <t>2025 BIG TEX 14PI-20BK FLATBED TRAILER</t>
  </si>
  <si>
    <t>11/8/2024 12:00:00 AM</t>
  </si>
  <si>
    <t>9000 100 TRAILERS</t>
  </si>
  <si>
    <t>00322B0889</t>
  </si>
  <si>
    <t>14T-45 (HTX DUMP TRAILER)</t>
  </si>
  <si>
    <t>14LP-16BK6-P4</t>
  </si>
  <si>
    <t>HTX DUMP TRAILER</t>
  </si>
  <si>
    <t>16V1D2121S5389889</t>
  </si>
  <si>
    <t>2025 BIG TEX 14LP-16BK6-P4 DUMP TRAILER</t>
  </si>
  <si>
    <t>00322B0896</t>
  </si>
  <si>
    <t>KOBELCO</t>
  </si>
  <si>
    <t>CK1600G</t>
  </si>
  <si>
    <t>Crawler</t>
  </si>
  <si>
    <t>GN04-03070</t>
  </si>
  <si>
    <t>223802520</t>
  </si>
  <si>
    <t>Z-Class Volumetric Mixer</t>
  </si>
  <si>
    <t>ZM-910-SP</t>
  </si>
  <si>
    <t>ZM-910-SP
Zim-Mixer®, with 10 cu. yd. capacity producing up to 25 cu. yds. of polyester concrete per hour.</t>
  </si>
  <si>
    <t>CS-01S</t>
  </si>
  <si>
    <t>DIAMOND PRODUCTS</t>
  </si>
  <si>
    <t>CC6571</t>
  </si>
  <si>
    <t>Walk Behind Saw</t>
  </si>
  <si>
    <t>174575</t>
  </si>
  <si>
    <t>84066894</t>
  </si>
  <si>
    <t>CS-02S</t>
  </si>
  <si>
    <t>176628</t>
  </si>
  <si>
    <t>84171715</t>
  </si>
  <si>
    <t>00322B0888</t>
  </si>
  <si>
    <t>DD-01 (ASPHALT 84")</t>
  </si>
  <si>
    <t xml:space="preserve">Asphalt Roller - Steel Wheel 84" </t>
  </si>
  <si>
    <t>DD-02 (ASPHALT 84")</t>
  </si>
  <si>
    <t>The Dynapac CC6200 VI is a double drum vibratory roller designed for large-scale asphalt compaction projects. Here are its key specifications:
Drum Specifications:
Drum Width: 84 inches (2130 mm)
Drum Diameter: 51 inches (1300 mm)
Drum Thickness: 0.8 inches (20 mm)
Static Linear Load: 163 pounds per inch (29.1 kg/cm)</t>
  </si>
  <si>
    <t>NTTA01218621</t>
  </si>
  <si>
    <t>NTTA01218620</t>
  </si>
  <si>
    <t>DTC-29 (ALONSO MIRAMONTES)</t>
  </si>
  <si>
    <t>00322B0462</t>
  </si>
  <si>
    <t>186498M</t>
  </si>
  <si>
    <t>NTTA00932581</t>
  </si>
  <si>
    <t>NTTA01228230</t>
  </si>
  <si>
    <t>00322B0270</t>
  </si>
  <si>
    <t>ROBERTO GUERRERO JR (210089)</t>
  </si>
  <si>
    <t>223702219</t>
  </si>
  <si>
    <t>223702165</t>
  </si>
  <si>
    <t>201006992</t>
  </si>
  <si>
    <t>ET-43 (Eric Giebelhaus)</t>
  </si>
  <si>
    <t>201006769</t>
  </si>
  <si>
    <t>232402217</t>
  </si>
  <si>
    <t>304</t>
  </si>
  <si>
    <t>CAT00304CAN401570</t>
  </si>
  <si>
    <t>232402008</t>
  </si>
  <si>
    <t>HDT-##?</t>
  </si>
  <si>
    <t>00322B0832</t>
  </si>
  <si>
    <t>NTTA01190089</t>
  </si>
  <si>
    <t>HTC-07 (ALONZO GONZALEZ)</t>
  </si>
  <si>
    <t>959922K</t>
  </si>
  <si>
    <t>00422A0222</t>
  </si>
  <si>
    <t>84171785</t>
  </si>
  <si>
    <t>2024-012 Dal IH635 U-Turn Bridge, I-635 W, Irving, TX 75063</t>
  </si>
  <si>
    <t>MB-????????</t>
  </si>
  <si>
    <t xml:space="preserve">4GM2M1515E1412088 </t>
  </si>
  <si>
    <t>00322B0849</t>
  </si>
  <si>
    <t>2023-032 SH 345 BRIDGE REHABILITATION, S Crowdus St, Dallas, TX 75226</t>
  </si>
  <si>
    <t>2023-032 SH 345 BRIDGE REHABILITATION, Julius Schepps Fwy, Dallas, TX 75226</t>
  </si>
  <si>
    <t>S Acres Dr, Houston, TX 77048</t>
  </si>
  <si>
    <t>PT-15S (OPEN)</t>
  </si>
  <si>
    <t>Concan Dr, Travis Ranch, TX 75126</t>
  </si>
  <si>
    <t>PT-193 (OPEN DFW TC USING)</t>
  </si>
  <si>
    <t>OPEN DFW TC USING</t>
  </si>
  <si>
    <t>223702112</t>
  </si>
  <si>
    <t>SI - SUPERINTENDENT, 2 - DFW</t>
  </si>
  <si>
    <t>201006786</t>
  </si>
  <si>
    <t>VTT8366</t>
  </si>
  <si>
    <t>NTTA01258588</t>
  </si>
  <si>
    <t>1FDUF4GT7NDA19387</t>
  </si>
  <si>
    <t>223702106</t>
  </si>
  <si>
    <t xml:space="preserve">1FDUF4GT5NDA19386 </t>
  </si>
  <si>
    <t>223702175</t>
  </si>
  <si>
    <t>NTTA01228229</t>
  </si>
  <si>
    <t>6538D82 TEMP TAG</t>
  </si>
  <si>
    <t>VXW0808</t>
  </si>
  <si>
    <t>6538D83 TEMP TAG</t>
  </si>
  <si>
    <t>VXW0809</t>
  </si>
  <si>
    <t>6538D84 TEMPT TAG</t>
  </si>
  <si>
    <t>VXW0810</t>
  </si>
  <si>
    <t>6692B18</t>
  </si>
  <si>
    <t>VSN4637</t>
  </si>
  <si>
    <t>223702145</t>
  </si>
  <si>
    <t>201006674</t>
  </si>
  <si>
    <t>24</t>
  </si>
  <si>
    <t>221414126</t>
  </si>
  <si>
    <t>3ALACWDTHGDGV9036</t>
  </si>
  <si>
    <t>VVH6190</t>
  </si>
  <si>
    <t>NTTA01246059</t>
  </si>
  <si>
    <t>221413900</t>
  </si>
  <si>
    <t>TH-12</t>
  </si>
  <si>
    <t>1255</t>
  </si>
  <si>
    <t>0160073655</t>
  </si>
  <si>
    <t>230700288</t>
  </si>
  <si>
    <t>DECEMBER 2024 DRIVERS</t>
  </si>
  <si>
    <t>ASSIGNED - DEC 2024</t>
  </si>
  <si>
    <t>OPEN RAM 1500</t>
  </si>
  <si>
    <t>RAMESH BOBBA TEMP</t>
  </si>
  <si>
    <t>SMIKEI</t>
  </si>
  <si>
    <t>ALBERT PERRY</t>
  </si>
  <si>
    <t>JOSE L. MONTANTE</t>
  </si>
  <si>
    <t>PT-23S</t>
  </si>
  <si>
    <t>OPEN SELECT TK</t>
  </si>
  <si>
    <t>PT-24S</t>
  </si>
  <si>
    <t>Sum of CHANGE</t>
  </si>
  <si>
    <t>2024-027</t>
  </si>
  <si>
    <t>MT-15</t>
  </si>
  <si>
    <t>SEL-2025</t>
  </si>
  <si>
    <t>2024 F550 MT E60786 MT-15</t>
  </si>
  <si>
    <t>2016 JLG1255 TELEHANDLER TH-12</t>
  </si>
  <si>
    <t>#210003 - AMMAR I. ELHAMAD</t>
  </si>
  <si>
    <t>Personal Vehicle</t>
  </si>
  <si>
    <t>Personal Vehicle Allowance</t>
  </si>
  <si>
    <t>Ammar Elhamad (210003)</t>
  </si>
  <si>
    <t>210003 - Elhamad, Ammar I</t>
  </si>
  <si>
    <t>AA - Auto Allowance</t>
  </si>
  <si>
    <t>223702103</t>
  </si>
  <si>
    <t>#210013 - MATTHEW C. SHAYLOR</t>
  </si>
  <si>
    <t>JEEP</t>
  </si>
  <si>
    <t>WRANGLER</t>
  </si>
  <si>
    <t>Matt Shaylor</t>
  </si>
  <si>
    <t>210013 - Shaylor, Matthew C</t>
  </si>
  <si>
    <t>223702057</t>
  </si>
  <si>
    <t>#210055 - ADAM H. GOODE</t>
  </si>
  <si>
    <t>GLADIATOR</t>
  </si>
  <si>
    <t>Adam Goode (210055)</t>
  </si>
  <si>
    <t>210055 - Goode, Adam H</t>
  </si>
  <si>
    <t>223701929</t>
  </si>
  <si>
    <t>#210073 - BIKHYAT ADHIKARI</t>
  </si>
  <si>
    <t>VICK ADHIKARI (210073)</t>
  </si>
  <si>
    <t>210073 - Adhikari, Bikhyat</t>
  </si>
  <si>
    <t>#410009 HECTOR U. BONILLA</t>
  </si>
  <si>
    <t>2500</t>
  </si>
  <si>
    <t>Hector Bonilla (410009)</t>
  </si>
  <si>
    <t>3C6UR5CLXRG312370</t>
  </si>
  <si>
    <t>4 - HOU, PM - PROJECT MANAGER, AA - Auto Allowance</t>
  </si>
  <si>
    <t>201006713</t>
  </si>
  <si>
    <t>007624N</t>
  </si>
  <si>
    <t>007625N</t>
  </si>
  <si>
    <t>16V10242552373167</t>
  </si>
  <si>
    <t>6738F36 TEMP</t>
  </si>
  <si>
    <t>026415N</t>
  </si>
  <si>
    <t>6738J90 TEMP</t>
  </si>
  <si>
    <t>026414N</t>
  </si>
  <si>
    <t>Arrow board make shift trailer</t>
  </si>
  <si>
    <t>Boat</t>
  </si>
  <si>
    <t>00322B0885</t>
  </si>
  <si>
    <t>2024-030 Matagorda SH 35 Bridge Replacement, State Highway 35 S, Bay City, TX 77414</t>
  </si>
  <si>
    <t>WTX YARD PIT, NE Loop 338, Odessa, TX 79762</t>
  </si>
  <si>
    <t>2022-003 (YARD), E 26th St, Irving, TX 75261</t>
  </si>
  <si>
    <t>DTC-11 (SALVADOR AGUILLON)</t>
  </si>
  <si>
    <t>SALVADOR TRAILER</t>
  </si>
  <si>
    <t>NTTA01323616</t>
  </si>
  <si>
    <t>2023-006 Tarrant SH 183 Bridge Replacement, Decatur Ave, Fort Worth, TX 76106</t>
  </si>
  <si>
    <t>186496M</t>
  </si>
  <si>
    <t>240067 - Rangel, Jose M</t>
  </si>
  <si>
    <t xml:space="preserve">DTF-17 </t>
  </si>
  <si>
    <t>14T-32 - SALVADOR</t>
  </si>
  <si>
    <t>00322B0777</t>
  </si>
  <si>
    <t>210074 - Martinez Alvarez, Saul</t>
  </si>
  <si>
    <t>210091 - HARDIMON, ANTHONY J</t>
  </si>
  <si>
    <t>410032 - Andrade, Manuel</t>
  </si>
  <si>
    <t>240054 - Lopez, Valentin</t>
  </si>
  <si>
    <t>310008 - Rodriguez Perez, Esteban</t>
  </si>
  <si>
    <t>210090 - HAYS, PAXTON C</t>
  </si>
  <si>
    <t>210068 - Martinez, Jorge L</t>
  </si>
  <si>
    <t>210036 - Ramirez, Jose C</t>
  </si>
  <si>
    <t>ET-10 (JESUS MEDINA)</t>
  </si>
  <si>
    <t>410033 - Medina-Rodriguez, Jesus A</t>
  </si>
  <si>
    <t>Tradesman 4x4 Quad Cab 6.3 ft. box 140 in. WB
JESUS MEDINA 1/7/25</t>
  </si>
  <si>
    <t>210089 - Guerrero Jr, Roberto</t>
  </si>
  <si>
    <t>210031 - Zuniga, Alberto</t>
  </si>
  <si>
    <t>210076 - Kocmick, Caleb S</t>
  </si>
  <si>
    <t>ET-15 (Carlos Eclavea)</t>
  </si>
  <si>
    <t>240165 - Murcia Orellana, Luis E</t>
  </si>
  <si>
    <t>820003 - Link, Cooper E</t>
  </si>
  <si>
    <t>800057 - Moore, Jesse A</t>
  </si>
  <si>
    <t>SNZ6645 OLD PLATE</t>
  </si>
  <si>
    <t>VZF5498</t>
  </si>
  <si>
    <t>240072 - Rivera, Jose J</t>
  </si>
  <si>
    <t>240696 - Malette, Troy S</t>
  </si>
  <si>
    <t>240075 - Rodriguez, Juan P</t>
  </si>
  <si>
    <t>240442 - Miramontes, Alonso</t>
  </si>
  <si>
    <t>240607 - Flores, Jorge L</t>
  </si>
  <si>
    <t>240080 - Ruiz, Juan L</t>
  </si>
  <si>
    <t>240624 - Vazquez De La Cruz, Ramiro</t>
  </si>
  <si>
    <t>440061 - Garcia-Andrade, Uriel</t>
  </si>
  <si>
    <t>240049 - Lopez Lira, Jose P</t>
  </si>
  <si>
    <t>440273 - Reyes, Aureliano</t>
  </si>
  <si>
    <t>223702323</t>
  </si>
  <si>
    <t>240050 - Lopez Soto, Jesus</t>
  </si>
  <si>
    <t>440072 - Gonzalez, Alonzo</t>
  </si>
  <si>
    <t>240348 - Ibarra, Sabino</t>
  </si>
  <si>
    <t>210078 - Padgett, Caleb L</t>
  </si>
  <si>
    <t>210069 - Terrazas Melendez, Jose R</t>
  </si>
  <si>
    <t>210048 - Berjes Ruiz, Juan C</t>
  </si>
  <si>
    <t>1FTEW1KP8RKD04442</t>
  </si>
  <si>
    <t>210088 - Giebelhaus, Eric STX</t>
  </si>
  <si>
    <t>2024-023 TARRANT RIVERSIDE BRIDGE REHAB, Riverside Dr, Fort Worth, TX 76111</t>
  </si>
  <si>
    <t>2024-024 (1) TARRANT CS INTERSECTION IMPROV, Western Center Blvd, Fort Worth, TX 76137</t>
  </si>
  <si>
    <t>HAB-02</t>
  </si>
  <si>
    <t>5F11S1012K1005256</t>
  </si>
  <si>
    <t>00322B0887</t>
  </si>
  <si>
    <t>00322B0592</t>
  </si>
  <si>
    <t>00322B0873</t>
  </si>
  <si>
    <t>LP-118</t>
  </si>
  <si>
    <t>MLT3060M</t>
  </si>
  <si>
    <t>2023-035 (5) HARRIS VA BRIDGE REHAB, South Loop E, Houston, TX 77087</t>
  </si>
  <si>
    <t>2023-019 (1) MARTIN SH 176 ROADWAY IMPROVEMENTS, I-20 Bus E, Pecos, TX 79772</t>
  </si>
  <si>
    <t>24-04 DALLAS SH 310 INTERSECTION IMPROV, S Central Expy, Dallas, TX 75241</t>
  </si>
  <si>
    <t>2023-032 SH 345 BRIDGE REHABILITATION, Julius Schepps Fwy, Dallas, TX 75204</t>
  </si>
  <si>
    <t>2023-032 SH 345 BRIDGE REHABILITATION, Eureka St, Dallas, TX 75226</t>
  </si>
  <si>
    <t>2024-024 (1) TARRANT CS INTERSECTION IMPROV, N Beach St, Fort Worth, TX 76137</t>
  </si>
  <si>
    <t>230017 - Aparicio, Lorenzo</t>
  </si>
  <si>
    <t>Driver -  XL 4x4 SD Crew Cab 179 in. WB DRW
230019 - Gee, Korbin E - OUT 1/31 | IN MT-15 1/31</t>
  </si>
  <si>
    <t>MT-13 (OPEN MECH TRUCK)</t>
  </si>
  <si>
    <t>OPEN MECH TRUCK</t>
  </si>
  <si>
    <t xml:space="preserve">
230020 - KOONCE III, LEROY - OUT ON 1/17/2025</t>
  </si>
  <si>
    <t>230015 - Torres, Ivan</t>
  </si>
  <si>
    <t>MT-15 (Korbin Gee)</t>
  </si>
  <si>
    <t>230019 - Gee, Korbin E</t>
  </si>
  <si>
    <t>1FD0X5HT1REE60786</t>
  </si>
  <si>
    <t>WCH5356</t>
  </si>
  <si>
    <t>2024 F550 MAINTENANCE TRUCK</t>
  </si>
  <si>
    <t>MECH - MECHANIC</t>
  </si>
  <si>
    <t>221413908</t>
  </si>
  <si>
    <t>DODROG - DODDY, ROGER W</t>
  </si>
  <si>
    <t>ESPJOV - Espinoza-Casillas, Jovan</t>
  </si>
  <si>
    <t>210051 - Escobedo Jr, Martin</t>
  </si>
  <si>
    <t>DNT.14339830 OLD TOLL TAG  NTTA01107089</t>
  </si>
  <si>
    <t>NTTA01557460</t>
  </si>
  <si>
    <t>XL 4x2 SuperCrew Cab Styleside 5.5 ft. box 145 in. WB
DNT.14339831 - OLD TOLL TAG</t>
  </si>
  <si>
    <t>NTTA01600130</t>
  </si>
  <si>
    <t>PT-108 (GERARDO BALDIO)</t>
  </si>
  <si>
    <t>440285 - BADILLO, GERARDO J</t>
  </si>
  <si>
    <t>BERROB - Berryhill, Robert P</t>
  </si>
  <si>
    <t>MURRAF - Muratalla-Ceja, Rafael</t>
  </si>
  <si>
    <t>MAGJAV - Magallanes, Javier</t>
  </si>
  <si>
    <t>SMIKEI - Smith, Keith A</t>
  </si>
  <si>
    <t>XL 4x2 SD Crew Cab 6.75 ft. box 160 in. WB SRW
240109 - Meza Torres, Alan A - OUT 1/23/2025
#240073 - Rivera-Cruz, Miguel A - IN 1/23/2025</t>
  </si>
  <si>
    <t>PT-160 (ARMANDO SALDIERNA JR)</t>
  </si>
  <si>
    <t>440455 - Saldierna Jr, Armando</t>
  </si>
  <si>
    <t>340052 - PERSINGER, WILLIAM</t>
  </si>
  <si>
    <t>240255 - Luevano, Juan M</t>
  </si>
  <si>
    <t>240259 - Ramirez, Omar</t>
  </si>
  <si>
    <t>210085 - Ramirez, Luis F</t>
  </si>
  <si>
    <t>XL 4x2 Regular Cab Styleside 6.5 ft. box 122 in. WB
ALFRED TULLOS OUT 9/27/2024 - RETIRED</t>
  </si>
  <si>
    <t>PT-169 (OPEN F150 STX)</t>
  </si>
  <si>
    <t>OPEN F150 STX</t>
  </si>
  <si>
    <t>ROMISA - Romero, Isaac F</t>
  </si>
  <si>
    <t>240254 - Rodriguez Jr, Salvador</t>
  </si>
  <si>
    <t>240164 - Lumbreras, Roberto</t>
  </si>
  <si>
    <t>240057 - Munoz, Leonel</t>
  </si>
  <si>
    <t>240444 - Martinez Salazar, Josue</t>
  </si>
  <si>
    <t>240131 - Bautista, Jose A</t>
  </si>
  <si>
    <t>240122 - Lopez, Juan</t>
  </si>
  <si>
    <t>PT-188 (OPEN F150)</t>
  </si>
  <si>
    <t>XL 4x2 SuperCrew Cab Styleside 5.5 ft. box 145 in. WB
240073 - Rivera-Cruz, Miguel A - OUT 1/23/2025</t>
  </si>
  <si>
    <t>PT-190 (JOSE TURRUBIARTES JR)</t>
  </si>
  <si>
    <t>440364 - Turrubiartes Jr, Jose G</t>
  </si>
  <si>
    <t>FIGBRY - Figueroa, Bryan</t>
  </si>
  <si>
    <t>PT-201 (OPEN)</t>
  </si>
  <si>
    <t>240743 - Vasquez, Juan C</t>
  </si>
  <si>
    <t>240019 - Aguillon, Salvador</t>
  </si>
  <si>
    <t>CHAOBA - Chavez, Obaldo S</t>
  </si>
  <si>
    <t>240036 - Flores Jr, Catalino</t>
  </si>
  <si>
    <t>240263 - Lemon Jr, Ernest S</t>
  </si>
  <si>
    <t>230018 - Hammons, Michael A</t>
  </si>
  <si>
    <t>210012 - Pachipulusu Sreedhar, Nagesh Kumar</t>
  </si>
  <si>
    <t>240037 - Flores Sr, Catalino</t>
  </si>
  <si>
    <t>240051 - Lopez, Daniel</t>
  </si>
  <si>
    <t>440086 - Caballero, Reyneri M</t>
  </si>
  <si>
    <t>MENDAL - Mendieta, Albert A</t>
  </si>
  <si>
    <t>410002 - Morales, Luis A</t>
  </si>
  <si>
    <t>440259 - Colmenero-Garcia, Rolando</t>
  </si>
  <si>
    <t>240441 - Miramontes Jr, Juan C</t>
  </si>
  <si>
    <t>210064 - Rodriguez-Ayala, Alejandro J</t>
  </si>
  <si>
    <t>SELECT F450</t>
  </si>
  <si>
    <t>VNR6364</t>
  </si>
  <si>
    <t>NTTA01532179</t>
  </si>
  <si>
    <t>230005 - Mize, Clint</t>
  </si>
  <si>
    <t xml:space="preserve">210050 - Garcia, Mark E XL </t>
  </si>
  <si>
    <t>240083 - Sanchez, Hector</t>
  </si>
  <si>
    <t>210010 - Bobba, Ramesh</t>
  </si>
  <si>
    <t>410012 - Abunemeh, Osama M</t>
  </si>
  <si>
    <t>210053 - Ruhrup, Jared K</t>
  </si>
  <si>
    <t>Idle Ended</t>
  </si>
  <si>
    <t>VNR6365</t>
  </si>
  <si>
    <t>NTTA01532178</t>
  </si>
  <si>
    <t>240068 - Reyes Diaz, Juan C</t>
  </si>
  <si>
    <t>800002 - RATHER, WILLIAM H</t>
  </si>
  <si>
    <t>2024 F-150 NEW TRUCK
5285X58 - TEMP</t>
  </si>
  <si>
    <t>240028 - Claudio, Hector J</t>
  </si>
  <si>
    <t>PT-270 (OPEN)</t>
  </si>
  <si>
    <t>210071 - Ehimhen, Gerald A</t>
  </si>
  <si>
    <t>240005 - Concha, Aaron</t>
  </si>
  <si>
    <t>440082 - Blanco, Andres E</t>
  </si>
  <si>
    <t>PT-282 (JUSTIN WAYNE OWENS)</t>
  </si>
  <si>
    <t>240794 - OWENS, JUSTIN W</t>
  </si>
  <si>
    <t>Tow Ended</t>
  </si>
  <si>
    <t>SFB-23 (KB9153)</t>
  </si>
  <si>
    <t>Truck Mounted Attenuator (TMA)</t>
  </si>
  <si>
    <t>3ALACWFC8KDKB9153</t>
  </si>
  <si>
    <t>STK-01</t>
  </si>
  <si>
    <t>3ALHCYFE0JDJW5278</t>
  </si>
  <si>
    <t>WCG5723</t>
  </si>
  <si>
    <t>NTTA01552574</t>
  </si>
  <si>
    <t>221414238</t>
  </si>
  <si>
    <t>210077 - RIEDER, MICHAEL A</t>
  </si>
  <si>
    <t>TD-01s</t>
  </si>
  <si>
    <t>14TL-22BK</t>
  </si>
  <si>
    <t xml:space="preserve">16VEX222XJ2096032 </t>
  </si>
  <si>
    <t>NTTA01532180</t>
  </si>
  <si>
    <t>LP573XDT</t>
  </si>
  <si>
    <t>171298</t>
  </si>
  <si>
    <t>84171808</t>
  </si>
  <si>
    <t>WEL-01S</t>
  </si>
  <si>
    <t>305G</t>
  </si>
  <si>
    <t>U1240505343</t>
  </si>
  <si>
    <t>84171887</t>
  </si>
  <si>
    <t>SPF3219-?</t>
  </si>
  <si>
    <t>JANUARY 2025 DRIVERS</t>
  </si>
  <si>
    <t>2024 -&gt;</t>
  </si>
  <si>
    <t xml:space="preserve">IN HIDDEN </t>
  </si>
  <si>
    <t>COLUMNS</t>
  </si>
  <si>
    <t>AIRPORT</t>
  </si>
  <si>
    <t>OPEN MT</t>
  </si>
  <si>
    <t>Smith, Keith A</t>
  </si>
  <si>
    <t>OPEN JOB SITE</t>
  </si>
  <si>
    <t>Figueroa, Bryan</t>
  </si>
  <si>
    <t>Hyun, Cole H</t>
  </si>
  <si>
    <t>Saldierna Jr, Armando</t>
  </si>
  <si>
    <t>BADILLO, GERARDO J</t>
  </si>
  <si>
    <t>Medina-Rodriguez, Jesus A</t>
  </si>
  <si>
    <t>Andrade, Manuel</t>
  </si>
  <si>
    <t>MANCILLA, GUILLERMO</t>
  </si>
  <si>
    <t>OWENS, JUSTIN W</t>
  </si>
  <si>
    <t>HARDIMON, ANTHONY J</t>
  </si>
  <si>
    <t>Giebelhaus, Eric STX</t>
  </si>
  <si>
    <t>Garcia, Mark E XL</t>
  </si>
  <si>
    <t>Brent, Deziree L</t>
  </si>
  <si>
    <t>Eclavea, Carlos H</t>
  </si>
  <si>
    <t>5%</t>
  </si>
  <si>
    <t>Increase AMT</t>
  </si>
  <si>
    <t>BACKHOE</t>
  </si>
  <si>
    <t>CONCRETE FINISH</t>
  </si>
  <si>
    <t>DOZER</t>
  </si>
  <si>
    <t>COLUMN FORMS</t>
  </si>
  <si>
    <t>DUMP TRAILER</t>
  </si>
  <si>
    <t>EDT-01</t>
  </si>
  <si>
    <t>2025 32'X48" E.DUMP TRL EDT-01</t>
  </si>
  <si>
    <t>EDT-02</t>
  </si>
  <si>
    <t>2025 32'X48" E.DUMP TRL EDT-02</t>
  </si>
  <si>
    <t>EDT-03</t>
  </si>
  <si>
    <t>2025 32'X48" E.DUMP TRL EDT-03</t>
  </si>
  <si>
    <t>EDT-04</t>
  </si>
  <si>
    <t>2025 32'X48" E.DUMP TRL EDT-04</t>
  </si>
  <si>
    <t>EXCAVATOR</t>
  </si>
  <si>
    <t>EXCAVATOR ATTACHMENT</t>
  </si>
  <si>
    <t>GRADING</t>
  </si>
  <si>
    <t>LANDSCAPE LOADER</t>
  </si>
  <si>
    <t>THREADER</t>
  </si>
  <si>
    <t>MANLIFT</t>
  </si>
  <si>
    <t>PRESSURE WASHER</t>
  </si>
  <si>
    <t>ROLLER</t>
  </si>
  <si>
    <t>ROAD WIDENER</t>
  </si>
  <si>
    <t>SEMI</t>
  </si>
  <si>
    <t>STEP DECK TRAILER</t>
  </si>
  <si>
    <t>SDT-01</t>
  </si>
  <si>
    <t>2021 UTILITY TRAILER 85605 SDT-01</t>
  </si>
  <si>
    <t>TMA</t>
  </si>
  <si>
    <t>2018 FRGHT M2 W5278 STK-01</t>
  </si>
  <si>
    <t>NTTA Fracture Critical Bridge</t>
  </si>
  <si>
    <t>2024-028</t>
  </si>
  <si>
    <t>Harris VA Bearing Pad Replacem</t>
  </si>
  <si>
    <t>2024 0027A</t>
  </si>
  <si>
    <t>2024 0028A</t>
  </si>
  <si>
    <t>SELECT MAINTENANCE 2025</t>
  </si>
  <si>
    <t>Row Labels</t>
  </si>
  <si>
    <t>*2</t>
  </si>
  <si>
    <t>SS-45</t>
  </si>
  <si>
    <t>2025 CAT 265 CTL (KR405358) SS-45</t>
  </si>
  <si>
    <t>SS-46</t>
  </si>
  <si>
    <t>2025 CAT 265 CTL (KR405362) SS-46</t>
  </si>
  <si>
    <t>PT-283</t>
  </si>
  <si>
    <t>2024 F250 F26630 PT-283</t>
  </si>
  <si>
    <t>PT-284</t>
  </si>
  <si>
    <t>2024 F250 F26104 PT-284</t>
  </si>
  <si>
    <t>SS-44</t>
  </si>
  <si>
    <t>2025 CAT 265 CTL (KR404778) SS-44</t>
  </si>
  <si>
    <t>Tack Dist. Trailer</t>
  </si>
  <si>
    <t>TDT-01</t>
  </si>
  <si>
    <t>2024 MT600 (9941) TDT-01</t>
  </si>
  <si>
    <t>% OF MONTH</t>
  </si>
  <si>
    <t>NTTA0001430560</t>
  </si>
  <si>
    <t>24-04 DALLAS SH 310 INTERSECTION IMPROV, Simpson Stuart Rd, Dallas, TX 75241</t>
  </si>
  <si>
    <t>2024-004 CoD Sidewalks 2024 (#06), San Jacinto St, Dallas, TX 75204</t>
  </si>
  <si>
    <t>Cottonwood Ln, Kaufman, TX 75160</t>
  </si>
  <si>
    <t>19</t>
  </si>
  <si>
    <t>BRAZOS</t>
  </si>
  <si>
    <t>32' X 48" PIT VIPER END DUMP</t>
  </si>
  <si>
    <t>4B9BKDG22SH054895</t>
  </si>
  <si>
    <t>257C576</t>
  </si>
  <si>
    <t>00322B1006</t>
  </si>
  <si>
    <t>4B9BKDG24SH054896</t>
  </si>
  <si>
    <t>257C569</t>
  </si>
  <si>
    <t>2 - DFW, EDT - END DUMP TRAILER</t>
  </si>
  <si>
    <t>00322D0052</t>
  </si>
  <si>
    <t>4B9BKDG26SH054897</t>
  </si>
  <si>
    <t>257C570</t>
  </si>
  <si>
    <t>1/27/2025 12:00:00 AM</t>
  </si>
  <si>
    <t>00322B0697</t>
  </si>
  <si>
    <t>4B9BKDG28SH054898</t>
  </si>
  <si>
    <t>257C575</t>
  </si>
  <si>
    <t xml:space="preserve">2025 END DUMP TRAILER PIT VIPER 32' X 48" </t>
  </si>
  <si>
    <t>00322D0046</t>
  </si>
  <si>
    <t>230021 - Eclavea, Carlos H</t>
  </si>
  <si>
    <t>ET-20 (OPEN RAM 1500)</t>
  </si>
  <si>
    <t>Tradesman 4x4 Crew Cab 5.6 ft. box 140 in. WB
410028 - Lopez-Vazquez, Juan M</t>
  </si>
  <si>
    <t>201006612</t>
  </si>
  <si>
    <t>Denton Hwy, Haltom City, TX 76117</t>
  </si>
  <si>
    <t>ET-41 (Hampton, Justin D)</t>
  </si>
  <si>
    <t>240801 - Hampton, Justin D</t>
  </si>
  <si>
    <t>Battery Connected</t>
  </si>
  <si>
    <t>W County Road 117, Midland, TX 79706</t>
  </si>
  <si>
    <t>2024-004 CoD Sidewalks 2024 (#21), Adleta Blvd, Dallas, TX 75243</t>
  </si>
  <si>
    <t>CAT0140MHB9D02650</t>
  </si>
  <si>
    <t>221020400</t>
  </si>
  <si>
    <t>2024-030 Matagorda SH 35 Bridge Replacement, 7th St, Bay City, TX 77414</t>
  </si>
  <si>
    <t>State Highway 35 S, Bay City, TX 77414</t>
  </si>
  <si>
    <t>2023-032 SH 345 BRIDGE REHABILITATION, I-30 E, Dallas, TX 75215</t>
  </si>
  <si>
    <t>NTTA001441719</t>
  </si>
  <si>
    <t>12</t>
  </si>
  <si>
    <t>OPEN TC JST</t>
  </si>
  <si>
    <t>XL 4x2 Regular Cab Styleside 6.5 ft. box 122 in. WB
240494 - Hernandez, Juan B - OUT WE 2/15/2025</t>
  </si>
  <si>
    <t>5</t>
  </si>
  <si>
    <t>Pine Knot Dr, Garland, TX 75044</t>
  </si>
  <si>
    <t>PT-275 (OPEN)</t>
  </si>
  <si>
    <t>PT-277 (Said Garcia)</t>
  </si>
  <si>
    <t>800069 - GARCIA, SAID A</t>
  </si>
  <si>
    <t>PT-281 (JOSUE MARTINEZ)</t>
  </si>
  <si>
    <t>NTTA01346037</t>
  </si>
  <si>
    <t>10/31/2026 12:00:00 AM</t>
  </si>
  <si>
    <t>1FT7W2AA9REF26630</t>
  </si>
  <si>
    <t>223702210</t>
  </si>
  <si>
    <t>PT-284 (OPEN)</t>
  </si>
  <si>
    <t>1FT7W2AAXREF26104</t>
  </si>
  <si>
    <t>201006685</t>
  </si>
  <si>
    <t xml:space="preserve">74916675 ENGINE SERIAL </t>
  </si>
  <si>
    <t>SS-44 (ROLANDO COLMENERO-GARCIA)</t>
  </si>
  <si>
    <t>265</t>
  </si>
  <si>
    <t>CAT00265CKR404778</t>
  </si>
  <si>
    <t>4 - HOU, FM - FOREMEN, SS - SKID STEER</t>
  </si>
  <si>
    <t>231902453</t>
  </si>
  <si>
    <t>SS-45 ( Alonso Miramontes )</t>
  </si>
  <si>
    <t>CAT00265LKR405358</t>
  </si>
  <si>
    <t>231902443</t>
  </si>
  <si>
    <t>SS-46 ( Josue Martinez )</t>
  </si>
  <si>
    <t>CAT00265HKR4054362</t>
  </si>
  <si>
    <t>231902546</t>
  </si>
  <si>
    <t>TDT-01 ( )</t>
  </si>
  <si>
    <t>MAULDIN</t>
  </si>
  <si>
    <t>MT600</t>
  </si>
  <si>
    <t>ASPHALT DISTRIBUTOR TRAILER</t>
  </si>
  <si>
    <t>4C9PT6022SG229941</t>
  </si>
  <si>
    <t>941-X-T6-GP-Y-04941</t>
  </si>
  <si>
    <t>2024 MAULDIN MT600 GK - ASPHALT DIST. TRAILER</t>
  </si>
  <si>
    <t>4 - HOU, ADT - ASPHALT DIST. TRL.</t>
  </si>
  <si>
    <t>84171896</t>
  </si>
  <si>
    <t>20</t>
  </si>
  <si>
    <t>FEBRUARY 2025 DRIVERS</t>
  </si>
  <si>
    <t>Hampton, Justin D</t>
  </si>
  <si>
    <t>GARCIA, SAID A</t>
  </si>
  <si>
    <t>Airport Terminal F</t>
  </si>
  <si>
    <t>2024 0036A</t>
  </si>
  <si>
    <t>Grand Total</t>
  </si>
  <si>
    <t>2025-005</t>
  </si>
  <si>
    <t>Number</t>
  </si>
  <si>
    <t>Contract Amount</t>
  </si>
  <si>
    <t>Start Date</t>
  </si>
  <si>
    <t>12/31/0001</t>
  </si>
  <si>
    <t>Tarrant SH183 Bridge</t>
  </si>
  <si>
    <t>Matagorda FM 521 Bridge Replac</t>
  </si>
  <si>
    <t>2024-026</t>
  </si>
  <si>
    <t>Sub Gulf Coast Hardin US 96</t>
  </si>
  <si>
    <t>NTTA DNT ML Deck Repair</t>
  </si>
  <si>
    <t>Terminal F Civil Utility Packa</t>
  </si>
  <si>
    <t>2025-001</t>
  </si>
  <si>
    <t>Stevenson Station Water Main</t>
  </si>
  <si>
    <t>2025-002</t>
  </si>
  <si>
    <t>VC25-01-02 Adler Road Bridge</t>
  </si>
  <si>
    <t>2025-003</t>
  </si>
  <si>
    <t>Black River Welcome Center SUB</t>
  </si>
  <si>
    <t>2025-004</t>
  </si>
  <si>
    <t>NTTA PGBT HMA Shouldere Rehab</t>
  </si>
  <si>
    <t>Howard IH 20 Bridge Replacemen</t>
  </si>
  <si>
    <t>2025-006</t>
  </si>
  <si>
    <t>NTTA PGBT Sholder Improvements</t>
  </si>
  <si>
    <t>RGH-2025</t>
  </si>
  <si>
    <t>Ragle Group Holdings</t>
  </si>
  <si>
    <t>Select Maintenance 2025</t>
  </si>
  <si>
    <t>SSS-2025</t>
  </si>
  <si>
    <t>Southern Sourcing 2025</t>
  </si>
  <si>
    <t>UNI-2025</t>
  </si>
  <si>
    <t>Unified Specialties</t>
  </si>
  <si>
    <t>2022 0040</t>
  </si>
  <si>
    <t>2023 0004</t>
  </si>
  <si>
    <t>2023 0006</t>
  </si>
  <si>
    <t>2023 0007</t>
  </si>
  <si>
    <t>2023 0014</t>
  </si>
  <si>
    <t>2023 0019</t>
  </si>
  <si>
    <t>2023 0026</t>
  </si>
  <si>
    <t>2023 0027</t>
  </si>
  <si>
    <t>2023 0028</t>
  </si>
  <si>
    <t>2023 0030</t>
  </si>
  <si>
    <t>2023 0032</t>
  </si>
  <si>
    <t>2023 0034</t>
  </si>
  <si>
    <t>2023 0035</t>
  </si>
  <si>
    <t>2023 0036</t>
  </si>
  <si>
    <t>2024 0003</t>
  </si>
  <si>
    <t>2024 0004</t>
  </si>
  <si>
    <t>2024 0012</t>
  </si>
  <si>
    <t>2024 0014</t>
  </si>
  <si>
    <t>2024 0016</t>
  </si>
  <si>
    <t>2024 0017</t>
  </si>
  <si>
    <t>2024 0019</t>
  </si>
  <si>
    <t>2024 0023</t>
  </si>
  <si>
    <t>2024 0024</t>
  </si>
  <si>
    <t>2024 0025</t>
  </si>
  <si>
    <t>2024 0026</t>
  </si>
  <si>
    <t>2024 0027</t>
  </si>
  <si>
    <t>2024 0028</t>
  </si>
  <si>
    <t>2024 0030</t>
  </si>
  <si>
    <t>2024 0034</t>
  </si>
  <si>
    <t>2024 0036</t>
  </si>
  <si>
    <t>2025 0004</t>
  </si>
  <si>
    <t>2025 0005</t>
  </si>
  <si>
    <t>2025 0006</t>
  </si>
  <si>
    <t>DALOH 0HH</t>
  </si>
  <si>
    <t>HOUOH 0HH</t>
  </si>
  <si>
    <t>RGH 02025</t>
  </si>
  <si>
    <t>SEL 02025</t>
  </si>
  <si>
    <t>SSS 02025</t>
  </si>
  <si>
    <t>UNI 02025</t>
  </si>
  <si>
    <t>WTOH 0HH</t>
  </si>
  <si>
    <t>2024 0034A</t>
  </si>
  <si>
    <t>Transmission Make</t>
  </si>
  <si>
    <t>Asset Creation Source</t>
  </si>
  <si>
    <t>Tag Status</t>
  </si>
  <si>
    <t>Reason Tagged</t>
  </si>
  <si>
    <t>Date Tagged</t>
  </si>
  <si>
    <t>Tagged By</t>
  </si>
  <si>
    <t>2024-024 (1) TARRANT CS INTERSECTION IMPROV, N Beach St, Haltom City, TX 76137</t>
  </si>
  <si>
    <t>2023-035 (5) HARRIS VA BRIDGE REHAB, South Loop E, Houston, TX 77051</t>
  </si>
  <si>
    <t>Oak Grove Rd, Fort Worth, TX 76140</t>
  </si>
  <si>
    <t>45</t>
  </si>
  <si>
    <t>In Tow</t>
  </si>
  <si>
    <t>42</t>
  </si>
  <si>
    <t>VBG9333 OLD PLATE</t>
  </si>
  <si>
    <t>1N70710</t>
  </si>
  <si>
    <t>TWR4529 OLD PLATE</t>
  </si>
  <si>
    <t>1N70712</t>
  </si>
  <si>
    <t>TWR4528 OLD PLATE</t>
  </si>
  <si>
    <t>1N70711</t>
  </si>
  <si>
    <t>NTTA0001651969</t>
  </si>
  <si>
    <t>N Beach St, Fort Worth, TX 76137</t>
  </si>
  <si>
    <t>E 7th St, Dallas, TX 75203</t>
  </si>
  <si>
    <t>NTTA0001702137</t>
  </si>
  <si>
    <t>NTTA0001702136</t>
  </si>
  <si>
    <t>NTTA001702134</t>
  </si>
  <si>
    <t>NTTA0001702135</t>
  </si>
  <si>
    <t>ET-04 (GERALD EHIMHEN)</t>
  </si>
  <si>
    <t>ET-19 (Osiel Salaices)</t>
  </si>
  <si>
    <t>Osiel Salaices</t>
  </si>
  <si>
    <t>ET-21 (OPEN)</t>
  </si>
  <si>
    <t>ET-22 (JUAN LOPEZ)</t>
  </si>
  <si>
    <t>201006785</t>
  </si>
  <si>
    <t>McCree Rd, Garland, TX 75041</t>
  </si>
  <si>
    <t>Fall Creek Hwy, Granbury, TX 76049</t>
  </si>
  <si>
    <t>S High St, Longview, TX 75602</t>
  </si>
  <si>
    <t>336</t>
  </si>
  <si>
    <t>Excavator - Large</t>
  </si>
  <si>
    <t>EX-84</t>
  </si>
  <si>
    <t>0RDL20433</t>
  </si>
  <si>
    <t>Caterpillar 336 Large Excavator – 81,900 lbs, 311 HP, diesel-powered, equipped with advanced hydraulics for heavy excavation, material handling, and earthmoving operations.</t>
  </si>
  <si>
    <t>2024-012 Dal IH635 U-Turn Bridge, S Belt Line Rd, Irving, TX 75019</t>
  </si>
  <si>
    <t>2023-034 DALLAS IH 45 BRIDGE MAINTENANCE, US-175 W, Dallas, TX 75215</t>
  </si>
  <si>
    <t>0300173900</t>
  </si>
  <si>
    <t>MT-16 (LUBE TRUCK)</t>
  </si>
  <si>
    <t>T370</t>
  </si>
  <si>
    <t>Maintenance Truck - Lube</t>
  </si>
  <si>
    <t>LUBE TRUCK</t>
  </si>
  <si>
    <t>2NKHHM7X5DM362371</t>
  </si>
  <si>
    <t>WJT2244</t>
  </si>
  <si>
    <t>2013</t>
  </si>
  <si>
    <t>3/17/2025 12:00:00 AM</t>
  </si>
  <si>
    <t>223701879</t>
  </si>
  <si>
    <t>OTS - OPEN TO SELL, 2 - DFW</t>
  </si>
  <si>
    <t>223702231</t>
  </si>
  <si>
    <t>7th St, Bay City, TX 77414</t>
  </si>
  <si>
    <t>PT-274 (Grecia Mancho Camacho)</t>
  </si>
  <si>
    <t>210093 - MANCHO CAMACHO, GRECIA</t>
  </si>
  <si>
    <t xml:space="preserve">2024 FORD MAVERICK (RRB41786) - HYBRID
NTTA00995521 OLD NTTA </t>
  </si>
  <si>
    <t>PT-276 (Mario Moya)</t>
  </si>
  <si>
    <t>800072 - MOYA, MARIO</t>
  </si>
  <si>
    <t>PT-278 (Juan Castro)</t>
  </si>
  <si>
    <t>800070 - CASTRO, JUAN J</t>
  </si>
  <si>
    <t>PT-89 (ROBERT NEFF)</t>
  </si>
  <si>
    <t>240807 - NEFF, ROBERT S</t>
  </si>
  <si>
    <t>84</t>
  </si>
  <si>
    <t>S Belt Line Rd, Irving, TX 75019</t>
  </si>
  <si>
    <t>S-11</t>
  </si>
  <si>
    <t>CXU PINNACLE</t>
  </si>
  <si>
    <t>1M1AW09Y5HM079522</t>
  </si>
  <si>
    <t>221511125</t>
  </si>
  <si>
    <t>S-12</t>
  </si>
  <si>
    <t>1M1AW09Y9JM085765</t>
  </si>
  <si>
    <t>221511066</t>
  </si>
  <si>
    <t>S-13 (086733)</t>
  </si>
  <si>
    <t>CXU613</t>
  </si>
  <si>
    <t>S-13</t>
  </si>
  <si>
    <t>1M1AW09Y1JM086733</t>
  </si>
  <si>
    <t>2018 MACK CXU613 (086733) S-13</t>
  </si>
  <si>
    <t>2/5/2025 12:00:00 AM</t>
  </si>
  <si>
    <t>S-14 (085764)</t>
  </si>
  <si>
    <t>S-14</t>
  </si>
  <si>
    <t>1M1AW09Y7JM085764</t>
  </si>
  <si>
    <t>2018 MACK CXU613 (085764) S-14</t>
  </si>
  <si>
    <t>Step Deck Trailer</t>
  </si>
  <si>
    <t>1UYFS2532M5285605</t>
  </si>
  <si>
    <t>249B258</t>
  </si>
  <si>
    <t>11/21/2024 12:00:00 AM</t>
  </si>
  <si>
    <t>TRL - TRAILER</t>
  </si>
  <si>
    <t>00322B0311</t>
  </si>
  <si>
    <t>3/25/2026 12:00:00 AM</t>
  </si>
  <si>
    <t xml:space="preserve">engine serial number 99160545 </t>
  </si>
  <si>
    <t>099498N</t>
  </si>
  <si>
    <t>VT-01 (LP873)</t>
  </si>
  <si>
    <t>VERMEER</t>
  </si>
  <si>
    <t>LP873SDT</t>
  </si>
  <si>
    <t>VT-01</t>
  </si>
  <si>
    <t>7NWH19A66RK050906</t>
  </si>
  <si>
    <t>095557N</t>
  </si>
  <si>
    <t>2024 VM LP873 (50906) VT-01</t>
  </si>
  <si>
    <t>2/26/2025 12:00:00 AM</t>
  </si>
  <si>
    <t>WL-11 (J1S02294)</t>
  </si>
  <si>
    <t>950M</t>
  </si>
  <si>
    <t>WL-11</t>
  </si>
  <si>
    <t>J1S02294</t>
  </si>
  <si>
    <t>2019 CAT 950M (J1S02294) LOADER</t>
  </si>
  <si>
    <t>2/7/2025 12:00:00 AM</t>
  </si>
  <si>
    <t>231902218</t>
  </si>
  <si>
    <t>WL-12 (K03394)</t>
  </si>
  <si>
    <t>WL-12</t>
  </si>
  <si>
    <t>P5K03394</t>
  </si>
  <si>
    <t>2022 CAT 938M (P5K03394) LOADER</t>
  </si>
  <si>
    <t>232402084</t>
  </si>
  <si>
    <t>WL-13 (R08392)</t>
  </si>
  <si>
    <t>WL-13</t>
  </si>
  <si>
    <t>J3R08392</t>
  </si>
  <si>
    <t>2019 CAT 938M (J3R08392) LOADER</t>
  </si>
  <si>
    <t>231902087</t>
  </si>
  <si>
    <t>South Fwy, Houston, TX 77004</t>
  </si>
  <si>
    <t>MARCH 2025 DRIVERS</t>
  </si>
  <si>
    <t>Shaylor, Matthew C</t>
  </si>
  <si>
    <t>MT-16</t>
  </si>
  <si>
    <t>MANCHO CAMACHO, GRECIA</t>
  </si>
  <si>
    <t>MOYA, MARIO</t>
  </si>
  <si>
    <t>CASTRO, JUAN J</t>
  </si>
  <si>
    <t>NEFF, ROBERT S</t>
  </si>
  <si>
    <t>086733</t>
  </si>
  <si>
    <t>085764</t>
  </si>
  <si>
    <t>POLY SPRAYER</t>
  </si>
  <si>
    <t>KB9153</t>
  </si>
  <si>
    <t>HTX</t>
  </si>
  <si>
    <t>WTX</t>
  </si>
  <si>
    <t>WT</t>
  </si>
  <si>
    <t>HOU</t>
  </si>
  <si>
    <t>2022 CAT 938M (K03394) WL-12</t>
  </si>
  <si>
    <t>9000 100F / CC NEEDED</t>
  </si>
  <si>
    <t>DOWNED AT ALL?</t>
  </si>
  <si>
    <t xml:space="preserve">WTX AGREEMENT, CHARGE 1/2 </t>
  </si>
  <si>
    <t>9000 100M | 9000 100F | CC NEEDED</t>
  </si>
  <si>
    <t>2019 CAT 938M (R08392) WL-13</t>
  </si>
  <si>
    <t>2024 CAT 336 08C (L20433) EX-84</t>
  </si>
  <si>
    <t>2025-007</t>
  </si>
  <si>
    <t>100 6002A</t>
  </si>
  <si>
    <t>104 6001A</t>
  </si>
  <si>
    <t>2025-008</t>
  </si>
  <si>
    <t>0024 0006</t>
  </si>
  <si>
    <t>RAGLE EQUIPMENT BILLINGS ALLOCATIONS - APRIL 2025</t>
  </si>
  <si>
    <t>SM-Dallas SH 310 Intersection</t>
  </si>
  <si>
    <t>NTTA CTP Southbound Mainlanes</t>
  </si>
  <si>
    <t>2025 0007A</t>
  </si>
  <si>
    <t>2025 0008A</t>
  </si>
  <si>
    <t>NTTA PGBT Shoulder Improvement</t>
  </si>
  <si>
    <t>NTTA PGBT HMA Shoulder Rehab</t>
  </si>
  <si>
    <t>2025 0004A</t>
  </si>
  <si>
    <t>2025 0005A</t>
  </si>
  <si>
    <t>2025 0006A</t>
  </si>
  <si>
    <t>Voss Ave, Fort Worth, TX 76244</t>
  </si>
  <si>
    <t>TOYOTA</t>
  </si>
  <si>
    <t>4 RUNNER</t>
  </si>
  <si>
    <t>JTEMU5JR1N6060076</t>
  </si>
  <si>
    <t>223702229</t>
  </si>
  <si>
    <t>WTX YARD (2), W County Road 117, Midland, TX 79706</t>
  </si>
  <si>
    <t>NTTA0001839979</t>
  </si>
  <si>
    <t>879716M</t>
  </si>
  <si>
    <t>NE 28th St, Grand Prairie, TX 75050</t>
  </si>
  <si>
    <t>Dallas Pkwy, Plano, TX 75093</t>
  </si>
  <si>
    <t>AC-03U</t>
  </si>
  <si>
    <t>2023-034 DALLAS IH 45 BRIDGE MAINTENANCE, Martin Luther King Jr Blvd, Dallas, TX 75215</t>
  </si>
  <si>
    <t>US0122040127</t>
  </si>
  <si>
    <t>OLD PLATE: M103903</t>
  </si>
  <si>
    <t>231902452</t>
  </si>
  <si>
    <t>AC-04U</t>
  </si>
  <si>
    <t>ATLAS COPCO</t>
  </si>
  <si>
    <t>XAS 90</t>
  </si>
  <si>
    <t>HOPO81747</t>
  </si>
  <si>
    <t>PRODUCT NUMBER: 8972422744</t>
  </si>
  <si>
    <t>232401995</t>
  </si>
  <si>
    <t>Dallas North Tollway S, Dallas, TX 75219</t>
  </si>
  <si>
    <t>10</t>
  </si>
  <si>
    <t>17</t>
  </si>
  <si>
    <t>2023-007 Ector BI 20E Rehab Roadway, S County Road 1305, Midland, TX 79765</t>
  </si>
  <si>
    <t>2022-023 Riverfront &amp; Cadiz Bridge Improvement, Dearborn St, Dallas, TX 75207</t>
  </si>
  <si>
    <t>94</t>
  </si>
  <si>
    <t>34</t>
  </si>
  <si>
    <t>74</t>
  </si>
  <si>
    <t>13</t>
  </si>
  <si>
    <t>2023-032 (YARD) SH 345 BRIDGE REHABILITATION</t>
  </si>
  <si>
    <t>145</t>
  </si>
  <si>
    <t>2023-032 SH 345 BRIDGE REHABILITATION, US-75 S, Dallas, TX 75226</t>
  </si>
  <si>
    <t>CM-05</t>
  </si>
  <si>
    <t>5KKMBPFM7SLVY5772</t>
  </si>
  <si>
    <t>221402383</t>
  </si>
  <si>
    <t>73</t>
  </si>
  <si>
    <t>Denoron Dr, Houston, TX 77048</t>
  </si>
  <si>
    <t>Faircroft Dr, Houston, TX 77033</t>
  </si>
  <si>
    <t>Las Brisas Dr, Dallas, TX 75243</t>
  </si>
  <si>
    <t>DC-01U</t>
  </si>
  <si>
    <t>INDUSTRIAL VACUUM</t>
  </si>
  <si>
    <t>DCT 20055</t>
  </si>
  <si>
    <t>Vacuum</t>
  </si>
  <si>
    <t>1D9D2UA2 5 DW048063</t>
  </si>
  <si>
    <t>232402124</t>
  </si>
  <si>
    <t>18</t>
  </si>
  <si>
    <t>25</t>
  </si>
  <si>
    <t>DT-08 (WELDING TRUCK)</t>
  </si>
  <si>
    <t>2022-023 Riverfront &amp; Cadiz Bridge Improvement, Corinth St, Dallas, TX 75207</t>
  </si>
  <si>
    <t>N Central Expy, Dallas, TX 75251</t>
  </si>
  <si>
    <t>DTF-16 (JOSE RANGEL)</t>
  </si>
  <si>
    <t>672270M</t>
  </si>
  <si>
    <t>Airport Fwy, Bedford, TX 76021</t>
  </si>
  <si>
    <t>East Fwy, Jacinto City, TX 77029</t>
  </si>
  <si>
    <t>ET-05 (Anthony Hardimon Loaner)</t>
  </si>
  <si>
    <t>210091 - HARDIMON, ANTHONY J LOANER</t>
  </si>
  <si>
    <t>I-20 E, Arlington, TX 76017</t>
  </si>
  <si>
    <t>2023-014 (1) TARRANT IH 20 US 81 BR, SE Loop 820, Fort Worth, TX 76140</t>
  </si>
  <si>
    <t>ET-12 (Open)</t>
  </si>
  <si>
    <t>2023-006 Tarrant SH 183 Bridge Replacement, N Nichols St, Fort Worth, TX 76106</t>
  </si>
  <si>
    <t>240815 - Salaices, Osiel</t>
  </si>
  <si>
    <t>ET-25 (JESUS O. RODARTE SERRANO)</t>
  </si>
  <si>
    <t>240455 - RODARTE SERRANO, JESUS O</t>
  </si>
  <si>
    <t>N Edgewood Ter, Fort Worth, TX 76103</t>
  </si>
  <si>
    <t>Oakland Ave, Garland, TX 75041</t>
  </si>
  <si>
    <t>S Belt Line Rd, Coppell, TX 75019</t>
  </si>
  <si>
    <t>2023-035 (5) HARRIS VA BRIDGE REHAB, I-45 S, Houston, TX 77087</t>
  </si>
  <si>
    <t>2024-004 CoD Sidewalks 2024 (#23-BFR1), N Clinton Ave, Dallas, TX 75208</t>
  </si>
  <si>
    <t>FM 2100 Rd, Houston, TX 77532</t>
  </si>
  <si>
    <t>I-20 W, Stanton, TX 79782</t>
  </si>
  <si>
    <t>Crystal St, Dallas, TX 75208</t>
  </si>
  <si>
    <t>Battery Voltage Below Threshold</t>
  </si>
  <si>
    <t>Alpha Rd, Dallas, TX 75240</t>
  </si>
  <si>
    <t>2023-032 SH 345 BRIDGE REHABILITATION, Commerce St, Dallas, TX 75201</t>
  </si>
  <si>
    <t>I-45 N, Centerville, TX 75833</t>
  </si>
  <si>
    <t>2024-004 CoD Sidewalks 2024 (#03), Fleming Pl, Dallas, TX 75203</t>
  </si>
  <si>
    <t>2024-004 CoD Sidewalks 2024 (#17), Leisure Dr, Dallas, TX 75243</t>
  </si>
  <si>
    <t>2024-004 CoD Sidewalks 2024 (#23-BFR1), Green St, Dallas, TX 75208</t>
  </si>
  <si>
    <t>231902483</t>
  </si>
  <si>
    <t>E Jefferson Blvd, Dallas, TX 75203</t>
  </si>
  <si>
    <t>North Loop E, Houston, TX 77009</t>
  </si>
  <si>
    <t>2023-035 (8) HARRIS VA BRIDGE REHABS, I-610 W, Houston, TX 77026</t>
  </si>
  <si>
    <t>Highway 288, Iowa Colony, TX 77583</t>
  </si>
  <si>
    <t>2023-032 SH 345 BRIDGE REHABILITATION, E R.L. Thornton Fwy, Dallas, TX 75223</t>
  </si>
  <si>
    <t>I-10 E, Houston, TX 77520</t>
  </si>
  <si>
    <t>Decker Dr, Baytown, TX 77520</t>
  </si>
  <si>
    <t>TX-146 S, Baytown, TX 77520</t>
  </si>
  <si>
    <t>2024-023 TARRANT RIVERSIDE BRIDGE REHAB, Bomar Ave, Fort Worth, TX 76103</t>
  </si>
  <si>
    <t>MB-11s</t>
  </si>
  <si>
    <t>HILL AND SMITH</t>
  </si>
  <si>
    <t>Woodall Rodgers Fwy, Dallas, TX 75201</t>
  </si>
  <si>
    <t>LHF-STF-0489</t>
  </si>
  <si>
    <t>7L31CA215SG000108</t>
  </si>
  <si>
    <t>00322D0087</t>
  </si>
  <si>
    <t>MB-12s</t>
  </si>
  <si>
    <t>Dallas Pkwy, Dallas, TX 75287</t>
  </si>
  <si>
    <t xml:space="preserve">LHF-STF-0504 </t>
  </si>
  <si>
    <t>7L31CA214SG000133</t>
  </si>
  <si>
    <t>00322B0992</t>
  </si>
  <si>
    <t>MB-13s</t>
  </si>
  <si>
    <t>Dallas North Tollway N, Dallas, TX 75287</t>
  </si>
  <si>
    <t>LHF-STF-0508</t>
  </si>
  <si>
    <t>7L31CA21SG000115</t>
  </si>
  <si>
    <t>MB-14S</t>
  </si>
  <si>
    <t>LHF-STF-0486</t>
  </si>
  <si>
    <t>7L31CA21XSG000105</t>
  </si>
  <si>
    <t>00322D0034</t>
  </si>
  <si>
    <t>MB-15S</t>
  </si>
  <si>
    <t>LHF-STF-0513</t>
  </si>
  <si>
    <t>7L31CA211SG000320</t>
  </si>
  <si>
    <t>00322D0002</t>
  </si>
  <si>
    <t>2023-035 (5) HARRIS VA BRIDGE REHAB, E Loop Fwy, Houston, TX 77029</t>
  </si>
  <si>
    <t>2023-035 (5) HARRIS VA BRIDGE REHAB, 92nd St, Houston, TX 77012</t>
  </si>
  <si>
    <t>2023-032 SH 345 BRIDGE REHABILITATION, S Good Latimer Expy, Dallas, TX 75226</t>
  </si>
  <si>
    <t>2024-012 Dal IH635 U-Turn Bridge, I-635 E, Coppell, TX 75063</t>
  </si>
  <si>
    <t>E Highway 67, Keene, TX 76031</t>
  </si>
  <si>
    <t>2023-032 SH 345 BRIDGE REHABILITATION, Live Oak St, Dallas, TX 75204</t>
  </si>
  <si>
    <t>2023-032 SH 345 BRIDGE REHABILITATION, N Good Latimer Expy, Dallas, TX 75226</t>
  </si>
  <si>
    <t>2023-032 SH 345 BRIDGE REHABILITATION, I-30 E, Dallas, TX 75226</t>
  </si>
  <si>
    <t>2023-032 SH 345 BRIDGE REHABILITATION, Canton St, Dallas, TX 75201</t>
  </si>
  <si>
    <t>2025-004 NTTA PGBT HMA Shoulder Rehab, N Central Expy, Plano, TX 75075</t>
  </si>
  <si>
    <t>MT-11 (OPEN)</t>
  </si>
  <si>
    <t>I-820 E, North Richland Hills, TX 76180</t>
  </si>
  <si>
    <t>NTTA0001783969</t>
  </si>
  <si>
    <t>208</t>
  </si>
  <si>
    <t>251</t>
  </si>
  <si>
    <t>Sunny Meadow Ct, Dalworthington Gardens, TX 76016</t>
  </si>
  <si>
    <t>201006876</t>
  </si>
  <si>
    <t>W Cypress Forest Dr, Houston, TX 77070</t>
  </si>
  <si>
    <t>55</t>
  </si>
  <si>
    <t>PT-12S (OPEN)</t>
  </si>
  <si>
    <t>Hollow Tree Ln, Houston, TX 77090</t>
  </si>
  <si>
    <t>PT-156 (Eduardo Alvarado)</t>
  </si>
  <si>
    <t>South Fwy, Fort Worth, TX 76134</t>
  </si>
  <si>
    <t>240664 - Alvarado, Eduardo D</t>
  </si>
  <si>
    <t>PT-159 (OPEN)</t>
  </si>
  <si>
    <t>W County Road 122, Midland, TX 79765</t>
  </si>
  <si>
    <t>PT-165 (Alberto Zuniga)</t>
  </si>
  <si>
    <t>223702328</t>
  </si>
  <si>
    <t>PT-172 (OPEN TRAFFIC TRUCK) 2022-023</t>
  </si>
  <si>
    <t>OPEN TRAFFIC TRUCK 2022-023</t>
  </si>
  <si>
    <t>PT-173 (JUAN B. HERNANDEZ)</t>
  </si>
  <si>
    <t>I-35E N, Dallas, TX 75229</t>
  </si>
  <si>
    <t>240494 - Hernandez, Juan B</t>
  </si>
  <si>
    <t>31</t>
  </si>
  <si>
    <t>Stepping Stone Dr, Fort Worth, TX 76123</t>
  </si>
  <si>
    <t>PT-187 (ROBERTO LUMBRERAS Loaner)</t>
  </si>
  <si>
    <t>Oates Dr, Mesquite, TX 75150</t>
  </si>
  <si>
    <t>223702339</t>
  </si>
  <si>
    <t>Chicago Ave, Nederland, TX 77627</t>
  </si>
  <si>
    <t>Rankin Rd, Houston, TX 77073</t>
  </si>
  <si>
    <t>PT-202 (2024-004 SIDEWALKS JST)</t>
  </si>
  <si>
    <t>2024-004 SIDEWALKS JST</t>
  </si>
  <si>
    <t>Pimlico Way, Saginaw, TX 76179</t>
  </si>
  <si>
    <t>Walker Creek Dr, Denton, TX 75068</t>
  </si>
  <si>
    <t>PT-227 (JOSE RANGEL loaner)</t>
  </si>
  <si>
    <t>S Main St, Calvert, TX 77837</t>
  </si>
  <si>
    <t>E Sam Houston Pkwy S, Pasadena, TX 77505</t>
  </si>
  <si>
    <t>2024-019 (12) Tarrant VA Bridge Rehab, W US Highway 380, Bridgeport, TX 76426</t>
  </si>
  <si>
    <t>2025-004 NTTA PGBT HMA Shoulder Rehab, President George Bush Tpke W, Richardson, TX 75082</t>
  </si>
  <si>
    <t>Compass Link, Irving, TX 75039</t>
  </si>
  <si>
    <t>PT-246 (Open)</t>
  </si>
  <si>
    <t>Reed Rd, Houston, TX 77033</t>
  </si>
  <si>
    <t>Dowdy Ferry Rd, Hutchins, TX 75141</t>
  </si>
  <si>
    <t>PT-268 (OEPN)</t>
  </si>
  <si>
    <t>Riverview Dr, Irving, TX 75061</t>
  </si>
  <si>
    <t>6466N77 - TEMP (NTTA00995521)</t>
  </si>
  <si>
    <t>NTTA0001656133</t>
  </si>
  <si>
    <t>223702211</t>
  </si>
  <si>
    <t>2024-019 (15) Tarrant VA Bridge Rehab, US-67 Bus S, Keene, TX 76059</t>
  </si>
  <si>
    <t>Over 20 min Idling</t>
  </si>
  <si>
    <t>7384L31 TEMPT PLATE</t>
  </si>
  <si>
    <t>WHJ4177</t>
  </si>
  <si>
    <t>Dallas North Tollway N, Dallas, TX 75219</t>
  </si>
  <si>
    <t>7384L32  TEMPT</t>
  </si>
  <si>
    <t>WHJ4180</t>
  </si>
  <si>
    <t>125</t>
  </si>
  <si>
    <t>86</t>
  </si>
  <si>
    <t>214</t>
  </si>
  <si>
    <t>147</t>
  </si>
  <si>
    <t>83</t>
  </si>
  <si>
    <t>2024-023 TARRANT RIVERSIDE BRIDGE REHAB, Riverside Dr, Fort Worth, TX 76103</t>
  </si>
  <si>
    <t>I-45 N, Centerville, TX 75831</t>
  </si>
  <si>
    <t>1N70503</t>
  </si>
  <si>
    <t>NTTA0001809215</t>
  </si>
  <si>
    <t>1N70502</t>
  </si>
  <si>
    <t>NTTA0001809216</t>
  </si>
  <si>
    <t>1N45098</t>
  </si>
  <si>
    <t>NTTA0001809218</t>
  </si>
  <si>
    <t>1N45097</t>
  </si>
  <si>
    <t>NTTA0001809217</t>
  </si>
  <si>
    <t>I-35E S, Dallas, TX 75229</t>
  </si>
  <si>
    <t>NVC9338</t>
  </si>
  <si>
    <t xml:space="preserve">NVC9338 plate?? </t>
  </si>
  <si>
    <t>ROAD BROTHERS, Richard St, Pearland, TX 77581</t>
  </si>
  <si>
    <t>W Airport Fwy, Irving, TX 75062</t>
  </si>
  <si>
    <t>E 6th St, Dallas, TX 75203</t>
  </si>
  <si>
    <t>2024-019 (15) Tarrant VA Bridge Rehab, Wallenridge St, Keene, TX 76059</t>
  </si>
  <si>
    <t>61</t>
  </si>
  <si>
    <t>NTTA0001767170</t>
  </si>
  <si>
    <t>Cloud Swept Ln, Houston, TX 77086</t>
  </si>
  <si>
    <t>Marsha Ln, Desoto, TX 75115</t>
  </si>
  <si>
    <t>KYB9514 OLD PLATE</t>
  </si>
  <si>
    <t>WJT3778</t>
  </si>
  <si>
    <t>2023-032 SH 345 BRIDGE REHABILITATION, Taylor St, Dallas, TX 75226</t>
  </si>
  <si>
    <t>2017 MACK CXU613 (079522) S-11</t>
  </si>
  <si>
    <t>2018 MACK CXU613 (085765) S-12</t>
  </si>
  <si>
    <t>2019 CAT 950M (S02294) WL-11</t>
  </si>
  <si>
    <t>SAFETY</t>
  </si>
  <si>
    <t>JOBSITE TRUCK</t>
  </si>
  <si>
    <t>UNIFIED</t>
  </si>
  <si>
    <t>TRAFFIC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</si>
</sst>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43" formatCode="_(* #,##0.00_);_(* \(#,##0.00\);_(* &quot;-&quot;??_);_(@_)"/>
  </numFmts>
  <fonts count="23"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1"/>
      <color rgb="FF000000"/>
      <name val="Calibri"/>
      <family val="2"/>
    </font>
    <font>
      <sz val="10"/>
      <name val="Arial"/>
      <family val="2"/>
    </font>
    <font>
      <b/>
      <sz val="20"/>
      <color theme="1"/>
      <name val="Calibri"/>
      <family val="2"/>
      <scheme val="minor"/>
    </font>
    <font>
      <b/>
      <sz val="10"/>
      <color theme="1"/>
      <name val="Calibri"/>
      <family val="2"/>
      <scheme val="minor"/>
    </font>
    <font>
      <b/>
      <sz val="10"/>
      <color rgb="FF000000"/>
      <name val="Arial"/>
      <family val="2"/>
    </font>
    <font>
      <sz val="10"/>
      <color theme="1"/>
      <name val="Calibri"/>
      <family val="2"/>
      <scheme val="minor"/>
    </font>
    <font>
      <b/>
      <sz val="9"/>
      <color rgb="FF000000"/>
      <name val="Calibri"/>
      <family val="2"/>
      <scheme val="minor"/>
    </font>
    <font>
      <sz val="9"/>
      <color rgb="FF000000"/>
      <name val="Calibri"/>
      <family val="2"/>
      <scheme val="minor"/>
    </font>
    <font>
      <b/>
      <sz val="9"/>
      <color theme="1"/>
      <name val="Calibri"/>
      <family val="2"/>
      <scheme val="minor"/>
    </font>
    <font>
      <sz val="9"/>
      <color theme="1"/>
      <name val="Calibri"/>
      <family val="2"/>
      <scheme val="minor"/>
    </font>
    <font>
      <sz val="10"/>
      <name val="Aptos Narrow"/>
      <family val="2"/>
    </font>
    <font>
      <b/>
      <sz val="12"/>
      <name val="Aptos Narrow"/>
      <family val="2"/>
    </font>
    <font>
      <b/>
      <sz val="12"/>
      <color theme="1"/>
      <name val="Aptos Narrow"/>
      <family val="2"/>
    </font>
    <font>
      <b/>
      <sz val="12"/>
      <color theme="0"/>
      <name val="Aptos Narrow"/>
      <family val="2"/>
    </font>
    <font>
      <sz val="12"/>
      <color theme="1"/>
      <name val="Aptos Narrow"/>
      <family val="2"/>
    </font>
    <font>
      <sz val="12"/>
      <color rgb="FFFF0000"/>
      <name val="Aptos Narrow"/>
      <family val="2"/>
    </font>
    <font>
      <b/>
      <u/>
      <sz val="12"/>
      <color theme="1"/>
      <name val="Aptos Narrow"/>
      <family val="2"/>
    </font>
    <font>
      <b/>
      <sz val="11"/>
      <color theme="0"/>
      <name val="Calibri"/>
      <family val="2"/>
      <scheme val="minor"/>
    </font>
    <font>
      <sz val="11"/>
      <name val="Calibri"/>
      <family val="2"/>
      <scheme val="minor"/>
    </font>
  </fonts>
  <fills count="11">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5"/>
        <bgColor theme="5"/>
      </patternFill>
    </fill>
    <fill>
      <patternFill patternType="solid">
        <fgColor theme="4" tint="0.79998168889431442"/>
        <bgColor theme="4" tint="0.79998168889431442"/>
      </patternFill>
    </fill>
    <fill>
      <patternFill patternType="solid">
        <fgColor theme="5" tint="0.79998168889431442"/>
        <bgColor theme="5" tint="0.79998168889431442"/>
      </patternFill>
    </fill>
    <fill>
      <patternFill patternType="solid">
        <fgColor theme="7"/>
        <bgColor theme="7"/>
      </patternFill>
    </fill>
    <fill>
      <patternFill patternType="solid">
        <fgColor theme="7" tint="0.79998168889431442"/>
        <bgColor theme="7" tint="0.79998168889431442"/>
      </patternFill>
    </fill>
    <fill>
      <patternFill patternType="solid">
        <fgColor theme="7" tint="0.59999389629810485"/>
        <bgColor theme="7" tint="0.59999389629810485"/>
      </patternFill>
    </fill>
    <fill>
      <patternFill patternType="solid">
        <fgColor theme="1"/>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theme="0"/>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thin">
        <color rgb="FF000000"/>
      </left>
      <right style="thin">
        <color rgb="FF000000"/>
      </right>
      <top style="thin">
        <color rgb="FF000000"/>
      </top>
      <bottom style="thin">
        <color theme="7" tint="0.39997558519241921"/>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style="thin">
        <color theme="5"/>
      </top>
      <bottom/>
      <diagonal/>
    </border>
    <border>
      <left style="medium">
        <color indexed="64"/>
      </left>
      <right style="medium">
        <color indexed="64"/>
      </right>
      <top style="medium">
        <color indexed="64"/>
      </top>
      <bottom/>
      <diagonal/>
    </border>
    <border>
      <left style="thin">
        <color indexed="64"/>
      </left>
      <right/>
      <top style="thin">
        <color theme="5"/>
      </top>
      <bottom style="thin">
        <color indexed="64"/>
      </bottom>
      <diagonal/>
    </border>
    <border>
      <left/>
      <right style="thin">
        <color indexed="64"/>
      </right>
      <top style="thin">
        <color theme="5"/>
      </top>
      <bottom style="thin">
        <color indexed="64"/>
      </bottom>
      <diagonal/>
    </border>
  </borders>
  <cellStyleXfs count="8">
    <xf numFmtId="0" fontId="0" fillId="0" borderId="0"/>
    <xf numFmtId="43" fontId="1" fillId="0" borderId="0" applyFont="0" applyFill="0" applyBorder="0" applyAlignment="0" applyProtection="0"/>
    <xf numFmtId="0" fontId="4" fillId="0" borderId="0" applyBorder="0"/>
    <xf numFmtId="0" fontId="4" fillId="0" borderId="0" applyBorder="0"/>
    <xf numFmtId="0" fontId="5" fillId="0" borderId="0"/>
    <xf numFmtId="0" fontId="4" fillId="0" borderId="0" applyBorder="0"/>
    <xf numFmtId="0" fontId="1" fillId="0" borderId="0"/>
    <xf numFmtId="9" fontId="1" fillId="0" borderId="0" applyFont="0" applyFill="0" applyBorder="0" applyAlignment="0" applyProtection="0"/>
  </cellStyleXfs>
  <cellXfs count="191">
    <xf numFmtId="0" fontId="0" fillId="0" borderId="0" xfId="0"/>
    <xf numFmtId="0" fontId="0" fillId="0" borderId="0" xfId="0" applyAlignment="1">
      <alignment horizontal="left" indent="1"/>
    </xf>
    <xf numFmtId="0" fontId="0" fillId="0" borderId="1" xfId="0" applyBorder="1" applyAlignment="1">
      <alignment horizontal="left" indent="1"/>
    </xf>
    <xf numFmtId="0" fontId="0" fillId="0" borderId="0" xfId="0" applyAlignment="1">
      <alignment horizontal="left" vertical="center" wrapText="1" indent="1"/>
    </xf>
    <xf numFmtId="0" fontId="0" fillId="3" borderId="0" xfId="0" applyFill="1"/>
    <xf numFmtId="0" fontId="2" fillId="0" borderId="0" xfId="0" applyFont="1" applyAlignment="1">
      <alignment horizontal="left" vertical="center" wrapText="1" indent="1"/>
    </xf>
    <xf numFmtId="43" fontId="2" fillId="0" borderId="0" xfId="1" applyFont="1" applyAlignment="1">
      <alignment horizontal="left" indent="1"/>
    </xf>
    <xf numFmtId="0" fontId="0" fillId="0" borderId="1" xfId="0" pivotButton="1" applyBorder="1" applyAlignment="1">
      <alignment horizontal="left" indent="2"/>
    </xf>
    <xf numFmtId="0" fontId="0" fillId="0" borderId="1" xfId="0" applyBorder="1" applyAlignment="1">
      <alignment horizontal="left" indent="2"/>
    </xf>
    <xf numFmtId="43" fontId="0" fillId="0" borderId="1" xfId="0" applyNumberFormat="1" applyBorder="1" applyAlignment="1">
      <alignment horizontal="left" indent="2"/>
    </xf>
    <xf numFmtId="0" fontId="8" fillId="7" borderId="1" xfId="3" applyFont="1" applyFill="1" applyBorder="1" applyAlignment="1">
      <alignment horizontal="left" indent="1"/>
    </xf>
    <xf numFmtId="0" fontId="8" fillId="4" borderId="1" xfId="5" applyFont="1" applyFill="1" applyBorder="1" applyAlignment="1">
      <alignment horizontal="left" indent="1"/>
    </xf>
    <xf numFmtId="0" fontId="9" fillId="0" borderId="1" xfId="6" applyFont="1" applyBorder="1" applyAlignment="1">
      <alignment horizontal="left" indent="1"/>
    </xf>
    <xf numFmtId="0" fontId="10" fillId="0" borderId="2" xfId="0" applyFont="1" applyBorder="1" applyAlignment="1">
      <alignment horizontal="left" vertical="center" indent="1"/>
    </xf>
    <xf numFmtId="0" fontId="10" fillId="0" borderId="6" xfId="0" applyFont="1" applyBorder="1" applyAlignment="1">
      <alignment horizontal="left" vertical="center" indent="1"/>
    </xf>
    <xf numFmtId="0" fontId="10" fillId="3" borderId="17" xfId="0" applyFont="1" applyFill="1" applyBorder="1" applyAlignment="1">
      <alignment horizontal="left" vertical="center" indent="1"/>
    </xf>
    <xf numFmtId="0" fontId="11" fillId="0" borderId="0" xfId="3" applyFont="1" applyAlignment="1">
      <alignment horizontal="left" vertical="center" indent="1"/>
    </xf>
    <xf numFmtId="0" fontId="11" fillId="0" borderId="4" xfId="0" applyFont="1" applyBorder="1" applyAlignment="1">
      <alignment horizontal="left" vertical="center" indent="1"/>
    </xf>
    <xf numFmtId="0" fontId="11" fillId="0" borderId="1" xfId="0" applyFont="1" applyBorder="1" applyAlignment="1">
      <alignment horizontal="left" vertical="center" indent="1"/>
    </xf>
    <xf numFmtId="0" fontId="11" fillId="0" borderId="1" xfId="0" applyFont="1" applyBorder="1" applyAlignment="1">
      <alignment horizontal="left" vertical="center" wrapText="1" indent="1"/>
    </xf>
    <xf numFmtId="22" fontId="11" fillId="0" borderId="1" xfId="0" applyNumberFormat="1" applyFont="1" applyBorder="1" applyAlignment="1">
      <alignment horizontal="left" vertical="center" indent="1"/>
    </xf>
    <xf numFmtId="14" fontId="11" fillId="0" borderId="1" xfId="0" applyNumberFormat="1" applyFont="1" applyBorder="1" applyAlignment="1">
      <alignment horizontal="left" vertical="center" indent="1"/>
    </xf>
    <xf numFmtId="0" fontId="11" fillId="0" borderId="7" xfId="0" applyFont="1" applyBorder="1" applyAlignment="1">
      <alignment horizontal="left" vertical="center" indent="1"/>
    </xf>
    <xf numFmtId="0" fontId="4" fillId="0" borderId="0" xfId="0" applyFont="1" applyAlignment="1">
      <alignment horizontal="left" indent="1"/>
    </xf>
    <xf numFmtId="0" fontId="0" fillId="0" borderId="1" xfId="0" applyBorder="1" applyAlignment="1">
      <alignment horizontal="left" vertical="center" indent="1"/>
    </xf>
    <xf numFmtId="14" fontId="0" fillId="0" borderId="1" xfId="0" applyNumberFormat="1" applyBorder="1" applyAlignment="1">
      <alignment horizontal="left" vertical="center" indent="1"/>
    </xf>
    <xf numFmtId="43" fontId="1" fillId="0" borderId="1" xfId="1" applyFont="1" applyFill="1" applyBorder="1" applyAlignment="1">
      <alignment horizontal="left" vertical="center" indent="1"/>
    </xf>
    <xf numFmtId="0" fontId="0" fillId="0" borderId="0" xfId="0" applyAlignment="1">
      <alignment horizontal="left" vertical="center" indent="1"/>
    </xf>
    <xf numFmtId="14" fontId="10" fillId="0" borderId="6" xfId="0" applyNumberFormat="1" applyFont="1" applyBorder="1" applyAlignment="1">
      <alignment horizontal="left" vertical="center" indent="1"/>
    </xf>
    <xf numFmtId="14" fontId="11" fillId="0" borderId="0" xfId="3" applyNumberFormat="1" applyFont="1" applyAlignment="1">
      <alignment horizontal="left" vertical="center" indent="1"/>
    </xf>
    <xf numFmtId="0" fontId="10" fillId="0" borderId="3" xfId="0" applyFont="1" applyBorder="1" applyAlignment="1">
      <alignment horizontal="left" vertical="center" indent="1"/>
    </xf>
    <xf numFmtId="0" fontId="11" fillId="0" borderId="5" xfId="0" applyFont="1" applyBorder="1" applyAlignment="1">
      <alignment horizontal="left" vertical="center" indent="1"/>
    </xf>
    <xf numFmtId="0" fontId="10" fillId="10" borderId="18" xfId="0" applyFont="1" applyFill="1" applyBorder="1" applyAlignment="1">
      <alignment horizontal="left" vertical="center" indent="1"/>
    </xf>
    <xf numFmtId="0" fontId="11" fillId="10" borderId="19" xfId="0" applyFont="1" applyFill="1" applyBorder="1" applyAlignment="1">
      <alignment horizontal="left" vertical="center" indent="1"/>
    </xf>
    <xf numFmtId="0" fontId="9" fillId="8" borderId="1" xfId="6" applyFont="1" applyFill="1" applyBorder="1" applyAlignment="1">
      <alignment horizontal="left" indent="1"/>
    </xf>
    <xf numFmtId="0" fontId="13" fillId="0" borderId="0" xfId="0" applyFont="1" applyAlignment="1">
      <alignment horizontal="left" indent="1"/>
    </xf>
    <xf numFmtId="17" fontId="12" fillId="0" borderId="0" xfId="0" applyNumberFormat="1" applyFont="1" applyAlignment="1">
      <alignment horizontal="left" indent="1"/>
    </xf>
    <xf numFmtId="17" fontId="13" fillId="0" borderId="0" xfId="0" applyNumberFormat="1" applyFont="1" applyAlignment="1">
      <alignment horizontal="left" indent="1"/>
    </xf>
    <xf numFmtId="0" fontId="10" fillId="7" borderId="1" xfId="3" applyFont="1" applyFill="1" applyBorder="1" applyAlignment="1">
      <alignment horizontal="left" indent="1"/>
    </xf>
    <xf numFmtId="0" fontId="10" fillId="4" borderId="1" xfId="5" applyFont="1" applyFill="1" applyBorder="1" applyAlignment="1">
      <alignment horizontal="left" indent="1"/>
    </xf>
    <xf numFmtId="0" fontId="10" fillId="7" borderId="14" xfId="3" applyFont="1" applyFill="1" applyBorder="1" applyAlignment="1">
      <alignment horizontal="left" indent="1"/>
    </xf>
    <xf numFmtId="0" fontId="13" fillId="0" borderId="1" xfId="0" applyFont="1" applyBorder="1" applyAlignment="1">
      <alignment horizontal="left" indent="1"/>
    </xf>
    <xf numFmtId="0" fontId="11" fillId="0" borderId="1" xfId="0" applyFont="1" applyBorder="1" applyAlignment="1">
      <alignment horizontal="left" indent="1"/>
    </xf>
    <xf numFmtId="0" fontId="11" fillId="8" borderId="1" xfId="0" applyFont="1" applyFill="1" applyBorder="1" applyAlignment="1">
      <alignment horizontal="left" indent="1"/>
    </xf>
    <xf numFmtId="0" fontId="13" fillId="0" borderId="1" xfId="6" applyFont="1" applyBorder="1" applyAlignment="1">
      <alignment horizontal="left" indent="1"/>
    </xf>
    <xf numFmtId="0" fontId="11" fillId="6" borderId="1" xfId="5" applyFont="1" applyFill="1" applyBorder="1" applyAlignment="1">
      <alignment horizontal="left" indent="1"/>
    </xf>
    <xf numFmtId="0" fontId="0" fillId="0" borderId="1" xfId="0" applyBorder="1"/>
    <xf numFmtId="0" fontId="9" fillId="0" borderId="4" xfId="6" applyFont="1" applyBorder="1" applyAlignment="1">
      <alignment horizontal="left" indent="1"/>
    </xf>
    <xf numFmtId="0" fontId="9" fillId="0" borderId="5" xfId="6" applyFont="1" applyBorder="1" applyAlignment="1">
      <alignment horizontal="left" indent="1"/>
    </xf>
    <xf numFmtId="0" fontId="8" fillId="7" borderId="2" xfId="3" applyFont="1" applyFill="1" applyBorder="1" applyAlignment="1">
      <alignment horizontal="left" indent="1"/>
    </xf>
    <xf numFmtId="0" fontId="8" fillId="7" borderId="6" xfId="3" applyFont="1" applyFill="1" applyBorder="1" applyAlignment="1">
      <alignment horizontal="left" indent="1"/>
    </xf>
    <xf numFmtId="0" fontId="8" fillId="7" borderId="3" xfId="3" applyFont="1" applyFill="1" applyBorder="1" applyAlignment="1">
      <alignment horizontal="left" indent="1"/>
    </xf>
    <xf numFmtId="0" fontId="9" fillId="0" borderId="16" xfId="6" applyFont="1" applyBorder="1" applyAlignment="1">
      <alignment horizontal="left" indent="1"/>
    </xf>
    <xf numFmtId="0" fontId="9" fillId="0" borderId="11" xfId="6" applyFont="1" applyBorder="1" applyAlignment="1">
      <alignment horizontal="left" indent="1"/>
    </xf>
    <xf numFmtId="0" fontId="9" fillId="0" borderId="15" xfId="6" applyFont="1" applyBorder="1" applyAlignment="1">
      <alignment horizontal="left" indent="1"/>
    </xf>
    <xf numFmtId="0" fontId="11" fillId="0" borderId="4" xfId="3" applyFont="1" applyBorder="1" applyAlignment="1">
      <alignment horizontal="left" vertical="center" indent="1"/>
    </xf>
    <xf numFmtId="0" fontId="11" fillId="0" borderId="1" xfId="3" applyFont="1" applyBorder="1" applyAlignment="1">
      <alignment horizontal="left" vertical="center" indent="1"/>
    </xf>
    <xf numFmtId="0" fontId="11" fillId="0" borderId="1" xfId="3" applyFont="1" applyBorder="1" applyAlignment="1">
      <alignment horizontal="left" vertical="center" wrapText="1" indent="1"/>
    </xf>
    <xf numFmtId="14" fontId="11" fillId="0" borderId="1" xfId="3" applyNumberFormat="1" applyFont="1" applyBorder="1" applyAlignment="1">
      <alignment horizontal="left" vertical="center" indent="1"/>
    </xf>
    <xf numFmtId="0" fontId="11" fillId="0" borderId="5" xfId="3" applyFont="1" applyBorder="1" applyAlignment="1">
      <alignment horizontal="left" vertical="center" indent="1"/>
    </xf>
    <xf numFmtId="0" fontId="11" fillId="10" borderId="19" xfId="3" applyFont="1" applyFill="1" applyBorder="1" applyAlignment="1">
      <alignment horizontal="left" vertical="center" indent="1"/>
    </xf>
    <xf numFmtId="0" fontId="11" fillId="0" borderId="20" xfId="3" applyFont="1" applyBorder="1" applyAlignment="1">
      <alignment horizontal="left" vertical="center" indent="1"/>
    </xf>
    <xf numFmtId="0" fontId="11" fillId="0" borderId="7" xfId="3" applyFont="1" applyBorder="1" applyAlignment="1">
      <alignment horizontal="left" vertical="center" indent="1"/>
    </xf>
    <xf numFmtId="0" fontId="9" fillId="0" borderId="0" xfId="6" applyFont="1" applyAlignment="1">
      <alignment horizontal="left" indent="1"/>
    </xf>
    <xf numFmtId="0" fontId="0" fillId="3" borderId="1" xfId="0" applyFill="1" applyBorder="1" applyAlignment="1">
      <alignment horizontal="left" vertical="center" indent="1"/>
    </xf>
    <xf numFmtId="43" fontId="0" fillId="0" borderId="1" xfId="1" applyFont="1" applyBorder="1" applyAlignment="1">
      <alignment horizontal="left" vertical="center" indent="1"/>
    </xf>
    <xf numFmtId="0" fontId="10" fillId="0" borderId="18" xfId="0" applyFont="1" applyBorder="1" applyAlignment="1">
      <alignment horizontal="left" vertical="center" indent="1"/>
    </xf>
    <xf numFmtId="0" fontId="11" fillId="0" borderId="19" xfId="0" applyFont="1" applyBorder="1" applyAlignment="1">
      <alignment horizontal="left" vertical="center" indent="1"/>
    </xf>
    <xf numFmtId="0" fontId="11" fillId="0" borderId="19" xfId="3" applyFont="1" applyBorder="1" applyAlignment="1">
      <alignment horizontal="left" vertical="center" indent="1"/>
    </xf>
    <xf numFmtId="0" fontId="11" fillId="0" borderId="20" xfId="0" applyFont="1" applyBorder="1" applyAlignment="1">
      <alignment horizontal="left" vertical="center" indent="1"/>
    </xf>
    <xf numFmtId="0" fontId="13" fillId="0" borderId="4" xfId="0" applyFont="1" applyBorder="1" applyAlignment="1">
      <alignment horizontal="left" indent="1"/>
    </xf>
    <xf numFmtId="0" fontId="14" fillId="0" borderId="6" xfId="0" applyFont="1" applyBorder="1" applyAlignment="1">
      <alignment horizontal="left" vertical="center" indent="1"/>
    </xf>
    <xf numFmtId="0" fontId="14" fillId="0" borderId="2" xfId="0" applyFont="1" applyBorder="1" applyAlignment="1">
      <alignment horizontal="left" vertical="center" indent="1"/>
    </xf>
    <xf numFmtId="9" fontId="14" fillId="0" borderId="6" xfId="7" applyFont="1" applyBorder="1" applyAlignment="1">
      <alignment horizontal="left" vertical="center" indent="2"/>
    </xf>
    <xf numFmtId="0" fontId="14" fillId="0" borderId="4" xfId="0" applyFont="1" applyBorder="1" applyAlignment="1">
      <alignment horizontal="left" vertical="center" indent="1"/>
    </xf>
    <xf numFmtId="43" fontId="14" fillId="0" borderId="1" xfId="1" applyFont="1" applyBorder="1" applyAlignment="1">
      <alignment horizontal="left" vertical="center" indent="1"/>
    </xf>
    <xf numFmtId="0" fontId="14" fillId="0" borderId="1" xfId="0" applyFont="1" applyBorder="1" applyAlignment="1">
      <alignment horizontal="left" vertical="center" indent="1"/>
    </xf>
    <xf numFmtId="0" fontId="14" fillId="3" borderId="4" xfId="0" applyFont="1" applyFill="1" applyBorder="1" applyAlignment="1">
      <alignment horizontal="left" vertical="center" indent="1"/>
    </xf>
    <xf numFmtId="0" fontId="14" fillId="3" borderId="1" xfId="0" applyFont="1" applyFill="1" applyBorder="1" applyAlignment="1">
      <alignment horizontal="left" vertical="center" indent="1"/>
    </xf>
    <xf numFmtId="43" fontId="14" fillId="3" borderId="1" xfId="1" applyFont="1" applyFill="1" applyBorder="1" applyAlignment="1">
      <alignment horizontal="left" vertical="center" indent="1"/>
    </xf>
    <xf numFmtId="0" fontId="14" fillId="5" borderId="4" xfId="0" applyFont="1" applyFill="1" applyBorder="1" applyAlignment="1">
      <alignment horizontal="left" vertical="center" indent="1"/>
    </xf>
    <xf numFmtId="0" fontId="14" fillId="5" borderId="1" xfId="0" applyFont="1" applyFill="1" applyBorder="1" applyAlignment="1">
      <alignment horizontal="left" vertical="center" indent="1"/>
    </xf>
    <xf numFmtId="0" fontId="14" fillId="0" borderId="16" xfId="0" applyFont="1" applyBorder="1" applyAlignment="1">
      <alignment horizontal="left" vertical="center" indent="1"/>
    </xf>
    <xf numFmtId="0" fontId="16" fillId="0" borderId="2" xfId="0" applyFont="1" applyBorder="1" applyAlignment="1">
      <alignment horizontal="left" vertical="center" indent="1"/>
    </xf>
    <xf numFmtId="0" fontId="16" fillId="0" borderId="6" xfId="0" applyFont="1" applyBorder="1" applyAlignment="1">
      <alignment horizontal="left" vertical="center" indent="1"/>
    </xf>
    <xf numFmtId="0" fontId="16" fillId="0" borderId="3" xfId="0" applyFont="1" applyBorder="1" applyAlignment="1">
      <alignment horizontal="left" vertical="center" wrapText="1" indent="1"/>
    </xf>
    <xf numFmtId="0" fontId="16" fillId="0" borderId="6" xfId="1" applyNumberFormat="1" applyFont="1" applyBorder="1" applyAlignment="1">
      <alignment horizontal="left" vertical="center" wrapText="1" indent="1"/>
    </xf>
    <xf numFmtId="0" fontId="16" fillId="0" borderId="3" xfId="1" applyNumberFormat="1" applyFont="1" applyBorder="1" applyAlignment="1">
      <alignment horizontal="left" vertical="center" indent="1"/>
    </xf>
    <xf numFmtId="0" fontId="18" fillId="0" borderId="4" xfId="0" applyFont="1" applyBorder="1" applyAlignment="1">
      <alignment horizontal="left" indent="1"/>
    </xf>
    <xf numFmtId="0" fontId="18" fillId="0" borderId="1" xfId="0" applyFont="1" applyBorder="1" applyAlignment="1">
      <alignment horizontal="left" indent="1"/>
    </xf>
    <xf numFmtId="2" fontId="18" fillId="0" borderId="5" xfId="0" applyNumberFormat="1" applyFont="1" applyBorder="1" applyAlignment="1">
      <alignment horizontal="left" wrapText="1" indent="1"/>
    </xf>
    <xf numFmtId="43" fontId="18" fillId="0" borderId="1" xfId="1" applyFont="1" applyBorder="1" applyAlignment="1">
      <alignment horizontal="left" indent="1"/>
    </xf>
    <xf numFmtId="43" fontId="18" fillId="0" borderId="5" xfId="1" applyFont="1" applyBorder="1" applyAlignment="1">
      <alignment horizontal="left" indent="1"/>
    </xf>
    <xf numFmtId="0" fontId="16" fillId="3" borderId="1" xfId="0" applyFont="1" applyFill="1" applyBorder="1" applyAlignment="1">
      <alignment horizontal="left" indent="1"/>
    </xf>
    <xf numFmtId="0" fontId="18" fillId="0" borderId="0" xfId="0" applyFont="1" applyAlignment="1">
      <alignment horizontal="left" indent="1"/>
    </xf>
    <xf numFmtId="43" fontId="16" fillId="0" borderId="0" xfId="1" applyFont="1" applyAlignment="1">
      <alignment horizontal="left" indent="1"/>
    </xf>
    <xf numFmtId="0" fontId="18" fillId="0" borderId="8" xfId="0" applyFont="1" applyBorder="1" applyAlignment="1">
      <alignment horizontal="left" indent="1"/>
    </xf>
    <xf numFmtId="0" fontId="16" fillId="0" borderId="8" xfId="0" applyFont="1" applyBorder="1" applyAlignment="1">
      <alignment horizontal="left" indent="1"/>
    </xf>
    <xf numFmtId="0" fontId="18" fillId="0" borderId="0" xfId="0" applyFont="1" applyAlignment="1">
      <alignment horizontal="left" wrapText="1" indent="1"/>
    </xf>
    <xf numFmtId="0" fontId="20" fillId="0" borderId="0" xfId="0" applyFont="1" applyAlignment="1">
      <alignment horizontal="left" vertical="center" wrapText="1" indent="1"/>
    </xf>
    <xf numFmtId="43" fontId="16" fillId="0" borderId="1" xfId="1" applyFont="1" applyFill="1" applyBorder="1" applyAlignment="1">
      <alignment horizontal="left" indent="1"/>
    </xf>
    <xf numFmtId="43" fontId="16" fillId="0" borderId="1" xfId="1" applyFont="1" applyBorder="1" applyAlignment="1">
      <alignment horizontal="left" indent="1"/>
    </xf>
    <xf numFmtId="0" fontId="16" fillId="3" borderId="8" xfId="0" applyFont="1" applyFill="1" applyBorder="1" applyAlignment="1">
      <alignment horizontal="left" indent="1"/>
    </xf>
    <xf numFmtId="0" fontId="16" fillId="0" borderId="0" xfId="0" applyFont="1" applyAlignment="1">
      <alignment horizontal="left" indent="1"/>
    </xf>
    <xf numFmtId="0" fontId="17" fillId="4" borderId="8" xfId="1" applyNumberFormat="1" applyFont="1" applyFill="1" applyBorder="1" applyAlignment="1">
      <alignment horizontal="left" indent="1"/>
    </xf>
    <xf numFmtId="43" fontId="16" fillId="0" borderId="8" xfId="0" applyNumberFormat="1" applyFont="1" applyBorder="1" applyAlignment="1">
      <alignment horizontal="left" indent="1"/>
    </xf>
    <xf numFmtId="43" fontId="16" fillId="3" borderId="8" xfId="0" applyNumberFormat="1" applyFont="1" applyFill="1" applyBorder="1" applyAlignment="1">
      <alignment horizontal="left" indent="1"/>
    </xf>
    <xf numFmtId="0" fontId="16" fillId="0" borderId="0" xfId="0" applyFont="1" applyAlignment="1">
      <alignment horizontal="left" vertical="center" indent="1"/>
    </xf>
    <xf numFmtId="0" fontId="17" fillId="4" borderId="8" xfId="1" applyNumberFormat="1" applyFont="1" applyFill="1" applyBorder="1" applyAlignment="1">
      <alignment horizontal="left" vertical="center" indent="1"/>
    </xf>
    <xf numFmtId="0" fontId="17" fillId="4" borderId="8" xfId="1" applyNumberFormat="1" applyFont="1" applyFill="1" applyBorder="1" applyAlignment="1">
      <alignment horizontal="left" vertical="center" wrapText="1" indent="1"/>
    </xf>
    <xf numFmtId="43" fontId="18" fillId="0" borderId="9" xfId="1" applyFont="1" applyBorder="1" applyAlignment="1">
      <alignment horizontal="left" indent="1"/>
    </xf>
    <xf numFmtId="43" fontId="16" fillId="3" borderId="8" xfId="1" applyFont="1" applyFill="1" applyBorder="1" applyAlignment="1">
      <alignment horizontal="left" indent="1"/>
    </xf>
    <xf numFmtId="43" fontId="16" fillId="0" borderId="8" xfId="1" applyFont="1" applyBorder="1" applyAlignment="1">
      <alignment horizontal="left" indent="1"/>
    </xf>
    <xf numFmtId="0" fontId="19" fillId="0" borderId="4" xfId="0" applyFont="1" applyBorder="1" applyAlignment="1">
      <alignment horizontal="left" indent="1"/>
    </xf>
    <xf numFmtId="2" fontId="18" fillId="0" borderId="7" xfId="0" applyNumberFormat="1" applyFont="1" applyBorder="1" applyAlignment="1">
      <alignment horizontal="left" wrapText="1" indent="1"/>
    </xf>
    <xf numFmtId="0" fontId="15" fillId="3" borderId="17" xfId="0" applyFont="1" applyFill="1" applyBorder="1" applyAlignment="1">
      <alignment horizontal="left" vertical="center" indent="1"/>
    </xf>
    <xf numFmtId="0" fontId="18" fillId="0" borderId="7" xfId="0" applyFont="1" applyBorder="1" applyAlignment="1">
      <alignment horizontal="left" vertical="center" indent="1"/>
    </xf>
    <xf numFmtId="0" fontId="7" fillId="3" borderId="12" xfId="0" applyFont="1" applyFill="1" applyBorder="1" applyAlignment="1">
      <alignment horizontal="left" vertical="center" indent="1"/>
    </xf>
    <xf numFmtId="0" fontId="7" fillId="3" borderId="6" xfId="0" applyFont="1" applyFill="1" applyBorder="1" applyAlignment="1">
      <alignment horizontal="left" vertical="center" indent="1"/>
    </xf>
    <xf numFmtId="0" fontId="15" fillId="3" borderId="2" xfId="0" applyFont="1" applyFill="1" applyBorder="1" applyAlignment="1">
      <alignment horizontal="left" vertical="center" indent="1"/>
    </xf>
    <xf numFmtId="0" fontId="1" fillId="0" borderId="1" xfId="6" applyBorder="1" applyAlignment="1">
      <alignment horizontal="left" indent="1"/>
    </xf>
    <xf numFmtId="0" fontId="0" fillId="0" borderId="4" xfId="0" applyBorder="1" applyAlignment="1">
      <alignment horizontal="left" vertical="center" indent="1"/>
    </xf>
    <xf numFmtId="0" fontId="0" fillId="0" borderId="5" xfId="0" applyBorder="1" applyAlignment="1">
      <alignment horizontal="left" vertical="center" indent="1"/>
    </xf>
    <xf numFmtId="43" fontId="0" fillId="0" borderId="1" xfId="1" applyFont="1" applyFill="1" applyBorder="1" applyAlignment="1">
      <alignment horizontal="left" vertical="center" indent="1"/>
    </xf>
    <xf numFmtId="0" fontId="22" fillId="0" borderId="0" xfId="4" applyFont="1" applyAlignment="1">
      <alignment horizontal="left" indent="1"/>
    </xf>
    <xf numFmtId="0" fontId="1" fillId="0" borderId="0" xfId="0" applyFont="1" applyAlignment="1">
      <alignment horizontal="left" indent="1"/>
    </xf>
    <xf numFmtId="0" fontId="21" fillId="7" borderId="1" xfId="4" applyFont="1" applyFill="1" applyBorder="1" applyAlignment="1">
      <alignment horizontal="left" indent="1"/>
    </xf>
    <xf numFmtId="0" fontId="21" fillId="7" borderId="10" xfId="4" applyFont="1" applyFill="1" applyBorder="1" applyAlignment="1">
      <alignment horizontal="left" indent="1"/>
    </xf>
    <xf numFmtId="0" fontId="22" fillId="0" borderId="1" xfId="4" applyFont="1" applyBorder="1" applyAlignment="1">
      <alignment horizontal="left" indent="1"/>
    </xf>
    <xf numFmtId="8" fontId="1" fillId="0" borderId="0" xfId="0" applyNumberFormat="1" applyFont="1" applyAlignment="1">
      <alignment horizontal="left" indent="1"/>
    </xf>
    <xf numFmtId="0" fontId="1" fillId="9" borderId="1" xfId="4" applyFont="1" applyFill="1" applyBorder="1" applyAlignment="1">
      <alignment horizontal="left" indent="1"/>
    </xf>
    <xf numFmtId="0" fontId="1" fillId="8" borderId="1" xfId="4" applyFont="1" applyFill="1" applyBorder="1" applyAlignment="1">
      <alignment horizontal="left" indent="1"/>
    </xf>
    <xf numFmtId="14" fontId="1" fillId="0" borderId="0" xfId="0" applyNumberFormat="1" applyFont="1" applyAlignment="1">
      <alignment horizontal="left" indent="1"/>
    </xf>
    <xf numFmtId="8" fontId="22" fillId="0" borderId="0" xfId="4" applyNumberFormat="1" applyFont="1" applyAlignment="1">
      <alignment horizontal="left" indent="1"/>
    </xf>
    <xf numFmtId="0" fontId="1" fillId="0" borderId="0" xfId="6" applyAlignment="1">
      <alignment horizontal="left" indent="1"/>
    </xf>
    <xf numFmtId="2" fontId="18" fillId="0" borderId="4" xfId="0" applyNumberFormat="1" applyFont="1" applyBorder="1" applyAlignment="1">
      <alignment horizontal="left" wrapText="1" indent="1"/>
    </xf>
    <xf numFmtId="0" fontId="18" fillId="0" borderId="7" xfId="0" applyFont="1" applyBorder="1" applyAlignment="1">
      <alignment horizontal="left" indent="1"/>
    </xf>
    <xf numFmtId="0" fontId="15" fillId="3" borderId="22" xfId="0" applyFont="1" applyFill="1" applyBorder="1" applyAlignment="1">
      <alignment horizontal="left" vertical="center" indent="1"/>
    </xf>
    <xf numFmtId="0" fontId="18" fillId="0" borderId="17" xfId="0" applyFont="1" applyBorder="1" applyAlignment="1">
      <alignment horizontal="left" indent="1"/>
    </xf>
    <xf numFmtId="43" fontId="0" fillId="0" borderId="5" xfId="0" applyNumberFormat="1" applyBorder="1" applyAlignment="1">
      <alignment horizontal="left" vertical="center" indent="1"/>
    </xf>
    <xf numFmtId="0" fontId="0" fillId="2" borderId="2" xfId="0" applyFill="1" applyBorder="1" applyAlignment="1">
      <alignment horizontal="left" vertical="center" wrapText="1" indent="1"/>
    </xf>
    <xf numFmtId="0" fontId="0" fillId="3" borderId="6" xfId="0" applyFill="1" applyBorder="1" applyAlignment="1">
      <alignment horizontal="left" vertical="center" wrapText="1" indent="1"/>
    </xf>
    <xf numFmtId="0" fontId="0" fillId="0" borderId="6" xfId="0" applyBorder="1" applyAlignment="1">
      <alignment horizontal="left" vertical="center" wrapText="1" indent="1"/>
    </xf>
    <xf numFmtId="0" fontId="0" fillId="2" borderId="6" xfId="0" applyFill="1" applyBorder="1" applyAlignment="1">
      <alignment horizontal="left" vertical="center" wrapText="1" indent="1"/>
    </xf>
    <xf numFmtId="0" fontId="0" fillId="3" borderId="3" xfId="0" applyFill="1" applyBorder="1" applyAlignment="1">
      <alignment horizontal="left" vertical="center" wrapText="1" indent="1"/>
    </xf>
    <xf numFmtId="0" fontId="0" fillId="0" borderId="16" xfId="0" applyBorder="1" applyAlignment="1">
      <alignment horizontal="left" vertical="center" indent="1"/>
    </xf>
    <xf numFmtId="0" fontId="0" fillId="0" borderId="11" xfId="0" applyBorder="1" applyAlignment="1">
      <alignment horizontal="left" vertical="center" indent="1"/>
    </xf>
    <xf numFmtId="0" fontId="0" fillId="0" borderId="15" xfId="0" applyBorder="1" applyAlignment="1">
      <alignment horizontal="left" vertical="center" indent="1"/>
    </xf>
    <xf numFmtId="0" fontId="0" fillId="0" borderId="11" xfId="0" applyBorder="1" applyAlignment="1">
      <alignment horizontal="left" indent="1"/>
    </xf>
    <xf numFmtId="43" fontId="0" fillId="0" borderId="11" xfId="1" applyFont="1" applyBorder="1" applyAlignment="1">
      <alignment horizontal="left" vertical="center" indent="1"/>
    </xf>
    <xf numFmtId="0" fontId="22" fillId="0" borderId="2" xfId="4" applyFont="1" applyBorder="1" applyAlignment="1">
      <alignment horizontal="left"/>
    </xf>
    <xf numFmtId="0" fontId="22" fillId="0" borderId="6" xfId="4" applyFont="1" applyBorder="1" applyAlignment="1">
      <alignment horizontal="left"/>
    </xf>
    <xf numFmtId="0" fontId="22" fillId="0" borderId="3" xfId="4" applyFont="1" applyBorder="1" applyAlignment="1">
      <alignment horizontal="left"/>
    </xf>
    <xf numFmtId="0" fontId="22" fillId="0" borderId="4" xfId="4" applyFont="1" applyBorder="1" applyAlignment="1">
      <alignment horizontal="left"/>
    </xf>
    <xf numFmtId="0" fontId="22" fillId="0" borderId="1" xfId="4" applyFont="1" applyBorder="1" applyAlignment="1">
      <alignment horizontal="left"/>
    </xf>
    <xf numFmtId="0" fontId="22" fillId="0" borderId="5" xfId="4" applyFont="1" applyBorder="1" applyAlignment="1">
      <alignment horizontal="left"/>
    </xf>
    <xf numFmtId="0" fontId="1" fillId="0" borderId="4" xfId="0" applyFont="1" applyBorder="1" applyAlignment="1">
      <alignment horizontal="left"/>
    </xf>
    <xf numFmtId="0" fontId="1" fillId="0" borderId="1" xfId="0" applyFont="1" applyBorder="1" applyAlignment="1">
      <alignment horizontal="left"/>
    </xf>
    <xf numFmtId="0" fontId="1" fillId="0" borderId="5" xfId="0" applyFont="1" applyBorder="1" applyAlignment="1">
      <alignment horizontal="left"/>
    </xf>
    <xf numFmtId="0" fontId="1" fillId="9" borderId="4" xfId="4" applyFont="1" applyFill="1" applyBorder="1" applyAlignment="1">
      <alignment horizontal="left"/>
    </xf>
    <xf numFmtId="0" fontId="1" fillId="9" borderId="1" xfId="4" applyFont="1" applyFill="1" applyBorder="1" applyAlignment="1">
      <alignment horizontal="left"/>
    </xf>
    <xf numFmtId="0" fontId="1" fillId="9" borderId="5" xfId="4" applyFont="1" applyFill="1" applyBorder="1" applyAlignment="1">
      <alignment horizontal="left"/>
    </xf>
    <xf numFmtId="0" fontId="1" fillId="8" borderId="4" xfId="4" applyFont="1" applyFill="1" applyBorder="1" applyAlignment="1">
      <alignment horizontal="left"/>
    </xf>
    <xf numFmtId="0" fontId="1" fillId="8" borderId="1" xfId="4" applyFont="1" applyFill="1" applyBorder="1" applyAlignment="1">
      <alignment horizontal="left"/>
    </xf>
    <xf numFmtId="0" fontId="1" fillId="8" borderId="5" xfId="4" applyFont="1" applyFill="1" applyBorder="1" applyAlignment="1">
      <alignment horizontal="left"/>
    </xf>
    <xf numFmtId="0" fontId="1" fillId="0" borderId="16" xfId="0" applyFont="1" applyBorder="1" applyAlignment="1">
      <alignment horizontal="left"/>
    </xf>
    <xf numFmtId="0" fontId="1" fillId="0" borderId="11" xfId="0" applyFont="1" applyBorder="1" applyAlignment="1">
      <alignment horizontal="left"/>
    </xf>
    <xf numFmtId="0" fontId="22" fillId="0" borderId="11" xfId="4" applyFont="1" applyBorder="1" applyAlignment="1">
      <alignment horizontal="left"/>
    </xf>
    <xf numFmtId="0" fontId="22" fillId="0" borderId="15" xfId="4" applyFont="1" applyBorder="1" applyAlignment="1">
      <alignment horizontal="left"/>
    </xf>
    <xf numFmtId="0" fontId="22" fillId="0" borderId="16" xfId="4" applyFont="1" applyBorder="1" applyAlignment="1">
      <alignment horizontal="left"/>
    </xf>
    <xf numFmtId="0" fontId="14" fillId="0" borderId="5" xfId="0" applyFont="1" applyBorder="1" applyAlignment="1">
      <alignment horizontal="left" vertical="center" indent="1"/>
    </xf>
    <xf numFmtId="43" fontId="14" fillId="0" borderId="23" xfId="0" applyNumberFormat="1" applyFont="1" applyBorder="1" applyAlignment="1">
      <alignment horizontal="left" vertical="center" indent="1"/>
    </xf>
    <xf numFmtId="43" fontId="14" fillId="0" borderId="5" xfId="0" applyNumberFormat="1" applyFont="1" applyBorder="1" applyAlignment="1">
      <alignment horizontal="left" vertical="center" indent="1"/>
    </xf>
    <xf numFmtId="0" fontId="14" fillId="0" borderId="21" xfId="0" applyFont="1" applyBorder="1" applyAlignment="1">
      <alignment horizontal="left" vertical="center" indent="1"/>
    </xf>
    <xf numFmtId="0" fontId="14" fillId="0" borderId="11" xfId="0" applyFont="1" applyBorder="1" applyAlignment="1">
      <alignment horizontal="left" vertical="center" indent="1"/>
    </xf>
    <xf numFmtId="43" fontId="14" fillId="0" borderId="11" xfId="1" applyFont="1" applyBorder="1" applyAlignment="1">
      <alignment horizontal="left" vertical="center" indent="1"/>
    </xf>
    <xf numFmtId="0" fontId="14" fillId="0" borderId="15" xfId="0" applyFont="1" applyBorder="1" applyAlignment="1">
      <alignment horizontal="left" vertical="center" indent="1"/>
    </xf>
    <xf numFmtId="43" fontId="14" fillId="0" borderId="15" xfId="0" applyNumberFormat="1" applyFont="1" applyBorder="1" applyAlignment="1">
      <alignment horizontal="left" vertical="center" indent="1"/>
    </xf>
    <xf numFmtId="0" fontId="14" fillId="0" borderId="24" xfId="0" applyFont="1" applyBorder="1" applyAlignment="1">
      <alignment horizontal="left" vertical="center" indent="1"/>
    </xf>
    <xf numFmtId="9" fontId="14" fillId="0" borderId="3" xfId="7" applyFont="1" applyBorder="1" applyAlignment="1">
      <alignment horizontal="left" vertical="center" indent="1"/>
    </xf>
    <xf numFmtId="0" fontId="6" fillId="0" borderId="9" xfId="0" applyFont="1" applyBorder="1" applyAlignment="1">
      <alignment horizontal="left" vertical="center" indent="1"/>
    </xf>
    <xf numFmtId="0" fontId="6" fillId="0" borderId="13" xfId="0" applyFont="1" applyBorder="1" applyAlignment="1">
      <alignment horizontal="left" vertical="center" indent="1"/>
    </xf>
    <xf numFmtId="17" fontId="12" fillId="0" borderId="0" xfId="0" applyNumberFormat="1" applyFont="1" applyAlignment="1">
      <alignment horizontal="center"/>
    </xf>
    <xf numFmtId="0" fontId="12" fillId="0" borderId="0" xfId="0" applyFont="1" applyAlignment="1">
      <alignment horizontal="center"/>
    </xf>
    <xf numFmtId="17" fontId="12" fillId="0" borderId="18" xfId="6" applyNumberFormat="1" applyFont="1" applyBorder="1" applyAlignment="1">
      <alignment horizontal="center"/>
    </xf>
    <xf numFmtId="0" fontId="12" fillId="0" borderId="18" xfId="6" applyFont="1" applyBorder="1" applyAlignment="1">
      <alignment horizontal="center"/>
    </xf>
    <xf numFmtId="17" fontId="7" fillId="0" borderId="18" xfId="6" applyNumberFormat="1" applyFont="1" applyBorder="1" applyAlignment="1">
      <alignment horizontal="center"/>
    </xf>
    <xf numFmtId="0" fontId="7" fillId="0" borderId="18" xfId="6" applyFont="1" applyBorder="1" applyAlignment="1">
      <alignment horizontal="center"/>
    </xf>
    <xf numFmtId="17" fontId="13" fillId="0" borderId="18" xfId="0" applyNumberFormat="1" applyFont="1" applyBorder="1" applyAlignment="1">
      <alignment horizontal="center"/>
    </xf>
    <xf numFmtId="0" fontId="13" fillId="0" borderId="18" xfId="0" applyFont="1" applyBorder="1" applyAlignment="1">
      <alignment horizontal="center"/>
    </xf>
    <xf numFmtId="0" fontId="0" fillId="0" borderId="0" xfId="0" applyAlignment="1">
      <alignment horizontal="left" indent="1"/>
    </xf>
  </cellXfs>
  <cellStyles count="8">
    <cellStyle name="Comma" xfId="1" builtinId="3"/>
    <cellStyle name="Normal" xfId="0" builtinId="0"/>
    <cellStyle name="Normal 2" xfId="2" xr:uid="{95611E65-10BE-44E6-A24D-25BA96BE64D7}"/>
    <cellStyle name="Normal 3" xfId="4" xr:uid="{6F6B4933-31E1-451E-954E-B69A699C6C56}"/>
    <cellStyle name="Normal 5" xfId="3" xr:uid="{768F1390-3371-4702-AEFA-BF4FBBA4AEB3}"/>
    <cellStyle name="Normal 7 2" xfId="5" xr:uid="{DD6348B9-8F67-4EBD-95EA-C55F43414511}"/>
    <cellStyle name="Normal 8" xfId="6" xr:uid="{9FF8F345-3555-4C84-B1C2-F054516EFEDC}"/>
    <cellStyle name="Percent" xfId="7" builtinId="5"/>
  </cellStyles>
  <dxfs count="36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theme="5" tint="0.59996337778862885"/>
        </patternFill>
      </fill>
    </dxf>
    <dxf>
      <font>
        <color rgb="FF9C0006"/>
      </font>
      <fill>
        <patternFill>
          <bgColor rgb="FFFF4343"/>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dxf>
    <dxf>
      <font>
        <b/>
        <i val="0"/>
        <color auto="1"/>
      </font>
      <fill>
        <patternFill>
          <bgColor rgb="FFFFFF00"/>
        </patternFill>
      </fill>
    </dxf>
    <dxf>
      <font>
        <b/>
        <i val="0"/>
      </font>
      <fill>
        <patternFill>
          <bgColor theme="8" tint="0.79998168889431442"/>
        </patternFill>
      </fill>
    </dxf>
    <dxf>
      <font>
        <b/>
        <i val="0"/>
      </font>
      <fill>
        <patternFill>
          <bgColor theme="5" tint="0.79998168889431442"/>
        </patternFill>
      </fill>
    </dxf>
    <dxf>
      <font>
        <b/>
        <i val="0"/>
      </font>
      <fill>
        <patternFill>
          <bgColor theme="9" tint="0.79998168889431442"/>
        </patternFill>
      </fill>
    </dxf>
    <dxf>
      <font>
        <b/>
        <i val="0"/>
      </font>
      <fill>
        <patternFill>
          <bgColor rgb="FFFED2E3"/>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b/>
        <i val="0"/>
        <color rgb="FF9C5700"/>
      </font>
      <fill>
        <patternFill>
          <bgColor theme="7" tint="0.59996337778862885"/>
        </patternFill>
      </fill>
    </dxf>
    <dxf>
      <font>
        <color rgb="FF9C5700"/>
      </font>
      <fill>
        <patternFill>
          <bgColor rgb="FFFFEB9C"/>
        </patternFill>
      </fill>
    </dxf>
    <dxf>
      <font>
        <b/>
        <i val="0"/>
      </font>
      <fill>
        <patternFill>
          <bgColor theme="7" tint="0.59996337778862885"/>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b/>
        <i val="0"/>
        <color auto="1"/>
      </font>
      <fill>
        <patternFill>
          <bgColor rgb="FFFFFF00"/>
        </patternFill>
      </fill>
    </dxf>
    <dxf>
      <font>
        <b/>
        <i val="0"/>
      </font>
      <fill>
        <patternFill>
          <bgColor theme="8" tint="0.79998168889431442"/>
        </patternFill>
      </fill>
    </dxf>
    <dxf>
      <font>
        <b/>
        <i val="0"/>
      </font>
      <fill>
        <patternFill>
          <bgColor theme="7" tint="0.59996337778862885"/>
        </patternFill>
      </fill>
    </dxf>
    <dxf>
      <font>
        <b/>
        <i val="0"/>
      </font>
      <fill>
        <patternFill>
          <bgColor theme="5" tint="0.79998168889431442"/>
        </patternFill>
      </fill>
    </dxf>
    <dxf>
      <font>
        <color rgb="FF9C5700"/>
      </font>
      <fill>
        <patternFill>
          <bgColor rgb="FFFFEB9C"/>
        </patternFill>
      </fill>
    </dxf>
    <dxf>
      <font>
        <b/>
        <i val="0"/>
      </font>
      <fill>
        <patternFill>
          <bgColor rgb="FFFED2E3"/>
        </patternFill>
      </fill>
    </dxf>
    <dxf>
      <font>
        <color rgb="FF9C0006"/>
      </font>
      <fill>
        <patternFill>
          <bgColor rgb="FFFFC7CE"/>
        </patternFill>
      </fill>
    </dxf>
    <dxf>
      <font>
        <b/>
        <i val="0"/>
        <color rgb="FF9C5700"/>
      </font>
      <fill>
        <patternFill>
          <bgColor theme="7" tint="0.59996337778862885"/>
        </patternFill>
      </fill>
    </dxf>
    <dxf>
      <font>
        <color rgb="FF9C5700"/>
      </font>
      <fill>
        <patternFill>
          <bgColor rgb="FFFFEB9C"/>
        </patternFill>
      </fill>
    </dxf>
    <dxf>
      <font>
        <b/>
        <i val="0"/>
      </font>
      <fill>
        <patternFill>
          <bgColor theme="9"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theme="9" tint="0.79998168889431442"/>
        </patternFill>
      </fill>
    </dxf>
    <dxf>
      <font>
        <color rgb="FF9C5700"/>
      </font>
      <fill>
        <patternFill>
          <bgColor rgb="FFFFEB9C"/>
        </patternFill>
      </fill>
    </dxf>
    <dxf>
      <font>
        <color rgb="FF9C5700"/>
      </font>
      <fill>
        <patternFill>
          <bgColor rgb="FFFFEB9C"/>
        </patternFill>
      </fill>
    </dxf>
    <dxf>
      <font>
        <b/>
        <i val="0"/>
      </font>
      <fill>
        <patternFill>
          <bgColor theme="7" tint="0.59996337778862885"/>
        </patternFill>
      </fill>
    </dxf>
    <dxf>
      <font>
        <color rgb="FF9C5700"/>
      </font>
      <fill>
        <patternFill>
          <bgColor rgb="FFFFEB9C"/>
        </patternFill>
      </fill>
    </dxf>
    <dxf>
      <font>
        <b/>
        <i val="0"/>
        <color auto="1"/>
      </font>
      <fill>
        <patternFill>
          <bgColor rgb="FFFFFF00"/>
        </patternFill>
      </fill>
    </dxf>
    <dxf>
      <font>
        <b/>
        <i val="0"/>
      </font>
      <fill>
        <patternFill>
          <bgColor theme="8" tint="0.79998168889431442"/>
        </patternFill>
      </fill>
    </dxf>
    <dxf>
      <font>
        <b/>
        <i val="0"/>
      </font>
      <fill>
        <patternFill>
          <bgColor theme="5" tint="0.79998168889431442"/>
        </patternFill>
      </fill>
    </dxf>
    <dxf>
      <font>
        <b/>
        <i val="0"/>
      </font>
      <fill>
        <patternFill>
          <bgColor theme="9" tint="0.79998168889431442"/>
        </patternFill>
      </fill>
    </dxf>
    <dxf>
      <font>
        <b/>
        <i val="0"/>
      </font>
      <fill>
        <patternFill>
          <bgColor rgb="FFFED2E3"/>
        </patternFill>
      </fill>
    </dxf>
    <dxf>
      <font>
        <color rgb="FF9C5700"/>
      </font>
      <fill>
        <patternFill>
          <bgColor rgb="FFFFEB9C"/>
        </patternFill>
      </fill>
    </dxf>
    <dxf>
      <font>
        <color rgb="FF9C5700"/>
      </font>
      <fill>
        <patternFill>
          <bgColor rgb="FFFFEB9C"/>
        </patternFill>
      </fill>
    </dxf>
    <dxf>
      <font>
        <b/>
        <i val="0"/>
        <color rgb="FF9C5700"/>
      </font>
      <fill>
        <patternFill>
          <bgColor theme="7" tint="0.59996337778862885"/>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ill>
        <patternFill>
          <bgColor theme="8" tint="0.79998168889431442"/>
        </patternFill>
      </fill>
    </dxf>
    <dxf>
      <fill>
        <patternFill>
          <bgColor theme="7" tint="0.79998168889431442"/>
        </patternFill>
      </fill>
    </dxf>
    <dxf>
      <fill>
        <patternFill>
          <bgColor theme="5" tint="0.7999816888943144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b/>
        <i val="0"/>
      </font>
      <fill>
        <patternFill>
          <bgColor theme="7" tint="0.59996337778862885"/>
        </patternFill>
      </fill>
    </dxf>
    <dxf>
      <font>
        <b/>
        <i val="0"/>
      </font>
      <fill>
        <patternFill>
          <bgColor theme="7" tint="0.59996337778862885"/>
        </patternFill>
      </fill>
    </dxf>
    <dxf>
      <font>
        <b/>
        <i val="0"/>
      </font>
      <fill>
        <patternFill>
          <bgColor theme="7" tint="0.59996337778862885"/>
        </patternFill>
      </fill>
    </dxf>
    <dxf>
      <font>
        <b/>
        <i val="0"/>
      </font>
      <fill>
        <patternFill>
          <bgColor theme="7" tint="0.59996337778862885"/>
        </patternFill>
      </fill>
    </dxf>
    <dxf>
      <font>
        <b/>
        <i val="0"/>
      </font>
      <fill>
        <patternFill>
          <bgColor theme="7" tint="0.59996337778862885"/>
        </patternFill>
      </fill>
    </dxf>
    <dxf>
      <font>
        <b/>
        <i val="0"/>
      </font>
      <fill>
        <patternFill>
          <bgColor theme="7" tint="0.59996337778862885"/>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relativeIndent="1" justifyLastLine="0" shrinkToFit="0" readingOrder="0"/>
    </dxf>
    <dxf>
      <alignment horizontal="left" vertical="bottom" textRotation="0" wrapText="0" relativeIndent="1" justifyLastLine="0" shrinkToFit="0" readingOrder="0"/>
    </dxf>
    <dxf>
      <numFmt numFmtId="0" formatCode="General"/>
      <alignment horizontal="left" vertical="bottom" textRotation="0" wrapText="0" indent="1" justifyLastLine="0" shrinkToFit="0" readingOrder="0"/>
    </dxf>
    <dxf>
      <numFmt numFmtId="0" formatCode="General"/>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relativeIndent="1" justifyLastLine="0" shrinkToFit="0" readingOrder="0"/>
    </dxf>
    <dxf>
      <alignment horizontal="left" vertical="bottom" textRotation="0" wrapText="0" relativeIndent="1" justifyLastLine="0" shrinkToFit="0" readingOrder="0"/>
    </dxf>
    <dxf>
      <font>
        <b val="0"/>
        <i val="0"/>
        <strike val="0"/>
        <condense val="0"/>
        <extend val="0"/>
        <outline val="0"/>
        <shadow val="0"/>
        <u val="none"/>
        <vertAlign val="baseline"/>
        <sz val="10"/>
        <color auto="1"/>
        <name val="Aptos Narrow"/>
        <family val="2"/>
        <scheme val="none"/>
      </font>
      <numFmt numFmtId="35" formatCode="_(* #,##0.00_);_(* \(#,##0.00\);_(* &quot;-&quot;??_);_(@_)"/>
      <alignment horizontal="left" vertical="center" textRotation="0" wrapText="0" indent="1"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auto="1"/>
        <name val="Aptos Narrow"/>
        <family val="2"/>
        <scheme val="none"/>
      </font>
      <numFmt numFmtId="35" formatCode="_(* #,##0.00_);_(* \(#,##0.00\);_(* &quot;-&quot;??_);_(@_)"/>
      <alignment horizontal="left" vertical="center" textRotation="0" wrapText="0" indent="1"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left/>
        <right style="thin">
          <color indexed="64"/>
        </right>
        <top style="thin">
          <color indexed="64"/>
        </top>
        <bottom style="thin">
          <color indexed="64"/>
        </bottom>
        <vertical/>
        <horizontal/>
      </border>
    </dxf>
    <dxf>
      <border outline="0">
        <left style="thin">
          <color indexed="64"/>
        </left>
        <right style="thin">
          <color indexed="64"/>
        </right>
        <bottom style="thin">
          <color indexed="64"/>
        </bottom>
      </border>
    </dxf>
    <dxf>
      <border outline="0">
        <bottom style="thin">
          <color indexed="64"/>
        </bottom>
      </border>
    </dxf>
    <dxf>
      <font>
        <b val="0"/>
        <i val="0"/>
        <strike val="0"/>
        <condense val="0"/>
        <extend val="0"/>
        <outline val="0"/>
        <shadow val="0"/>
        <u val="none"/>
        <vertAlign val="baseline"/>
        <sz val="10"/>
        <color auto="1"/>
        <name val="Aptos Narrow"/>
        <family val="2"/>
        <scheme val="none"/>
      </font>
      <alignment horizontal="left" vertical="center" textRotation="0" wrapText="0" indent="1"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indexed="64"/>
          <bgColor indexed="65"/>
        </patternFill>
      </fill>
      <alignment horizontal="left" vertical="center" textRotation="0" wrapText="0" indent="1" justifyLastLine="0" shrinkToFit="0" readingOrder="0"/>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indexed="64"/>
          <bgColor indexed="65"/>
        </patternFill>
      </fill>
      <alignment horizontal="left" vertical="center" textRotation="0" wrapText="0" indent="1" justifyLastLine="0" shrinkToFit="0" readingOrder="0"/>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rgb="FFD3D3D3"/>
          <bgColor auto="1"/>
        </patternFill>
      </fill>
      <alignment horizontal="left" vertical="center" textRotation="0" wrapText="0" indent="1" justifyLastLine="0" shrinkToFit="0" readingOrder="0"/>
      <border diagonalUp="0" diagonalDown="0">
        <left style="medium">
          <color indexed="64"/>
        </left>
        <right style="medium">
          <color indexed="64"/>
        </right>
        <top style="thin">
          <color indexed="64"/>
        </top>
        <bottom style="thin">
          <color indexed="64"/>
        </bottom>
        <vertical/>
        <horizontal style="thin">
          <color indexed="64"/>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rgb="FFD3D3D3"/>
          <bgColor auto="1"/>
        </patternFill>
      </fill>
      <alignment horizontal="left" vertical="center" textRotation="0" indent="1" justifyLastLine="0" shrinkToFit="0" readingOrder="0"/>
      <border diagonalUp="0" diagonalDown="0">
        <left style="medium">
          <color indexed="64"/>
        </left>
        <right style="medium">
          <color indexed="64"/>
        </right>
        <top style="thin">
          <color indexed="64"/>
        </top>
        <bottom style="thin">
          <color indexed="64"/>
        </bottom>
        <vertical/>
        <horizontal style="thin">
          <color indexed="64"/>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rgb="FFD3D3D3"/>
          <bgColor auto="1"/>
        </patternFill>
      </fill>
      <alignment horizontal="left" vertical="center" textRotation="0" indent="1" justifyLastLine="0" shrinkToFit="0" readingOrder="0"/>
      <border diagonalUp="0" diagonalDown="0" outline="0">
        <left/>
        <right style="medium">
          <color indexed="64"/>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indexed="64"/>
          <bgColor auto="1"/>
        </patternFill>
      </fill>
      <alignment horizontal="left" vertical="center" textRotation="0" wrapText="0" indent="1" justifyLastLine="0" shrinkToFit="0" readingOrder="0"/>
      <border diagonalUp="0" diagonalDown="0">
        <left/>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fill>
        <patternFill patternType="solid">
          <fgColor indexed="64"/>
          <bgColor theme="1"/>
        </patternFill>
      </fill>
      <alignment horizontal="left" vertical="center" textRotation="0" wrapText="0" indent="1"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fill>
        <patternFill patternType="none">
          <fgColor indexed="64"/>
          <bgColor auto="1"/>
        </patternFill>
      </fill>
      <alignment horizontal="left" vertical="center" textRotation="0" wrapText="0" indent="1"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numFmt numFmtId="19" formatCode="m/d/yyyy"/>
      <fill>
        <patternFill patternType="none">
          <fgColor rgb="FFD3D3D3"/>
          <bgColor auto="1"/>
        </patternFill>
      </fill>
      <alignment horizontal="left" vertical="center" textRotation="0" 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numFmt numFmtId="19" formatCode="m/d/yyyy"/>
      <alignment horizontal="left" vertical="center" textRotation="0" wrapText="0" 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minor"/>
      </font>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minor"/>
      </font>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1"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numFmt numFmtId="0" formatCode="General"/>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wrapText="0" indent="1"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Calibri"/>
        <family val="2"/>
        <scheme val="minor"/>
      </font>
      <fill>
        <patternFill patternType="none">
          <fgColor rgb="FFD3D3D3"/>
          <bgColor auto="1"/>
        </patternFill>
      </fill>
      <alignment horizontal="left" vertical="center" textRotation="0" indent="1" justifyLastLine="0" shrinkToFit="0" readingOrder="0"/>
    </dxf>
    <dxf>
      <border>
        <bottom style="thin">
          <color indexed="64"/>
        </bottom>
      </border>
    </dxf>
    <dxf>
      <font>
        <b/>
        <i val="0"/>
        <strike val="0"/>
        <condense val="0"/>
        <extend val="0"/>
        <outline val="0"/>
        <shadow val="0"/>
        <u val="none"/>
        <vertAlign val="baseline"/>
        <sz val="9"/>
        <color rgb="FF000000"/>
        <name val="Calibri"/>
        <family val="2"/>
        <scheme val="minor"/>
      </font>
      <fill>
        <patternFill patternType="none">
          <bgColor auto="1"/>
        </patternFill>
      </fill>
      <alignment horizontal="left" vertical="center" textRotation="0" indent="1"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Calibri"/>
        <family val="2"/>
        <scheme val="minor"/>
      </font>
      <alignment horizontal="left" vertical="bottom" textRotation="0" wrapText="0" indent="1"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alignment horizontal="left" vertical="bottom"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alignment horizontal="left" vertical="bottom" textRotation="0" wrapText="0" indent="1"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alignment horizontal="left" vertical="bottom" textRotation="0" wrapText="0" indent="1"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0"/>
        <color rgb="FF000000"/>
        <name val="Arial"/>
        <family val="2"/>
        <scheme val="none"/>
      </font>
      <fill>
        <patternFill patternType="solid">
          <fgColor theme="7"/>
          <bgColor theme="7"/>
        </patternFill>
      </fill>
      <alignment horizontal="left" vertical="bottom" textRotation="0" wrapText="0" indent="1"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numFmt numFmtId="0" formatCode="Genera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dxf>
    <dxf>
      <border>
        <bottom style="thin">
          <color indexed="64"/>
        </bottom>
      </border>
    </dxf>
    <dxf>
      <font>
        <strike val="0"/>
        <outline val="0"/>
        <shadow val="0"/>
        <u val="none"/>
        <vertAlign val="baseline"/>
        <sz val="11"/>
        <name val="Calibri"/>
        <family val="2"/>
        <scheme val="minor"/>
      </font>
      <alignment horizontal="left" vertical="bottom" textRotation="0" wrapText="0" indent="0" justifyLastLine="0" shrinkToFit="0" readingOrder="0"/>
      <border diagonalUp="0" diagonalDown="0" outline="0">
        <left style="thin">
          <color indexed="64"/>
        </left>
        <right style="thin">
          <color indexed="64"/>
        </right>
        <top/>
        <bottom/>
      </border>
    </dxf>
    <dxf>
      <numFmt numFmtId="35" formatCode="_(* #,##0.00_);_(* \(#,##0.00\);_(* &quot;-&quot;??_);_(@_)"/>
    </dxf>
    <dxf>
      <alignment relativeIndent="1"/>
    </dxf>
    <dxf>
      <alignment relativeIndent="1"/>
    </dxf>
    <dxf>
      <alignment relativeIndent="1"/>
    </dxf>
    <dxf>
      <alignment relativeIndent="1"/>
    </dxf>
    <dxf>
      <alignment relativeIndent="1"/>
    </dxf>
    <dxf>
      <alignment relativeIndent="1"/>
    </dxf>
    <dxf>
      <alignment horizontal="left"/>
    </dxf>
    <dxf>
      <alignment horizontal="left"/>
    </dxf>
    <dxf>
      <alignment horizontal="left"/>
    </dxf>
    <dxf>
      <alignment horizontal="left"/>
    </dxf>
    <dxf>
      <alignment horizontal="left"/>
    </dxf>
    <dxf>
      <alignment horizontal="left"/>
    </dxf>
    <dxf>
      <alignment horizontal="general" indent="0"/>
    </dxf>
    <dxf>
      <alignment horizontal="general" indent="0"/>
    </dxf>
    <dxf>
      <alignment horizontal="general" indent="0"/>
    </dxf>
    <dxf>
      <alignment horizontal="general" indent="0"/>
    </dxf>
    <dxf>
      <alignment horizontal="general" indent="0"/>
    </dxf>
    <dxf>
      <alignment horizontal="general" indent="0"/>
    </dxf>
    <dxf>
      <alignment relativeIndent="1"/>
    </dxf>
    <dxf>
      <alignment relativeIndent="1"/>
    </dxf>
    <dxf>
      <alignment relativeIndent="1"/>
    </dxf>
    <dxf>
      <alignment relativeIndent="1"/>
    </dxf>
    <dxf>
      <alignment relativeIndent="1"/>
    </dxf>
    <dxf>
      <alignment relativeIndent="1"/>
    </dxf>
    <dxf>
      <alignment horizontal="left"/>
    </dxf>
    <dxf>
      <alignment horizontal="general" indent="0"/>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alignment relativeInden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0" relativeIndent="1" justifyLastLine="0" shrinkToFit="0" readingOrder="0"/>
      <border diagonalUp="0" diagonalDown="0" outline="0">
        <left style="thin">
          <color indexed="64"/>
        </left>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relativeIndent="1" justifyLastLine="0" shrinkToFit="0" readingOrder="0"/>
    </dxf>
    <dxf>
      <alignment horizontal="left" textRotation="0" relativeIndent="1" justifyLastLine="0" shrinkToFit="0" readingOrder="0"/>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textRotation="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relativeIndent="1" justifyLastLine="0" shrinkToFit="0" readingOrder="0"/>
    </dxf>
    <dxf>
      <border outline="0">
        <bottom style="thin">
          <color indexed="64"/>
        </bottom>
      </border>
    </dxf>
    <dxf>
      <alignment horizontal="left" textRotation="0" relativeIndent="1" justifyLastLine="0" shrinkToFit="0" readingOrder="0"/>
    </dxf>
    <dxf>
      <numFmt numFmtId="35" formatCode="_(* #,##0.00_);_(* \(#,##0.00\);_(* &quot;-&quot;??_);_(@_)"/>
      <alignment horizontal="left" vertical="bottom" textRotation="0" wrapText="0" indent="1" justifyLastLine="0" shrinkToFit="0" readingOrder="0"/>
      <border diagonalUp="0" diagonalDown="0" outline="0">
        <left style="thin">
          <color indexed="64"/>
        </left>
        <right/>
        <top style="thin">
          <color indexed="64"/>
        </top>
        <bottom/>
      </border>
    </dxf>
    <dxf>
      <font>
        <strike val="0"/>
        <outline val="0"/>
        <shadow val="0"/>
        <u val="none"/>
        <vertAlign val="baseline"/>
        <sz val="12"/>
        <name val="Aptos Narrow"/>
        <family val="2"/>
        <scheme val="none"/>
      </font>
      <numFmt numFmtId="35" formatCode="_(* #,##0.00_);_(* \(#,##0.00\);_(* &quot;-&quot;??_);_(@_)"/>
      <alignment horizontal="left" vertical="bottom" textRotation="0" wrapText="0" relativeIndent="1" justifyLastLine="0" shrinkToFit="0" readingOrder="0"/>
      <border diagonalUp="0" diagonalDown="0" outline="0">
        <left style="thin">
          <color indexed="64"/>
        </left>
        <right/>
        <top style="thin">
          <color indexed="64"/>
        </top>
        <bottom style="thin">
          <color indexed="64"/>
        </bottom>
      </border>
    </dxf>
    <dxf>
      <numFmt numFmtId="0" formatCode="General"/>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numFmt numFmtId="35" formatCode="_(* #,##0.00_);_(* \(#,##0.00\);_(* &quot;-&quot;??_);_(@_)"/>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numFmt numFmtId="0" formatCode="General"/>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numFmt numFmtId="35" formatCode="_(* #,##0.00_);_(* \(#,##0.00\);_(* &quot;-&quot;??_);_(@_)"/>
      <alignment horizontal="left" vertical="bottom" textRotation="0" wrapText="0" relativeIndent="1" justifyLastLine="0" shrinkToFit="0" readingOrder="0"/>
      <border diagonalUp="0" diagonalDown="0">
        <left style="thin">
          <color indexed="64"/>
        </left>
        <right style="thin">
          <color indexed="64"/>
        </right>
        <top style="thin">
          <color indexed="64"/>
        </top>
        <bottom style="thin">
          <color indexed="64"/>
        </bottom>
      </border>
    </dxf>
    <dxf>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numFmt numFmtId="0" formatCode="General"/>
      <alignment horizontal="left" vertical="bottom" textRotation="0" wrapText="0" relativeIndent="1" justifyLastLine="0" shrinkToFit="0" readingOrder="0"/>
      <border diagonalUp="0" diagonalDown="0" outline="0">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b val="0"/>
        <strike val="0"/>
        <outline val="0"/>
        <shadow val="0"/>
        <u val="none"/>
        <vertAlign val="baseline"/>
        <sz val="12"/>
        <name val="Aptos Narrow"/>
        <family val="2"/>
        <scheme val="none"/>
      </font>
      <numFmt numFmtId="0" formatCode="General"/>
      <fill>
        <patternFill patternType="none">
          <fgColor indexed="64"/>
          <bgColor auto="1"/>
        </patternFill>
      </fill>
      <alignment horizontal="left" vertical="bottom" textRotation="0" wrapText="0" relativeIndent="1" justifyLastLine="0" shrinkToFit="0" readingOrder="0"/>
      <border diagonalUp="0" diagonalDown="0">
        <left style="medium">
          <color indexed="64"/>
        </left>
        <right style="medium">
          <color indexed="64"/>
        </right>
        <top style="thin">
          <color indexed="64"/>
        </top>
        <bottom style="thin">
          <color indexed="64"/>
        </bottom>
        <vertical/>
        <horizontal style="thin">
          <color indexed="64"/>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style="medium">
          <color indexed="64"/>
        </left>
        <right style="medium">
          <color indexed="64"/>
        </right>
        <top style="thin">
          <color indexed="64"/>
        </top>
        <bottom/>
      </border>
    </dxf>
    <dxf>
      <font>
        <b val="0"/>
        <strike val="0"/>
        <outline val="0"/>
        <shadow val="0"/>
        <u val="none"/>
        <vertAlign val="baseline"/>
        <sz val="12"/>
        <name val="Aptos Narrow"/>
        <family val="2"/>
        <scheme val="none"/>
      </font>
      <numFmt numFmtId="0" formatCode="General"/>
      <fill>
        <patternFill patternType="none">
          <fgColor indexed="64"/>
          <bgColor auto="1"/>
        </patternFill>
      </fill>
      <alignment horizontal="left" vertical="center" textRotation="0" wrapText="0" relativeIndent="1" justifyLastLine="0" shrinkToFit="0" readingOrder="0"/>
      <border diagonalUp="0" diagonalDown="0" outline="0">
        <left style="medium">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1" justifyLastLine="0" shrinkToFit="0" readingOrder="0"/>
      <border diagonalUp="0" diagonalDown="0" outline="0">
        <left/>
        <right style="thin">
          <color indexed="64"/>
        </right>
        <top style="thin">
          <color indexed="64"/>
        </top>
        <bottom/>
      </border>
    </dxf>
    <dxf>
      <font>
        <b val="0"/>
        <strike val="0"/>
        <outline val="0"/>
        <shadow val="0"/>
        <u val="none"/>
        <vertAlign val="baseline"/>
        <sz val="12"/>
        <name val="Aptos Narrow"/>
        <family val="2"/>
        <scheme val="none"/>
      </font>
      <numFmt numFmtId="2" formatCode="0.00"/>
      <fill>
        <patternFill patternType="none">
          <fgColor indexed="64"/>
          <bgColor auto="1"/>
        </patternFill>
      </fill>
      <alignment horizontal="left" vertical="bottom" textRotation="0" wrapText="1" relativeIndent="1" justifyLastLine="0" shrinkToFit="0" readingOrder="0"/>
      <border diagonalUp="0" diagonalDown="0" outline="0">
        <left/>
        <right style="thin">
          <color indexed="64"/>
        </right>
        <top style="thin">
          <color indexed="64"/>
        </top>
        <bottom style="thin">
          <color indexed="64"/>
        </bottom>
      </border>
    </dxf>
    <dxf>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numFmt numFmtId="0" formatCode="General"/>
      <alignment horizontal="left" vertical="bottom" textRotation="0" wrapText="0" relativeIndent="1" justifyLastLine="0" shrinkToFit="0" readingOrder="0"/>
      <border diagonalUp="0" diagonalDown="0">
        <left style="thin">
          <color indexed="64"/>
        </left>
        <right style="thin">
          <color indexed="64"/>
        </right>
        <top style="thin">
          <color indexed="64"/>
        </top>
        <bottom style="thin">
          <color indexed="64"/>
        </bottom>
      </border>
    </dxf>
    <dxf>
      <alignment horizontal="left" vertical="bottom" textRotation="0" wrapText="0" indent="1" justifyLastLine="0" shrinkToFit="0" readingOrder="0"/>
      <border diagonalUp="0" diagonalDown="0" outline="0">
        <left style="thin">
          <color indexed="64"/>
        </left>
        <right/>
        <top style="thin">
          <color indexed="64"/>
        </top>
        <bottom/>
      </border>
    </dxf>
    <dxf>
      <font>
        <strike val="0"/>
        <outline val="0"/>
        <shadow val="0"/>
        <u val="none"/>
        <vertAlign val="baseline"/>
        <sz val="12"/>
        <name val="Aptos Narrow"/>
        <family val="2"/>
        <scheme val="none"/>
      </font>
      <alignment horizontal="left" vertical="bottom" textRotation="0" wrapText="0" relativeIndent="1"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2"/>
        <name val="Aptos Narrow"/>
        <family val="2"/>
        <scheme val="none"/>
      </font>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2"/>
        <name val="Aptos Narrow"/>
        <family val="2"/>
        <scheme val="none"/>
      </font>
      <numFmt numFmtId="0" formatCode="General"/>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0" indent="1" justifyLastLine="0" shrinkToFit="0" readingOrder="0"/>
      <border diagonalUp="0" diagonalDown="0" outline="0">
        <left style="thin">
          <color indexed="64"/>
        </left>
        <right style="thin">
          <color indexed="64"/>
        </right>
        <top style="thin">
          <color indexed="64"/>
        </top>
        <bottom/>
      </border>
    </dxf>
    <dxf>
      <font>
        <b val="0"/>
        <strike val="0"/>
        <outline val="0"/>
        <shadow val="0"/>
        <u val="none"/>
        <vertAlign val="baseline"/>
        <sz val="12"/>
        <name val="Aptos Narrow"/>
        <family val="2"/>
        <scheme val="none"/>
      </font>
      <fill>
        <patternFill patternType="none">
          <fgColor indexed="64"/>
          <bgColor auto="1"/>
        </patternFill>
      </fill>
      <alignment horizontal="left" vertical="bottom" textRotation="0" wrapText="0" relativeIndent="1"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1" justifyLastLine="0" shrinkToFit="0" readingOrder="0"/>
      <border diagonalUp="0" diagonalDown="0" outline="0">
        <left/>
        <right style="thin">
          <color indexed="64"/>
        </right>
        <top style="thin">
          <color indexed="64"/>
        </top>
        <bottom/>
      </border>
    </dxf>
    <dxf>
      <font>
        <strike val="0"/>
        <outline val="0"/>
        <shadow val="0"/>
        <u val="none"/>
        <vertAlign val="baseline"/>
        <sz val="12"/>
        <name val="Aptos Narrow"/>
        <family val="2"/>
        <scheme val="none"/>
      </font>
      <numFmt numFmtId="0" formatCode="General"/>
      <alignment horizontal="left" vertical="bottom" textRotation="0" wrapText="0" relativeIndent="1" justifyLastLine="0" shrinkToFit="0" readingOrder="0"/>
      <border diagonalUp="0" diagonalDown="0" outline="0">
        <left/>
        <right style="thin">
          <color indexed="64"/>
        </right>
        <top style="thin">
          <color indexed="64"/>
        </top>
        <bottom style="thin">
          <color indexed="64"/>
        </bottom>
      </border>
    </dxf>
    <dxf>
      <border>
        <top style="thin">
          <color indexed="64"/>
        </top>
      </border>
    </dxf>
    <dxf>
      <font>
        <strike val="0"/>
        <outline val="0"/>
        <shadow val="0"/>
        <u val="none"/>
        <vertAlign val="baseline"/>
        <sz val="12"/>
        <name val="Aptos Narrow"/>
        <family val="2"/>
        <scheme val="none"/>
      </font>
      <alignment horizontal="left" textRotation="0" relativeIndent="1" justifyLastLine="0" shrinkToFit="0" readingOrder="0"/>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2"/>
        <name val="Aptos Narrow"/>
        <family val="2"/>
        <scheme val="none"/>
      </font>
      <alignment horizontal="left" vertical="bottom" textRotation="0" wrapText="0" relativeIndent="1" justifyLastLine="0" shrinkToFit="0" readingOrder="0"/>
    </dxf>
    <dxf>
      <border>
        <bottom style="thin">
          <color indexed="64"/>
        </bottom>
      </border>
    </dxf>
    <dxf>
      <font>
        <b/>
        <strike val="0"/>
        <outline val="0"/>
        <shadow val="0"/>
        <u val="none"/>
        <vertAlign val="baseline"/>
        <sz val="12"/>
        <name val="Aptos Narrow"/>
        <family val="2"/>
        <scheme val="none"/>
      </font>
      <alignment horizontal="left" vertical="center" textRotation="0" wrapText="0" relativeIndent="1"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sheetMetadata" Target="metadata.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5" Type="http://schemas.openxmlformats.org/officeDocument/2006/relationships/customXml" Target="../customXml/item3.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24" Type="http://schemas.openxmlformats.org/officeDocument/2006/relationships/customXml" Target="../customXml/item2.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346982</xdr:colOff>
      <xdr:row>1</xdr:row>
      <xdr:rowOff>326571</xdr:rowOff>
    </xdr:from>
    <xdr:to>
      <xdr:col>2</xdr:col>
      <xdr:colOff>353785</xdr:colOff>
      <xdr:row>1</xdr:row>
      <xdr:rowOff>1292677</xdr:rowOff>
    </xdr:to>
    <mc:AlternateContent xmlns:mc="http://schemas.openxmlformats.org/markup-compatibility/2006" xmlns:sle15="http://schemas.microsoft.com/office/drawing/2012/slicer">
      <mc:Choice Requires="sle15">
        <xdr:graphicFrame macro="">
          <xdr:nvGraphicFramePr>
            <xdr:cNvPr id="2" name="DIVISION">
              <a:extLst>
                <a:ext uri="{FF2B5EF4-FFF2-40B4-BE49-F238E27FC236}">
                  <a16:creationId xmlns:a16="http://schemas.microsoft.com/office/drawing/2014/main" id="{C59C969A-4B5E-8C14-A12D-60B1B4C6DDCC}"/>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mlns="">
        <xdr:sp macro="" textlink="">
          <xdr:nvSpPr>
            <xdr:cNvPr id="0" name=""/>
            <xdr:cNvSpPr>
              <a:spLocks noTextEdit="1"/>
            </xdr:cNvSpPr>
          </xdr:nvSpPr>
          <xdr:spPr>
            <a:xfrm>
              <a:off x="346982" y="666750"/>
              <a:ext cx="1394732" cy="96610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693963</xdr:colOff>
      <xdr:row>1</xdr:row>
      <xdr:rowOff>176892</xdr:rowOff>
    </xdr:from>
    <xdr:to>
      <xdr:col>4</xdr:col>
      <xdr:colOff>870856</xdr:colOff>
      <xdr:row>2</xdr:row>
      <xdr:rowOff>258536</xdr:rowOff>
    </xdr:to>
    <mc:AlternateContent xmlns:mc="http://schemas.openxmlformats.org/markup-compatibility/2006" xmlns:sle15="http://schemas.microsoft.com/office/drawing/2012/slicer">
      <mc:Choice Requires="sle15">
        <xdr:graphicFrame macro="">
          <xdr:nvGraphicFramePr>
            <xdr:cNvPr id="3" name="JOB">
              <a:extLst>
                <a:ext uri="{FF2B5EF4-FFF2-40B4-BE49-F238E27FC236}">
                  <a16:creationId xmlns:a16="http://schemas.microsoft.com/office/drawing/2014/main" id="{F0BBDC2C-2AC4-2E37-805C-B963205143BD}"/>
                </a:ext>
              </a:extLst>
            </xdr:cNvPr>
            <xdr:cNvGraphicFramePr/>
          </xdr:nvGraphicFramePr>
          <xdr:xfrm>
            <a:off x="0" y="0"/>
            <a:ext cx="0" cy="0"/>
          </xdr:xfrm>
          <a:graphic>
            <a:graphicData uri="http://schemas.microsoft.com/office/drawing/2010/slicer">
              <sle:slicer xmlns:sle="http://schemas.microsoft.com/office/drawing/2010/slicer" name="JOB"/>
            </a:graphicData>
          </a:graphic>
        </xdr:graphicFrame>
      </mc:Choice>
      <mc:Fallback xmlns="">
        <xdr:sp macro="" textlink="">
          <xdr:nvSpPr>
            <xdr:cNvPr id="0" name=""/>
            <xdr:cNvSpPr>
              <a:spLocks noTextEdit="1"/>
            </xdr:cNvSpPr>
          </xdr:nvSpPr>
          <xdr:spPr>
            <a:xfrm>
              <a:off x="2081893" y="517071"/>
              <a:ext cx="2871108" cy="1755321"/>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856610</xdr:colOff>
      <xdr:row>1</xdr:row>
      <xdr:rowOff>98611</xdr:rowOff>
    </xdr:from>
    <xdr:to>
      <xdr:col>10</xdr:col>
      <xdr:colOff>734786</xdr:colOff>
      <xdr:row>2</xdr:row>
      <xdr:rowOff>285751</xdr:rowOff>
    </xdr:to>
    <mc:AlternateContent xmlns:mc="http://schemas.openxmlformats.org/markup-compatibility/2006" xmlns:sle15="http://schemas.microsoft.com/office/drawing/2012/slicer">
      <mc:Choice Requires="sle15">
        <xdr:graphicFrame macro="">
          <xdr:nvGraphicFramePr>
            <xdr:cNvPr id="5" name="DRIVER">
              <a:extLst>
                <a:ext uri="{FF2B5EF4-FFF2-40B4-BE49-F238E27FC236}">
                  <a16:creationId xmlns:a16="http://schemas.microsoft.com/office/drawing/2014/main" id="{0E8E4F8C-541C-D099-00EF-DA5C3033DB57}"/>
                </a:ext>
              </a:extLst>
            </xdr:cNvPr>
            <xdr:cNvGraphicFramePr/>
          </xdr:nvGraphicFramePr>
          <xdr:xfrm>
            <a:off x="0" y="0"/>
            <a:ext cx="0" cy="0"/>
          </xdr:xfrm>
          <a:graphic>
            <a:graphicData uri="http://schemas.microsoft.com/office/drawing/2010/slicer">
              <sle:slicer xmlns:sle="http://schemas.microsoft.com/office/drawing/2010/slicer" name="DRIVER"/>
            </a:graphicData>
          </a:graphic>
        </xdr:graphicFrame>
      </mc:Choice>
      <mc:Fallback xmlns="">
        <xdr:sp macro="" textlink="">
          <xdr:nvSpPr>
            <xdr:cNvPr id="0" name=""/>
            <xdr:cNvSpPr>
              <a:spLocks noTextEdit="1"/>
            </xdr:cNvSpPr>
          </xdr:nvSpPr>
          <xdr:spPr>
            <a:xfrm>
              <a:off x="12068896" y="438790"/>
              <a:ext cx="4232461" cy="18744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4</xdr:col>
      <xdr:colOff>1115786</xdr:colOff>
      <xdr:row>1</xdr:row>
      <xdr:rowOff>163285</xdr:rowOff>
    </xdr:from>
    <xdr:to>
      <xdr:col>6</xdr:col>
      <xdr:colOff>1387929</xdr:colOff>
      <xdr:row>2</xdr:row>
      <xdr:rowOff>408214</xdr:rowOff>
    </xdr:to>
    <mc:AlternateContent xmlns:mc="http://schemas.openxmlformats.org/markup-compatibility/2006" xmlns:sle15="http://schemas.microsoft.com/office/drawing/2012/slicer">
      <mc:Choice Requires="sle15">
        <xdr:graphicFrame macro="">
          <xdr:nvGraphicFramePr>
            <xdr:cNvPr id="4" name="JOB DESC">
              <a:extLst>
                <a:ext uri="{FF2B5EF4-FFF2-40B4-BE49-F238E27FC236}">
                  <a16:creationId xmlns:a16="http://schemas.microsoft.com/office/drawing/2014/main" id="{ABF5AFA1-2584-ADCF-07D6-60E7286D63A7}"/>
                </a:ext>
              </a:extLst>
            </xdr:cNvPr>
            <xdr:cNvGraphicFramePr/>
          </xdr:nvGraphicFramePr>
          <xdr:xfrm>
            <a:off x="0" y="0"/>
            <a:ext cx="0" cy="0"/>
          </xdr:xfrm>
          <a:graphic>
            <a:graphicData uri="http://schemas.microsoft.com/office/drawing/2010/slicer">
              <sle:slicer xmlns:sle="http://schemas.microsoft.com/office/drawing/2010/slicer" name="JOB DESC"/>
            </a:graphicData>
          </a:graphic>
        </xdr:graphicFrame>
      </mc:Choice>
      <mc:Fallback xmlns="">
        <xdr:sp macro="" textlink="">
          <xdr:nvSpPr>
            <xdr:cNvPr id="0" name=""/>
            <xdr:cNvSpPr>
              <a:spLocks noTextEdit="1"/>
            </xdr:cNvSpPr>
          </xdr:nvSpPr>
          <xdr:spPr>
            <a:xfrm>
              <a:off x="5769429" y="503464"/>
              <a:ext cx="5334000" cy="1932214"/>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ragleinc0.sharepoint.com/TXDOCS/Equipment/35.%20EQUIPMENT%20DOCS%20(BRETTS%20INTERNAL%20DOCS)/00.%20Equipment%20Monthly%20Billings/2024/10.%20OCTOBER%20-%202024/Copy%20of%20(UPDATED)%20RAGLE%20EQ%20BILLINGS%20-%20OCTOBER%202024%20(JGABE%20REVIEWED%2011.05.24).xlsm" TargetMode="External"/><Relationship Id="rId1" Type="http://schemas.openxmlformats.org/officeDocument/2006/relationships/externalLinkPath" Target="03.%20WORKING%20SPREADSHEETS/Copy%20of%20(UPDATED)%20RAGLE%20EQ%20BILLINGS%20-%20OCTOBER%202024%20(JGABE%20REVIEWED%2011.05.24).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sheetName val="Equip Billings"/>
      <sheetName val="EXCLUDED EQ"/>
      <sheetName val="M-RAGLE"/>
      <sheetName val="Sheet2"/>
      <sheetName val="Equip TB"/>
      <sheetName val="Job Table"/>
      <sheetName val="Equip Table"/>
      <sheetName val="Equip Rates"/>
      <sheetName val="EQ ALLOCATION PT"/>
    </sheetNames>
    <sheetDataSet>
      <sheetData sheetId="0"/>
      <sheetData sheetId="1"/>
      <sheetData sheetId="2"/>
      <sheetData sheetId="3"/>
      <sheetData sheetId="4"/>
      <sheetData sheetId="5"/>
      <sheetData sheetId="6"/>
      <sheetData sheetId="7"/>
      <sheetData sheetId="8">
        <row r="1">
          <cell r="A1" t="str">
            <v>Equip #</v>
          </cell>
          <cell r="B1" t="str">
            <v>Equipment Description</v>
          </cell>
          <cell r="C1" t="str">
            <v>Rate</v>
          </cell>
        </row>
        <row r="2">
          <cell r="A2" t="str">
            <v>14T-36</v>
          </cell>
          <cell r="B2" t="str">
            <v>SOUTHLAND SL7 DUMP TRAILER</v>
          </cell>
          <cell r="C2">
            <v>200</v>
          </cell>
        </row>
        <row r="3">
          <cell r="A3" t="str">
            <v>14T-37</v>
          </cell>
          <cell r="B3" t="str">
            <v>SOUTHLAND SL7 DUMP TRAILER</v>
          </cell>
          <cell r="C3">
            <v>200</v>
          </cell>
        </row>
        <row r="4">
          <cell r="A4" t="str">
            <v>14T-38</v>
          </cell>
          <cell r="B4" t="str">
            <v>2023 X-ON 16X83 (29597)</v>
          </cell>
          <cell r="C4">
            <v>200</v>
          </cell>
        </row>
        <row r="5">
          <cell r="A5" t="str">
            <v>14T-39</v>
          </cell>
          <cell r="B5" t="str">
            <v>2024 102X22 BP HD</v>
          </cell>
          <cell r="C5">
            <v>200</v>
          </cell>
        </row>
        <row r="6">
          <cell r="A6" t="str">
            <v>30T-01</v>
          </cell>
          <cell r="B6" t="str">
            <v>LOAD TRAIL PINTLE W/2-15K AXLE</v>
          </cell>
          <cell r="C6">
            <v>1000</v>
          </cell>
        </row>
        <row r="7">
          <cell r="A7" t="str">
            <v>7TD-01</v>
          </cell>
          <cell r="B7" t="str">
            <v>2024 BIG TEX 70ST-16BK (3155)</v>
          </cell>
          <cell r="C7">
            <v>200</v>
          </cell>
        </row>
        <row r="8">
          <cell r="A8" t="str">
            <v>AC-25</v>
          </cell>
          <cell r="B8" t="str">
            <v>2024 SULLAIR 185 AIR COMPRESSOR</v>
          </cell>
          <cell r="C8">
            <v>800</v>
          </cell>
        </row>
        <row r="9">
          <cell r="A9" t="str">
            <v>AC-26</v>
          </cell>
          <cell r="B9" t="str">
            <v>2024 SULLAIR 185 AIR COMPRESSOR</v>
          </cell>
          <cell r="C9">
            <v>800</v>
          </cell>
        </row>
        <row r="10">
          <cell r="A10" t="str">
            <v>AC-27</v>
          </cell>
          <cell r="B10" t="str">
            <v>2024 SULLAIR 185 AIR COMPRESSOR</v>
          </cell>
          <cell r="C10">
            <v>800</v>
          </cell>
        </row>
        <row r="11">
          <cell r="A11" t="str">
            <v>BH-08</v>
          </cell>
          <cell r="B11" t="str">
            <v>CAT 420E IT</v>
          </cell>
          <cell r="C11">
            <v>2500</v>
          </cell>
        </row>
        <row r="12">
          <cell r="A12" t="str">
            <v>BH-12</v>
          </cell>
          <cell r="B12" t="str">
            <v>CAT 420F (2013)</v>
          </cell>
          <cell r="C12">
            <v>2500</v>
          </cell>
        </row>
        <row r="13">
          <cell r="A13" t="str">
            <v>BH-13</v>
          </cell>
          <cell r="B13" t="str">
            <v>CAT 420F (2013)</v>
          </cell>
          <cell r="C13">
            <v>2500</v>
          </cell>
        </row>
        <row r="14">
          <cell r="A14" t="str">
            <v>BH-15</v>
          </cell>
          <cell r="B14" t="str">
            <v>CAT 420F</v>
          </cell>
          <cell r="C14">
            <v>2500</v>
          </cell>
        </row>
        <row r="15">
          <cell r="A15" t="str">
            <v>BH-16</v>
          </cell>
          <cell r="B15" t="str">
            <v>2012 CAT 420E</v>
          </cell>
          <cell r="C15">
            <v>2500</v>
          </cell>
        </row>
        <row r="16">
          <cell r="A16" t="str">
            <v>BH-17</v>
          </cell>
          <cell r="B16" t="str">
            <v>CAT 430FIT (2012)</v>
          </cell>
          <cell r="C16">
            <v>2500</v>
          </cell>
        </row>
        <row r="17">
          <cell r="A17" t="str">
            <v>BH-19</v>
          </cell>
          <cell r="B17" t="str">
            <v>2012 CAT 420F IT 4x4</v>
          </cell>
          <cell r="C17">
            <v>2500</v>
          </cell>
        </row>
        <row r="18">
          <cell r="A18" t="str">
            <v>BH-22</v>
          </cell>
          <cell r="B18" t="str">
            <v>2015 CAT 420F2 IT</v>
          </cell>
          <cell r="C18">
            <v>2500</v>
          </cell>
        </row>
        <row r="19">
          <cell r="A19" t="str">
            <v>BH-23</v>
          </cell>
          <cell r="B19" t="str">
            <v>2015 CAT 420F</v>
          </cell>
          <cell r="C19">
            <v>2500</v>
          </cell>
        </row>
        <row r="20">
          <cell r="A20" t="str">
            <v>BH-24</v>
          </cell>
          <cell r="B20" t="str">
            <v>2012 CAT 420E IT</v>
          </cell>
          <cell r="C20">
            <v>2500</v>
          </cell>
        </row>
        <row r="21">
          <cell r="A21" t="str">
            <v>BH-25</v>
          </cell>
          <cell r="B21" t="str">
            <v>2014 CASE 580N</v>
          </cell>
          <cell r="C21">
            <v>2500</v>
          </cell>
        </row>
        <row r="22">
          <cell r="A22" t="str">
            <v>BOAT-01</v>
          </cell>
          <cell r="B22" t="str">
            <v>24' Pontoon w/ Yamaha Outboard</v>
          </cell>
          <cell r="C22">
            <v>1000</v>
          </cell>
        </row>
        <row r="23">
          <cell r="A23" t="str">
            <v>BRO-02</v>
          </cell>
          <cell r="B23" t="str">
            <v>Broce RJ350 Broom</v>
          </cell>
          <cell r="C23">
            <v>1200</v>
          </cell>
        </row>
        <row r="24">
          <cell r="A24" t="str">
            <v>BRO-03</v>
          </cell>
          <cell r="B24" t="str">
            <v>Broce RJ 350 Broom</v>
          </cell>
          <cell r="C24">
            <v>1200</v>
          </cell>
        </row>
        <row r="25">
          <cell r="A25" t="str">
            <v>BRO-05</v>
          </cell>
          <cell r="B25" t="str">
            <v>Broce RJ350 Broom (2008)</v>
          </cell>
          <cell r="C25">
            <v>1200</v>
          </cell>
        </row>
        <row r="26">
          <cell r="A26" t="str">
            <v>BRO-06</v>
          </cell>
          <cell r="B26" t="str">
            <v>2012 Broce BB250B</v>
          </cell>
          <cell r="C26">
            <v>1200</v>
          </cell>
        </row>
        <row r="27">
          <cell r="A27" t="str">
            <v>BRO-07</v>
          </cell>
          <cell r="B27" t="str">
            <v>Broce BB250B (2011)</v>
          </cell>
          <cell r="C27">
            <v>1200</v>
          </cell>
        </row>
        <row r="28">
          <cell r="A28" t="str">
            <v>BRO-08</v>
          </cell>
          <cell r="B28" t="str">
            <v>Lay-Mor SM300 Broom (2013)</v>
          </cell>
          <cell r="C28">
            <v>1200</v>
          </cell>
        </row>
        <row r="29">
          <cell r="A29" t="str">
            <v>BRO-09</v>
          </cell>
          <cell r="B29" t="str">
            <v>2014 Lay-Mor SM300</v>
          </cell>
          <cell r="C29">
            <v>1200</v>
          </cell>
        </row>
        <row r="30">
          <cell r="A30" t="str">
            <v>BRO-10</v>
          </cell>
          <cell r="B30" t="str">
            <v>2014 Broce KR350</v>
          </cell>
          <cell r="C30">
            <v>1200</v>
          </cell>
        </row>
        <row r="31">
          <cell r="A31" t="str">
            <v>CC-03</v>
          </cell>
          <cell r="B31" t="str">
            <v>2013 Kobelco CK1600G</v>
          </cell>
          <cell r="C31">
            <v>8800</v>
          </cell>
        </row>
        <row r="32">
          <cell r="A32" t="str">
            <v>CFM-01</v>
          </cell>
          <cell r="B32" t="str">
            <v>Gomaco C450 Deck Machine</v>
          </cell>
          <cell r="C32">
            <v>1400</v>
          </cell>
        </row>
        <row r="33">
          <cell r="A33" t="str">
            <v>CFM-05</v>
          </cell>
          <cell r="B33" t="str">
            <v>Comaco C-750 Finish Machine DD</v>
          </cell>
          <cell r="C33">
            <v>4400</v>
          </cell>
        </row>
        <row r="34">
          <cell r="A34" t="str">
            <v>CFM-06</v>
          </cell>
          <cell r="B34" t="str">
            <v>Gomaco Span-It Work Bridge</v>
          </cell>
          <cell r="C34">
            <v>1400</v>
          </cell>
        </row>
        <row r="35">
          <cell r="A35" t="str">
            <v>CFM-11</v>
          </cell>
          <cell r="B35" t="str">
            <v>2017 Gomaco Comm III</v>
          </cell>
          <cell r="C35">
            <v>8883</v>
          </cell>
        </row>
        <row r="36">
          <cell r="A36" t="str">
            <v>CFM-12</v>
          </cell>
          <cell r="B36" t="str">
            <v>2007 Gomaco Comm III</v>
          </cell>
          <cell r="C36">
            <v>8883</v>
          </cell>
        </row>
        <row r="37">
          <cell r="A37" t="str">
            <v>CFM-13</v>
          </cell>
          <cell r="B37" t="str">
            <v>2004 GOMACO GHP2800</v>
          </cell>
          <cell r="C37">
            <v>10600</v>
          </cell>
        </row>
        <row r="38">
          <cell r="A38" t="str">
            <v>CFM-14</v>
          </cell>
          <cell r="B38" t="str">
            <v>2010 Gomaco RTP500</v>
          </cell>
          <cell r="C38">
            <v>4700</v>
          </cell>
        </row>
        <row r="39">
          <cell r="A39" t="str">
            <v>CM-01</v>
          </cell>
          <cell r="B39" t="str">
            <v>Caterpillar CT660 (2015)</v>
          </cell>
          <cell r="C39">
            <v>2500</v>
          </cell>
        </row>
        <row r="40">
          <cell r="A40" t="str">
            <v>CM-02</v>
          </cell>
          <cell r="B40" t="str">
            <v>Kenworth Mixer 17283 (2014)</v>
          </cell>
          <cell r="C40">
            <v>2500</v>
          </cell>
        </row>
        <row r="41">
          <cell r="A41" t="str">
            <v>CM-03</v>
          </cell>
          <cell r="B41" t="str">
            <v>2025 WESTERN STAR POLYMIXER</v>
          </cell>
          <cell r="C41"/>
        </row>
        <row r="42">
          <cell r="A42" t="str">
            <v>CM-04</v>
          </cell>
          <cell r="B42" t="str">
            <v>2012 KW CONCRETE MIXER (23504)</v>
          </cell>
          <cell r="C42">
            <v>2500</v>
          </cell>
        </row>
        <row r="43">
          <cell r="A43" t="str">
            <v>CP-01</v>
          </cell>
          <cell r="B43" t="str">
            <v>Concrete Plant</v>
          </cell>
          <cell r="C43">
            <v>12500</v>
          </cell>
        </row>
        <row r="44">
          <cell r="A44" t="str">
            <v>CP-02</v>
          </cell>
          <cell r="B44" t="str">
            <v>Concrete Plant</v>
          </cell>
          <cell r="C44">
            <v>12500</v>
          </cell>
        </row>
        <row r="45">
          <cell r="A45" t="str">
            <v>CT-27</v>
          </cell>
          <cell r="B45" t="str">
            <v>2022 SPARTAN CR 7X16 (033611)</v>
          </cell>
          <cell r="C45">
            <v>200</v>
          </cell>
        </row>
        <row r="46">
          <cell r="A46" t="str">
            <v>CT-28</v>
          </cell>
          <cell r="B46" t="str">
            <v>2023 SPARTAN 7X16 CR (034561)</v>
          </cell>
          <cell r="C46">
            <v>200</v>
          </cell>
        </row>
        <row r="47">
          <cell r="A47" t="str">
            <v>D-03</v>
          </cell>
          <cell r="B47" t="str">
            <v>Cat D5M Dozer</v>
          </cell>
          <cell r="C47">
            <v>3500</v>
          </cell>
        </row>
        <row r="48">
          <cell r="A48" t="str">
            <v>D-12</v>
          </cell>
          <cell r="B48" t="str">
            <v>John Deere 700K</v>
          </cell>
          <cell r="C48">
            <v>5500</v>
          </cell>
        </row>
        <row r="49">
          <cell r="A49" t="str">
            <v>D-13</v>
          </cell>
          <cell r="B49" t="str">
            <v>CAT D3K2XL (2016)</v>
          </cell>
          <cell r="C49">
            <v>4500</v>
          </cell>
        </row>
        <row r="50">
          <cell r="A50" t="str">
            <v>D-16</v>
          </cell>
          <cell r="B50" t="str">
            <v>2015 Caterpillar D6N LGP</v>
          </cell>
          <cell r="C50">
            <v>5500</v>
          </cell>
        </row>
        <row r="51">
          <cell r="A51" t="str">
            <v>D-17</v>
          </cell>
          <cell r="B51" t="str">
            <v>2015 CAT D6K2 LGP</v>
          </cell>
          <cell r="C51">
            <v>5500</v>
          </cell>
        </row>
        <row r="52">
          <cell r="A52" t="str">
            <v>D-18</v>
          </cell>
          <cell r="B52" t="str">
            <v>2016 CAT D3K2 LGP</v>
          </cell>
          <cell r="C52">
            <v>4500</v>
          </cell>
        </row>
        <row r="53">
          <cell r="A53" t="str">
            <v>D-19</v>
          </cell>
          <cell r="B53" t="str">
            <v>2012 CAT D8T</v>
          </cell>
          <cell r="C53">
            <v>5500</v>
          </cell>
        </row>
        <row r="54">
          <cell r="A54" t="str">
            <v>DCF-01</v>
          </cell>
          <cell r="B54" t="str">
            <v>D36 ROUND COLUMNS EFCO</v>
          </cell>
          <cell r="C54">
            <v>5953.75</v>
          </cell>
        </row>
        <row r="55">
          <cell r="A55" t="str">
            <v>DD-01</v>
          </cell>
          <cell r="B55" t="str">
            <v>DYNAPAC CC5200 ROLLER</v>
          </cell>
          <cell r="C55">
            <v>4000</v>
          </cell>
        </row>
        <row r="56">
          <cell r="A56" t="str">
            <v>DD-02</v>
          </cell>
          <cell r="B56" t="str">
            <v>2018 DYNAPAC CC6200</v>
          </cell>
          <cell r="C56">
            <v>4000</v>
          </cell>
        </row>
        <row r="57">
          <cell r="A57" t="str">
            <v>DD-03</v>
          </cell>
          <cell r="B57" t="str">
            <v>DYNAPAC CC1400VI TANDEM ROLLER</v>
          </cell>
          <cell r="C57">
            <v>2500</v>
          </cell>
        </row>
        <row r="58">
          <cell r="A58" t="str">
            <v>DST-01</v>
          </cell>
          <cell r="B58" t="str">
            <v>2018 2K DISTRIBUTOR TK (J6213)</v>
          </cell>
          <cell r="C58">
            <v>2500</v>
          </cell>
        </row>
        <row r="59">
          <cell r="A59" t="str">
            <v>DT-05</v>
          </cell>
          <cell r="B59" t="str">
            <v>2012 F-550 Flatbed C07086</v>
          </cell>
          <cell r="C59">
            <v>1700</v>
          </cell>
        </row>
        <row r="60">
          <cell r="A60" t="str">
            <v>DT-07</v>
          </cell>
          <cell r="B60" t="str">
            <v>2012 F-550 SD A46160</v>
          </cell>
          <cell r="C60">
            <v>1700</v>
          </cell>
        </row>
        <row r="61">
          <cell r="A61" t="str">
            <v>DT-08</v>
          </cell>
          <cell r="B61" t="str">
            <v>2013 F-550 B64200</v>
          </cell>
          <cell r="C61">
            <v>1700</v>
          </cell>
        </row>
        <row r="62">
          <cell r="A62" t="str">
            <v>DT-11</v>
          </cell>
          <cell r="B62" t="str">
            <v>2014 PB DT 348 (219806)</v>
          </cell>
          <cell r="C62">
            <v>5000</v>
          </cell>
        </row>
        <row r="63">
          <cell r="A63" t="str">
            <v>DT-12</v>
          </cell>
          <cell r="B63" t="str">
            <v>2019 FRGHT M2-106 DT (5850)</v>
          </cell>
          <cell r="C63">
            <v>5000</v>
          </cell>
        </row>
        <row r="64">
          <cell r="A64" t="str">
            <v>DT-13</v>
          </cell>
          <cell r="B64" t="str">
            <v>2018 FRGHT M2-106 DT (8632)</v>
          </cell>
          <cell r="C64">
            <v>5000</v>
          </cell>
        </row>
        <row r="65">
          <cell r="A65" t="str">
            <v>ET-01</v>
          </cell>
          <cell r="B65" t="str">
            <v>2022 DODGE RAM 1500</v>
          </cell>
          <cell r="C65">
            <v>1300</v>
          </cell>
        </row>
        <row r="66">
          <cell r="A66" t="str">
            <v>ET-02</v>
          </cell>
          <cell r="B66" t="str">
            <v>2022 DODGE RAM 1500</v>
          </cell>
          <cell r="C66">
            <v>1300</v>
          </cell>
        </row>
        <row r="67">
          <cell r="A67" t="str">
            <v>ET-03</v>
          </cell>
          <cell r="B67" t="str">
            <v>2022 DODGE RAM 1500</v>
          </cell>
          <cell r="C67">
            <v>1300</v>
          </cell>
        </row>
        <row r="68">
          <cell r="A68" t="str">
            <v>ET-04</v>
          </cell>
          <cell r="B68" t="str">
            <v>2022 DODGE RAM 1500</v>
          </cell>
          <cell r="C68">
            <v>1300</v>
          </cell>
        </row>
        <row r="69">
          <cell r="A69" t="str">
            <v>ET-05</v>
          </cell>
          <cell r="B69" t="str">
            <v>2022 DODGE RAM 1500</v>
          </cell>
          <cell r="C69">
            <v>1300</v>
          </cell>
        </row>
        <row r="70">
          <cell r="A70" t="str">
            <v>ET-06</v>
          </cell>
          <cell r="B70" t="str">
            <v>2022 DODGE RAM 1500</v>
          </cell>
          <cell r="C70">
            <v>1300</v>
          </cell>
        </row>
        <row r="71">
          <cell r="A71" t="str">
            <v>ET-07</v>
          </cell>
          <cell r="B71" t="str">
            <v>2022 DODGE RAM 1500</v>
          </cell>
          <cell r="C71">
            <v>1300</v>
          </cell>
        </row>
        <row r="72">
          <cell r="A72" t="str">
            <v>ET-08</v>
          </cell>
          <cell r="B72" t="str">
            <v>2022 DODGE RAM 1500</v>
          </cell>
          <cell r="C72">
            <v>1300</v>
          </cell>
        </row>
        <row r="73">
          <cell r="A73" t="str">
            <v>ET-09</v>
          </cell>
          <cell r="B73" t="str">
            <v>2022 DODGE RAM 1500</v>
          </cell>
          <cell r="C73">
            <v>1300</v>
          </cell>
        </row>
        <row r="74">
          <cell r="A74" t="str">
            <v>ET-10</v>
          </cell>
          <cell r="B74" t="str">
            <v>2022 DODGE RAM 1500</v>
          </cell>
          <cell r="C74">
            <v>1300</v>
          </cell>
        </row>
        <row r="75">
          <cell r="A75" t="str">
            <v>ET-11</v>
          </cell>
          <cell r="B75" t="str">
            <v>2022 DODGE RAM 1500</v>
          </cell>
          <cell r="C75">
            <v>1300</v>
          </cell>
        </row>
        <row r="76">
          <cell r="A76" t="str">
            <v>ET-12</v>
          </cell>
          <cell r="B76" t="str">
            <v>2022 DODGE RAM 1500</v>
          </cell>
          <cell r="C76">
            <v>1300</v>
          </cell>
        </row>
        <row r="77">
          <cell r="A77" t="str">
            <v>ET-13</v>
          </cell>
          <cell r="B77" t="str">
            <v>2022 DODGE RAM 1500</v>
          </cell>
          <cell r="C77">
            <v>1300</v>
          </cell>
        </row>
        <row r="78">
          <cell r="A78" t="str">
            <v>ET-14</v>
          </cell>
          <cell r="B78" t="str">
            <v>2022 DODGE RAM 1500</v>
          </cell>
          <cell r="C78">
            <v>1300</v>
          </cell>
        </row>
        <row r="79">
          <cell r="A79" t="str">
            <v>ET-15</v>
          </cell>
          <cell r="B79" t="str">
            <v>2022 DODGE RAM 1500</v>
          </cell>
          <cell r="C79">
            <v>1300</v>
          </cell>
        </row>
        <row r="80">
          <cell r="A80" t="str">
            <v>ET-16</v>
          </cell>
          <cell r="B80" t="str">
            <v>2022 DODGE RAM 1500</v>
          </cell>
          <cell r="C80">
            <v>1300</v>
          </cell>
        </row>
        <row r="81">
          <cell r="A81" t="str">
            <v>ET-17</v>
          </cell>
          <cell r="B81" t="str">
            <v>2022 DODGE RAM 1500</v>
          </cell>
          <cell r="C81">
            <v>1300</v>
          </cell>
        </row>
        <row r="82">
          <cell r="A82" t="str">
            <v>ET-18</v>
          </cell>
          <cell r="B82" t="str">
            <v>2022 DODGE RAM 1500</v>
          </cell>
          <cell r="C82">
            <v>1300</v>
          </cell>
        </row>
        <row r="83">
          <cell r="A83" t="str">
            <v>ET-19</v>
          </cell>
          <cell r="B83" t="str">
            <v>2022 DODGE RAM 1500</v>
          </cell>
          <cell r="C83">
            <v>1300</v>
          </cell>
        </row>
        <row r="84">
          <cell r="A84" t="str">
            <v>ET-20</v>
          </cell>
          <cell r="B84" t="str">
            <v>2022 DODGE RAM 1500</v>
          </cell>
          <cell r="C84">
            <v>1300</v>
          </cell>
        </row>
        <row r="85">
          <cell r="A85" t="str">
            <v>ET-21</v>
          </cell>
          <cell r="B85" t="str">
            <v>2022 DODGE RAM 1500</v>
          </cell>
          <cell r="C85">
            <v>1300</v>
          </cell>
        </row>
        <row r="86">
          <cell r="A86" t="str">
            <v>ET-22</v>
          </cell>
          <cell r="B86" t="str">
            <v>2023 FORD F-250</v>
          </cell>
          <cell r="C86">
            <v>2000</v>
          </cell>
        </row>
        <row r="87">
          <cell r="A87" t="str">
            <v>ET-23</v>
          </cell>
          <cell r="B87" t="str">
            <v>2023 FORD F-250</v>
          </cell>
          <cell r="C87">
            <v>2000</v>
          </cell>
        </row>
        <row r="88">
          <cell r="A88" t="str">
            <v>ET-24</v>
          </cell>
          <cell r="B88" t="str">
            <v>2023 FORD F-250</v>
          </cell>
          <cell r="C88">
            <v>2000</v>
          </cell>
        </row>
        <row r="89">
          <cell r="A89" t="str">
            <v>ET-25</v>
          </cell>
          <cell r="B89" t="str">
            <v>2023 FORD F-250</v>
          </cell>
          <cell r="C89">
            <v>2000</v>
          </cell>
        </row>
        <row r="90">
          <cell r="A90" t="str">
            <v>ET-26</v>
          </cell>
          <cell r="B90" t="str">
            <v>2023 FORD F-250 XL</v>
          </cell>
          <cell r="C90">
            <v>2000</v>
          </cell>
        </row>
        <row r="91">
          <cell r="A91" t="str">
            <v>ET-27</v>
          </cell>
          <cell r="B91" t="str">
            <v>2023 FORD F-250 XL</v>
          </cell>
          <cell r="C91">
            <v>2000</v>
          </cell>
        </row>
        <row r="92">
          <cell r="A92" t="str">
            <v>ET-28</v>
          </cell>
          <cell r="B92" t="str">
            <v>2023 FORD F-250 XL</v>
          </cell>
          <cell r="C92">
            <v>2000</v>
          </cell>
        </row>
        <row r="93">
          <cell r="A93" t="str">
            <v>ET-29</v>
          </cell>
          <cell r="B93" t="str">
            <v>2023 FORD F-250 XL</v>
          </cell>
          <cell r="C93">
            <v>2000</v>
          </cell>
        </row>
        <row r="94">
          <cell r="A94" t="str">
            <v>ET-30</v>
          </cell>
          <cell r="B94" t="str">
            <v>2023 FORD F-250 XL</v>
          </cell>
          <cell r="C94">
            <v>2000</v>
          </cell>
        </row>
        <row r="95">
          <cell r="A95" t="str">
            <v>ET-31</v>
          </cell>
          <cell r="B95" t="str">
            <v>2023 FORD F-250 XL</v>
          </cell>
          <cell r="C95">
            <v>2000</v>
          </cell>
        </row>
        <row r="96">
          <cell r="A96" t="str">
            <v>ET-32</v>
          </cell>
          <cell r="B96" t="str">
            <v>2023 FORD F-250 XL</v>
          </cell>
          <cell r="C96">
            <v>2000</v>
          </cell>
        </row>
        <row r="97">
          <cell r="A97" t="str">
            <v>ET-33</v>
          </cell>
          <cell r="B97" t="str">
            <v>2023 FORD F-250 XL</v>
          </cell>
          <cell r="C97">
            <v>2000</v>
          </cell>
        </row>
        <row r="98">
          <cell r="A98" t="str">
            <v>ET-34</v>
          </cell>
          <cell r="B98" t="str">
            <v>2023 FORD F-250 XL</v>
          </cell>
          <cell r="C98">
            <v>2000</v>
          </cell>
        </row>
        <row r="99">
          <cell r="A99" t="str">
            <v>ET-35</v>
          </cell>
          <cell r="B99" t="str">
            <v>2023 FORD F-250 XL</v>
          </cell>
          <cell r="C99">
            <v>2000</v>
          </cell>
        </row>
        <row r="100">
          <cell r="A100" t="str">
            <v>ET-36</v>
          </cell>
          <cell r="B100" t="str">
            <v>2023 FORD F-250 XL</v>
          </cell>
          <cell r="C100">
            <v>2000</v>
          </cell>
        </row>
        <row r="101">
          <cell r="A101" t="str">
            <v>ET-37</v>
          </cell>
          <cell r="B101" t="str">
            <v>2023 FORD F-250 XL</v>
          </cell>
          <cell r="C101">
            <v>2000</v>
          </cell>
        </row>
        <row r="102">
          <cell r="A102" t="str">
            <v>ET-38</v>
          </cell>
          <cell r="B102" t="str">
            <v>2024 F150 STX (D49666)</v>
          </cell>
          <cell r="C102">
            <v>1300</v>
          </cell>
        </row>
        <row r="103">
          <cell r="A103" t="str">
            <v>ET-39</v>
          </cell>
          <cell r="B103" t="str">
            <v>2024 F-150 XL (D04441)</v>
          </cell>
          <cell r="C103">
            <v>1300</v>
          </cell>
        </row>
        <row r="104">
          <cell r="A104" t="str">
            <v>ET-40</v>
          </cell>
          <cell r="B104" t="str">
            <v>2024 F-150</v>
          </cell>
          <cell r="C104">
            <v>1300</v>
          </cell>
        </row>
        <row r="105">
          <cell r="A105" t="str">
            <v>ET-41</v>
          </cell>
          <cell r="B105" t="str">
            <v>2024 F-150</v>
          </cell>
          <cell r="C105">
            <v>1300</v>
          </cell>
        </row>
        <row r="106">
          <cell r="A106" t="str">
            <v>ET-42</v>
          </cell>
          <cell r="B106" t="str">
            <v>2024 F-150</v>
          </cell>
          <cell r="C106">
            <v>1300</v>
          </cell>
        </row>
        <row r="107">
          <cell r="A107" t="str">
            <v>ET-43</v>
          </cell>
          <cell r="B107" t="str">
            <v>2024 F-150</v>
          </cell>
          <cell r="C107">
            <v>1300</v>
          </cell>
        </row>
        <row r="108">
          <cell r="A108" t="str">
            <v>EX-04</v>
          </cell>
          <cell r="B108" t="str">
            <v>John Deere 230C LC Excavator</v>
          </cell>
          <cell r="C108">
            <v>5000</v>
          </cell>
        </row>
        <row r="109">
          <cell r="A109" t="str">
            <v>EX-15</v>
          </cell>
          <cell r="B109" t="str">
            <v>Caterpillar 324 2010</v>
          </cell>
          <cell r="C109">
            <v>5000</v>
          </cell>
        </row>
        <row r="110">
          <cell r="A110" t="str">
            <v>EX-19</v>
          </cell>
          <cell r="B110" t="str">
            <v>JD 75D 2012</v>
          </cell>
          <cell r="C110">
            <v>3000</v>
          </cell>
        </row>
        <row r="111">
          <cell r="A111" t="str">
            <v>EX-21</v>
          </cell>
          <cell r="B111" t="str">
            <v>JD 250G LC 2012</v>
          </cell>
          <cell r="C111">
            <v>5000</v>
          </cell>
        </row>
        <row r="112">
          <cell r="A112" t="str">
            <v>EX-30</v>
          </cell>
          <cell r="B112" t="str">
            <v>320D CAT Excavator</v>
          </cell>
          <cell r="C112">
            <v>5000</v>
          </cell>
        </row>
        <row r="113">
          <cell r="A113" t="str">
            <v>EX-31</v>
          </cell>
          <cell r="B113" t="str">
            <v>85B Bob Cat Excavator</v>
          </cell>
          <cell r="C113">
            <v>3000</v>
          </cell>
        </row>
        <row r="114">
          <cell r="A114" t="str">
            <v>EX-34</v>
          </cell>
          <cell r="B114" t="str">
            <v>JD 250GLC</v>
          </cell>
          <cell r="C114">
            <v>5000</v>
          </cell>
        </row>
        <row r="115">
          <cell r="A115" t="str">
            <v>EX-38</v>
          </cell>
          <cell r="B115" t="str">
            <v>Bobcat E85 w/ 24" bkt</v>
          </cell>
          <cell r="C115">
            <v>3000</v>
          </cell>
        </row>
        <row r="116">
          <cell r="A116" t="str">
            <v>EX-40</v>
          </cell>
          <cell r="B116" t="str">
            <v>2014 JD 290GLC</v>
          </cell>
          <cell r="C116">
            <v>5000</v>
          </cell>
        </row>
        <row r="117">
          <cell r="A117" t="str">
            <v>EX-41</v>
          </cell>
          <cell r="B117" t="str">
            <v>CAT 308E2CRSB (2013)</v>
          </cell>
          <cell r="C117">
            <v>3000</v>
          </cell>
        </row>
        <row r="118">
          <cell r="A118" t="str">
            <v>EX-42</v>
          </cell>
          <cell r="B118" t="str">
            <v>JD 75G (2015)</v>
          </cell>
          <cell r="C118">
            <v>3000</v>
          </cell>
        </row>
        <row r="119">
          <cell r="A119" t="str">
            <v>EX-51</v>
          </cell>
          <cell r="B119" t="str">
            <v>2017 CAT 308E2CR</v>
          </cell>
          <cell r="C119">
            <v>3000</v>
          </cell>
        </row>
        <row r="120">
          <cell r="A120" t="str">
            <v>EX-52</v>
          </cell>
          <cell r="B120" t="str">
            <v>2018 John DeerE 75GX</v>
          </cell>
          <cell r="C120">
            <v>3000</v>
          </cell>
        </row>
        <row r="121">
          <cell r="A121" t="str">
            <v>EX-53</v>
          </cell>
          <cell r="B121" t="str">
            <v>2017 CAT 308E2CR</v>
          </cell>
          <cell r="C121">
            <v>3000</v>
          </cell>
        </row>
        <row r="122">
          <cell r="A122" t="str">
            <v>EX-54</v>
          </cell>
          <cell r="B122" t="str">
            <v>2015 CAT 329FL</v>
          </cell>
          <cell r="C122">
            <v>5000</v>
          </cell>
        </row>
        <row r="123">
          <cell r="A123" t="str">
            <v>EX-55</v>
          </cell>
          <cell r="B123" t="str">
            <v>2015 CAT 326FL</v>
          </cell>
          <cell r="C123">
            <v>5000</v>
          </cell>
        </row>
        <row r="124">
          <cell r="A124" t="str">
            <v>EX-58</v>
          </cell>
          <cell r="B124" t="str">
            <v>2014 Caterpillar 308E2CR</v>
          </cell>
          <cell r="C124">
            <v>3000</v>
          </cell>
        </row>
        <row r="125">
          <cell r="A125" t="str">
            <v>EX-59</v>
          </cell>
          <cell r="B125" t="str">
            <v>2016 JD 250G LC</v>
          </cell>
          <cell r="C125">
            <v>5000</v>
          </cell>
        </row>
        <row r="126">
          <cell r="A126" t="str">
            <v>EX-60</v>
          </cell>
          <cell r="B126" t="str">
            <v>2015 CAT M313D</v>
          </cell>
          <cell r="C126">
            <v>5000</v>
          </cell>
        </row>
        <row r="127">
          <cell r="A127" t="str">
            <v>EX-61</v>
          </cell>
          <cell r="B127" t="str">
            <v>2015 CAT 308E2 CR</v>
          </cell>
          <cell r="C127">
            <v>3000</v>
          </cell>
        </row>
        <row r="128">
          <cell r="A128" t="str">
            <v>EX-62</v>
          </cell>
          <cell r="B128" t="str">
            <v>2015 CAT 308E CR</v>
          </cell>
          <cell r="C128">
            <v>3000</v>
          </cell>
        </row>
        <row r="129">
          <cell r="A129" t="str">
            <v>EX-65</v>
          </cell>
          <cell r="B129" t="str">
            <v>JD 350G LC (2019)</v>
          </cell>
          <cell r="C129">
            <v>7500</v>
          </cell>
        </row>
        <row r="130">
          <cell r="A130" t="str">
            <v>EX-68</v>
          </cell>
          <cell r="B130" t="str">
            <v>JD 470</v>
          </cell>
          <cell r="C130">
            <v>10000</v>
          </cell>
        </row>
        <row r="131">
          <cell r="A131" t="str">
            <v>EX-69</v>
          </cell>
          <cell r="B131" t="str">
            <v>JD 250G LC (2019)</v>
          </cell>
          <cell r="C131">
            <v>5000</v>
          </cell>
        </row>
        <row r="132">
          <cell r="A132" t="str">
            <v>EX-70</v>
          </cell>
          <cell r="B132" t="str">
            <v>JD 250G LC (2019)</v>
          </cell>
          <cell r="C132">
            <v>5000</v>
          </cell>
        </row>
        <row r="133">
          <cell r="A133" t="str">
            <v>EX-77</v>
          </cell>
          <cell r="B133" t="str">
            <v>2023 CAT 308E2 CR</v>
          </cell>
          <cell r="C133">
            <v>3000</v>
          </cell>
        </row>
        <row r="134">
          <cell r="A134" t="str">
            <v>EX-80</v>
          </cell>
          <cell r="B134" t="str">
            <v>2022 JD 300G LC (731956) EX-80</v>
          </cell>
          <cell r="C134">
            <v>5000</v>
          </cell>
        </row>
        <row r="135">
          <cell r="A135" t="str">
            <v>EXA-08</v>
          </cell>
          <cell r="B135" t="str">
            <v>MD32 (JD250G)</v>
          </cell>
          <cell r="C135">
            <v>2000</v>
          </cell>
        </row>
        <row r="136">
          <cell r="A136" t="str">
            <v>EXA-15</v>
          </cell>
          <cell r="B136" t="str">
            <v>OKADA TOP 400 RECON</v>
          </cell>
          <cell r="C136">
            <v>2000</v>
          </cell>
        </row>
        <row r="137">
          <cell r="A137" t="str">
            <v>G-02</v>
          </cell>
          <cell r="B137" t="str">
            <v>JD 772 Motorgrader</v>
          </cell>
          <cell r="C137">
            <v>4500</v>
          </cell>
        </row>
        <row r="138">
          <cell r="A138" t="str">
            <v>G-03</v>
          </cell>
          <cell r="B138" t="str">
            <v>2010 Caterpillar 140M</v>
          </cell>
          <cell r="C138">
            <v>4500</v>
          </cell>
        </row>
        <row r="139">
          <cell r="A139" t="str">
            <v>G-04</v>
          </cell>
          <cell r="B139" t="str">
            <v>CAT 140M3 (2014)</v>
          </cell>
          <cell r="C139">
            <v>4500</v>
          </cell>
        </row>
        <row r="140">
          <cell r="A140" t="str">
            <v>LB-04</v>
          </cell>
          <cell r="B140" t="str">
            <v>Talber Lowboy (2013)</v>
          </cell>
          <cell r="C140">
            <v>1437</v>
          </cell>
        </row>
        <row r="141">
          <cell r="A141" t="str">
            <v>LB-05</v>
          </cell>
          <cell r="B141" t="str">
            <v>2007 Load King Lowboy (Black)</v>
          </cell>
          <cell r="C141">
            <v>1437</v>
          </cell>
        </row>
        <row r="142">
          <cell r="A142" t="str">
            <v>LL-01</v>
          </cell>
          <cell r="B142" t="str">
            <v>2014 CASE 570NXT</v>
          </cell>
          <cell r="C142">
            <v>2500</v>
          </cell>
        </row>
        <row r="143">
          <cell r="A143" t="str">
            <v>LP-114</v>
          </cell>
          <cell r="B143" t="str">
            <v>WANCO LIGHT TOWER 4-7KW VERT</v>
          </cell>
          <cell r="C143">
            <v>800</v>
          </cell>
        </row>
        <row r="144">
          <cell r="A144" t="str">
            <v>LP-115</v>
          </cell>
          <cell r="B144" t="str">
            <v>WANCO LIGHT TOWER 4-7KW VERT</v>
          </cell>
          <cell r="C144">
            <v>800</v>
          </cell>
        </row>
        <row r="145">
          <cell r="A145" t="str">
            <v>LP-116</v>
          </cell>
          <cell r="B145" t="str">
            <v>WANCO LIGHT TOWER 4-7KW VERT</v>
          </cell>
          <cell r="C145">
            <v>800</v>
          </cell>
        </row>
        <row r="146">
          <cell r="A146" t="str">
            <v>LP-117</v>
          </cell>
          <cell r="B146" t="str">
            <v>WANCO LIGHT TOWER 4-7KW VERT</v>
          </cell>
          <cell r="C146">
            <v>800</v>
          </cell>
        </row>
        <row r="147">
          <cell r="A147" t="str">
            <v>ME-31</v>
          </cell>
          <cell r="B147" t="str">
            <v>WANCO MESSAGE BOARD (1005008)</v>
          </cell>
          <cell r="C147">
            <v>1250</v>
          </cell>
        </row>
        <row r="148">
          <cell r="A148" t="str">
            <v>ME-32</v>
          </cell>
          <cell r="B148" t="str">
            <v>WANCO MESSAGE BOARD (1005009)</v>
          </cell>
          <cell r="C148">
            <v>1250</v>
          </cell>
        </row>
        <row r="149">
          <cell r="A149" t="str">
            <v>ME-33</v>
          </cell>
          <cell r="B149" t="str">
            <v>WANCO MESSAGE BOARD (1005010)</v>
          </cell>
          <cell r="C149">
            <v>1250</v>
          </cell>
        </row>
        <row r="150">
          <cell r="A150" t="str">
            <v>ME-34</v>
          </cell>
          <cell r="B150" t="str">
            <v>WANCO MESSAGE BOARD (1005011)</v>
          </cell>
          <cell r="C150">
            <v>1250</v>
          </cell>
        </row>
        <row r="151">
          <cell r="A151" t="str">
            <v>ME-35</v>
          </cell>
          <cell r="B151" t="str">
            <v>WANCO MESSAGE BOARD (1005012)</v>
          </cell>
          <cell r="C151">
            <v>1250</v>
          </cell>
        </row>
        <row r="152">
          <cell r="A152" t="str">
            <v>ME-36</v>
          </cell>
          <cell r="B152" t="str">
            <v>WANCO ARROW BOARD (1005267)</v>
          </cell>
          <cell r="C152">
            <v>800</v>
          </cell>
        </row>
        <row r="153">
          <cell r="A153" t="str">
            <v>ME-37</v>
          </cell>
          <cell r="B153" t="str">
            <v>WANCO ARROW BOARD (1005266)</v>
          </cell>
          <cell r="C153">
            <v>800</v>
          </cell>
        </row>
        <row r="154">
          <cell r="A154" t="str">
            <v>ME-38</v>
          </cell>
          <cell r="B154" t="str">
            <v>WANCO ARROW BOARD (1005269)</v>
          </cell>
          <cell r="C154">
            <v>800</v>
          </cell>
        </row>
        <row r="155">
          <cell r="A155" t="str">
            <v>ME-39</v>
          </cell>
          <cell r="B155" t="str">
            <v>WANCO ARROW BOARD (1005268)</v>
          </cell>
          <cell r="C155">
            <v>800</v>
          </cell>
        </row>
        <row r="156">
          <cell r="A156" t="str">
            <v>ME-40</v>
          </cell>
          <cell r="B156" t="str">
            <v>VER-MAC PCMS-1500LP (H223780)</v>
          </cell>
          <cell r="C156">
            <v>1250</v>
          </cell>
        </row>
        <row r="157">
          <cell r="A157" t="str">
            <v>ME-41</v>
          </cell>
          <cell r="B157" t="str">
            <v>VER-MAC PCMS-1500LP (H223769)</v>
          </cell>
          <cell r="C157">
            <v>1250</v>
          </cell>
        </row>
        <row r="158">
          <cell r="A158" t="str">
            <v>ME-42</v>
          </cell>
          <cell r="B158" t="str">
            <v>VER-MAC PCMS-1500LP (H223781)</v>
          </cell>
          <cell r="C158">
            <v>1250</v>
          </cell>
        </row>
        <row r="159">
          <cell r="A159" t="str">
            <v>ME-43</v>
          </cell>
          <cell r="B159" t="str">
            <v>VER-MAC PCMS-1500LP (H223772)</v>
          </cell>
          <cell r="C159">
            <v>1250</v>
          </cell>
        </row>
        <row r="160">
          <cell r="A160" t="str">
            <v>ME-44</v>
          </cell>
          <cell r="B160" t="str">
            <v>VER-MAC PCMS-1500LP (H223778)</v>
          </cell>
          <cell r="C160">
            <v>1250</v>
          </cell>
        </row>
        <row r="161">
          <cell r="A161" t="str">
            <v>ME-45</v>
          </cell>
          <cell r="B161" t="str">
            <v>VER-MAC PCMS-1500LP (H223790)</v>
          </cell>
          <cell r="C161">
            <v>1250</v>
          </cell>
        </row>
        <row r="162">
          <cell r="A162" t="str">
            <v>ME-46</v>
          </cell>
          <cell r="B162" t="str">
            <v>VER-MAC PCMS-1500LP (H223795)</v>
          </cell>
          <cell r="C162">
            <v>1250</v>
          </cell>
        </row>
        <row r="163">
          <cell r="A163" t="str">
            <v>ME-47</v>
          </cell>
          <cell r="B163" t="str">
            <v>VER-MAC PCMS-1500LP (H223773)</v>
          </cell>
          <cell r="C163">
            <v>1250</v>
          </cell>
        </row>
        <row r="164">
          <cell r="A164" t="str">
            <v>ME-48</v>
          </cell>
          <cell r="B164" t="str">
            <v>2024 VM MATRIX MB (MB-H000139)</v>
          </cell>
          <cell r="C164">
            <v>1250</v>
          </cell>
        </row>
        <row r="165">
          <cell r="A165" t="str">
            <v>ME-49</v>
          </cell>
          <cell r="B165" t="str">
            <v>2024 VM MATRIX MB (MB-H000135)</v>
          </cell>
          <cell r="C165">
            <v>1250</v>
          </cell>
        </row>
        <row r="166">
          <cell r="A166" t="str">
            <v>ME-50</v>
          </cell>
          <cell r="B166" t="str">
            <v>2024 VM MATRIX MB (MB-H000966)</v>
          </cell>
          <cell r="C166">
            <v>1250</v>
          </cell>
        </row>
        <row r="167">
          <cell r="A167" t="str">
            <v>ME-51</v>
          </cell>
          <cell r="B167" t="str">
            <v>2024 VM MATRIX MB (MB-H000976)</v>
          </cell>
          <cell r="C167">
            <v>1250</v>
          </cell>
        </row>
        <row r="168">
          <cell r="A168" t="str">
            <v>ME-54</v>
          </cell>
          <cell r="B168" t="str">
            <v>2024 WANCO WTSP AB</v>
          </cell>
          <cell r="C168">
            <v>800</v>
          </cell>
        </row>
        <row r="169">
          <cell r="A169" t="str">
            <v>ME-55</v>
          </cell>
          <cell r="B169" t="str">
            <v>2024 WANCO SILENT SENTINAL AB</v>
          </cell>
          <cell r="C169">
            <v>800</v>
          </cell>
        </row>
        <row r="170">
          <cell r="A170" t="str">
            <v>ME-56</v>
          </cell>
          <cell r="B170" t="str">
            <v>2024 WANCO SILENT SENTINAL AB</v>
          </cell>
          <cell r="C170">
            <v>800</v>
          </cell>
        </row>
        <row r="171">
          <cell r="A171" t="str">
            <v>ME-57</v>
          </cell>
          <cell r="B171" t="str">
            <v>2024 WANCO WTSP AB</v>
          </cell>
          <cell r="C171">
            <v>800</v>
          </cell>
        </row>
        <row r="172">
          <cell r="A172" t="str">
            <v>ME-58</v>
          </cell>
          <cell r="B172" t="str">
            <v>2024 WANCO SILENT SENTINAL AB</v>
          </cell>
          <cell r="C172">
            <v>800</v>
          </cell>
        </row>
        <row r="173">
          <cell r="A173" t="str">
            <v>ME-59</v>
          </cell>
          <cell r="B173" t="str">
            <v>2024 WANCO SILENT SENTINAL AB</v>
          </cell>
          <cell r="C173">
            <v>800</v>
          </cell>
        </row>
        <row r="174">
          <cell r="A174" t="str">
            <v>ME-60</v>
          </cell>
          <cell r="B174" t="str">
            <v>2024 WANCO WTMMB (R1006827)</v>
          </cell>
          <cell r="C174">
            <v>1250</v>
          </cell>
        </row>
        <row r="175">
          <cell r="A175" t="str">
            <v>ME-61</v>
          </cell>
          <cell r="B175" t="str">
            <v>2024 WANCO WTMMB (R1006828)</v>
          </cell>
          <cell r="C175">
            <v>1250</v>
          </cell>
        </row>
        <row r="176">
          <cell r="A176" t="str">
            <v>ME-62</v>
          </cell>
          <cell r="B176" t="str">
            <v>STABCAT THREADER &amp; SPREADER</v>
          </cell>
          <cell r="C176">
            <v>7336.9266666666663</v>
          </cell>
        </row>
        <row r="177">
          <cell r="A177" t="str">
            <v>ML-03</v>
          </cell>
          <cell r="B177" t="str">
            <v>2011 Genie S-60X 4WD</v>
          </cell>
          <cell r="C177">
            <v>2500</v>
          </cell>
        </row>
        <row r="178">
          <cell r="A178" t="str">
            <v>ML-04</v>
          </cell>
          <cell r="B178" t="str">
            <v>2014 Genie S65 4x4</v>
          </cell>
          <cell r="C178">
            <v>2500</v>
          </cell>
        </row>
        <row r="179">
          <cell r="A179" t="str">
            <v>ML-05</v>
          </cell>
          <cell r="B179" t="str">
            <v>2015 GENIE S-80X 4WD</v>
          </cell>
          <cell r="C179">
            <v>3500</v>
          </cell>
        </row>
        <row r="180">
          <cell r="A180" t="str">
            <v>ML-06</v>
          </cell>
          <cell r="B180" t="str">
            <v>2016 GENIE S-45 4WD (22865)</v>
          </cell>
          <cell r="C180">
            <v>2500</v>
          </cell>
        </row>
        <row r="181">
          <cell r="A181" t="str">
            <v>ML-07</v>
          </cell>
          <cell r="B181" t="str">
            <v>2016 GENIE S45 MANLIFT</v>
          </cell>
          <cell r="C181">
            <v>2500</v>
          </cell>
        </row>
        <row r="182">
          <cell r="A182" t="str">
            <v>ML-08</v>
          </cell>
          <cell r="B182" t="str">
            <v>JLG 400S BOOM LIFT 40-46'</v>
          </cell>
          <cell r="C182">
            <v>2500</v>
          </cell>
        </row>
        <row r="183">
          <cell r="A183" t="str">
            <v>ML-09</v>
          </cell>
          <cell r="B183" t="str">
            <v>JLG 400S BOOM LIFT 40-46'</v>
          </cell>
          <cell r="C183">
            <v>2500</v>
          </cell>
        </row>
        <row r="184">
          <cell r="A184" t="str">
            <v>MT-04</v>
          </cell>
          <cell r="B184" t="str">
            <v>2015 F-550 Service Trk A14201</v>
          </cell>
          <cell r="C184">
            <v>1500</v>
          </cell>
        </row>
        <row r="185">
          <cell r="A185" t="str">
            <v>MT-07</v>
          </cell>
          <cell r="B185" t="str">
            <v>2017 F-750 B12651 (TMA)</v>
          </cell>
          <cell r="C185">
            <v>3500</v>
          </cell>
        </row>
        <row r="186">
          <cell r="A186" t="str">
            <v>MT-08</v>
          </cell>
          <cell r="B186" t="str">
            <v>2013 F-550 A85030</v>
          </cell>
          <cell r="C186">
            <v>1500</v>
          </cell>
        </row>
        <row r="187">
          <cell r="A187" t="str">
            <v>MT-09</v>
          </cell>
          <cell r="B187" t="str">
            <v>2019 F-550 w/Service Body/Cran</v>
          </cell>
          <cell r="C187">
            <v>1500</v>
          </cell>
        </row>
        <row r="188">
          <cell r="A188" t="str">
            <v>MT-11</v>
          </cell>
          <cell r="B188" t="str">
            <v>2018 F-550 w/ crane (2018)</v>
          </cell>
          <cell r="C188">
            <v>1500</v>
          </cell>
        </row>
        <row r="189">
          <cell r="A189" t="str">
            <v>MT-12</v>
          </cell>
          <cell r="B189" t="str">
            <v>Peterbuilt 337 FuelLube (2013)</v>
          </cell>
          <cell r="C189">
            <v>1500</v>
          </cell>
        </row>
        <row r="190">
          <cell r="A190" t="str">
            <v>MT-13</v>
          </cell>
          <cell r="B190" t="str">
            <v>2023 F-550 (D53090)</v>
          </cell>
          <cell r="C190">
            <v>1500</v>
          </cell>
        </row>
        <row r="191">
          <cell r="A191" t="str">
            <v>MT-14</v>
          </cell>
          <cell r="B191" t="str">
            <v>2023 F550 D21569 Lube Truck</v>
          </cell>
          <cell r="C191">
            <v>1500</v>
          </cell>
        </row>
        <row r="192">
          <cell r="A192" t="str">
            <v>PAV-02</v>
          </cell>
          <cell r="B192" t="str">
            <v>Lincoln 660AXL (2011)</v>
          </cell>
          <cell r="C192">
            <v>0</v>
          </cell>
        </row>
        <row r="193">
          <cell r="A193" t="str">
            <v>PAV-04</v>
          </cell>
          <cell r="B193" t="str">
            <v>2015 CAT AP1055F</v>
          </cell>
          <cell r="C193">
            <v>10000</v>
          </cell>
        </row>
        <row r="194">
          <cell r="A194" t="str">
            <v>PT-101</v>
          </cell>
          <cell r="B194" t="str">
            <v>2018 F-150 C32521</v>
          </cell>
          <cell r="C194">
            <v>1300</v>
          </cell>
        </row>
        <row r="195">
          <cell r="A195" t="str">
            <v>PT-102</v>
          </cell>
          <cell r="B195" t="str">
            <v>2017 F-150 D69952</v>
          </cell>
          <cell r="C195">
            <v>1300</v>
          </cell>
        </row>
        <row r="196">
          <cell r="A196" t="str">
            <v>PT-103</v>
          </cell>
          <cell r="B196" t="str">
            <v>2018 F-150 C08135</v>
          </cell>
          <cell r="C196">
            <v>1300</v>
          </cell>
        </row>
        <row r="197">
          <cell r="A197" t="str">
            <v>PT-104</v>
          </cell>
          <cell r="B197" t="str">
            <v>2017 F-150 E48666</v>
          </cell>
          <cell r="C197">
            <v>1300</v>
          </cell>
        </row>
        <row r="198">
          <cell r="A198" t="str">
            <v>PT-105</v>
          </cell>
          <cell r="B198" t="str">
            <v>2017 F-250 F45848</v>
          </cell>
          <cell r="C198">
            <v>1500</v>
          </cell>
        </row>
        <row r="199">
          <cell r="A199" t="str">
            <v>PT-106</v>
          </cell>
          <cell r="B199" t="str">
            <v>2017 F-250 F45850</v>
          </cell>
          <cell r="C199">
            <v>1500</v>
          </cell>
        </row>
        <row r="200">
          <cell r="A200" t="str">
            <v>PT-107</v>
          </cell>
          <cell r="B200" t="str">
            <v>2017 F-150 E48674</v>
          </cell>
          <cell r="C200">
            <v>1300</v>
          </cell>
        </row>
        <row r="201">
          <cell r="A201" t="str">
            <v>PT-108</v>
          </cell>
          <cell r="B201" t="str">
            <v>2018 F-150 D31569</v>
          </cell>
          <cell r="C201">
            <v>1300</v>
          </cell>
        </row>
        <row r="202">
          <cell r="A202" t="str">
            <v>PT-109</v>
          </cell>
          <cell r="B202" t="str">
            <v>2018 F-150 D31568</v>
          </cell>
          <cell r="C202">
            <v>1300</v>
          </cell>
        </row>
        <row r="203">
          <cell r="A203" t="str">
            <v>PT-110</v>
          </cell>
          <cell r="B203" t="str">
            <v>2017 F-250 F51438</v>
          </cell>
          <cell r="C203">
            <v>1500</v>
          </cell>
        </row>
        <row r="204">
          <cell r="A204" t="str">
            <v>PT-111</v>
          </cell>
          <cell r="B204" t="str">
            <v>2017 F-350 D88276</v>
          </cell>
          <cell r="C204">
            <v>1700</v>
          </cell>
        </row>
        <row r="205">
          <cell r="A205" t="str">
            <v>PT-114</v>
          </cell>
          <cell r="B205" t="str">
            <v>2017 F-250 E81524</v>
          </cell>
          <cell r="C205">
            <v>1500</v>
          </cell>
        </row>
        <row r="206">
          <cell r="A206" t="str">
            <v>PT-115</v>
          </cell>
          <cell r="B206" t="str">
            <v>2018 F-250 B35251</v>
          </cell>
          <cell r="C206">
            <v>1500</v>
          </cell>
        </row>
        <row r="207">
          <cell r="A207" t="str">
            <v>PT-117</v>
          </cell>
          <cell r="B207" t="str">
            <v>2018 F-250 B49350</v>
          </cell>
          <cell r="C207">
            <v>1500</v>
          </cell>
        </row>
        <row r="208">
          <cell r="A208" t="str">
            <v>PT-121</v>
          </cell>
          <cell r="B208" t="str">
            <v>2016 F-250 A20668</v>
          </cell>
          <cell r="C208">
            <v>1500</v>
          </cell>
        </row>
        <row r="209">
          <cell r="A209" t="str">
            <v>PT-123</v>
          </cell>
          <cell r="B209" t="str">
            <v>2015 F-250 C46281</v>
          </cell>
          <cell r="C209">
            <v>1500</v>
          </cell>
        </row>
        <row r="210">
          <cell r="A210" t="str">
            <v>PT-124</v>
          </cell>
          <cell r="B210" t="str">
            <v>2018 F-150 D31574</v>
          </cell>
          <cell r="C210">
            <v>1300</v>
          </cell>
        </row>
        <row r="211">
          <cell r="A211" t="str">
            <v>PT-125</v>
          </cell>
          <cell r="B211" t="str">
            <v>2018 F-150 C08140</v>
          </cell>
          <cell r="C211">
            <v>1300</v>
          </cell>
        </row>
        <row r="212">
          <cell r="A212" t="str">
            <v>PT-137</v>
          </cell>
          <cell r="B212" t="str">
            <v>2019 F-150 D69638</v>
          </cell>
          <cell r="C212">
            <v>1300</v>
          </cell>
        </row>
        <row r="213">
          <cell r="A213" t="str">
            <v>PT-138</v>
          </cell>
          <cell r="B213" t="str">
            <v>2019 F-250 F00334</v>
          </cell>
          <cell r="C213">
            <v>1500</v>
          </cell>
        </row>
        <row r="214">
          <cell r="A214" t="str">
            <v>PT-139</v>
          </cell>
          <cell r="B214" t="str">
            <v>2019 F-350 C46638</v>
          </cell>
          <cell r="C214">
            <v>1700</v>
          </cell>
        </row>
        <row r="215">
          <cell r="A215" t="str">
            <v>PT-143</v>
          </cell>
          <cell r="B215" t="str">
            <v>2019 F-250 D14986</v>
          </cell>
          <cell r="C215">
            <v>1500</v>
          </cell>
        </row>
        <row r="216">
          <cell r="A216" t="str">
            <v>PT-144</v>
          </cell>
          <cell r="B216" t="str">
            <v>2019 F-250 F23949</v>
          </cell>
          <cell r="C216">
            <v>1500</v>
          </cell>
        </row>
        <row r="217">
          <cell r="A217" t="str">
            <v>PT-145</v>
          </cell>
          <cell r="B217" t="str">
            <v>2019 F-250 F23951</v>
          </cell>
          <cell r="C217">
            <v>1500</v>
          </cell>
        </row>
        <row r="218">
          <cell r="A218" t="str">
            <v>PT-146</v>
          </cell>
          <cell r="B218" t="str">
            <v>2019 F-150 C31729</v>
          </cell>
          <cell r="C218">
            <v>1300</v>
          </cell>
        </row>
        <row r="219">
          <cell r="A219" t="str">
            <v>PT-149</v>
          </cell>
          <cell r="B219" t="str">
            <v>2019 F-150 D88250</v>
          </cell>
          <cell r="C219">
            <v>1300</v>
          </cell>
        </row>
        <row r="220">
          <cell r="A220" t="str">
            <v>PT-150</v>
          </cell>
          <cell r="B220" t="str">
            <v>2019 F-150 D88252</v>
          </cell>
          <cell r="C220">
            <v>1300</v>
          </cell>
        </row>
        <row r="221">
          <cell r="A221" t="str">
            <v>PT-151</v>
          </cell>
          <cell r="B221" t="str">
            <v>2019 F-150 E03738</v>
          </cell>
          <cell r="C221">
            <v>1300</v>
          </cell>
        </row>
        <row r="222">
          <cell r="A222" t="str">
            <v>PT-153</v>
          </cell>
          <cell r="B222" t="str">
            <v>2019 F-150 C84641</v>
          </cell>
          <cell r="C222">
            <v>1300</v>
          </cell>
        </row>
        <row r="223">
          <cell r="A223" t="str">
            <v>PT-154</v>
          </cell>
          <cell r="B223" t="str">
            <v>2019 F-250 G38091</v>
          </cell>
          <cell r="C223">
            <v>1500</v>
          </cell>
        </row>
        <row r="224">
          <cell r="A224" t="str">
            <v>PT-155</v>
          </cell>
          <cell r="B224" t="str">
            <v>2019 F-150 F14521</v>
          </cell>
          <cell r="C224">
            <v>1300</v>
          </cell>
        </row>
        <row r="225">
          <cell r="A225" t="str">
            <v>PT-156</v>
          </cell>
          <cell r="B225" t="str">
            <v>2019 F150 F14517</v>
          </cell>
          <cell r="C225">
            <v>1300</v>
          </cell>
        </row>
        <row r="226">
          <cell r="A226" t="str">
            <v>PT-157</v>
          </cell>
          <cell r="B226" t="str">
            <v>2020 F-150 D20017</v>
          </cell>
          <cell r="C226">
            <v>1300</v>
          </cell>
        </row>
        <row r="227">
          <cell r="A227" t="str">
            <v>PT-158</v>
          </cell>
          <cell r="B227" t="str">
            <v>2019 F250 G54610</v>
          </cell>
          <cell r="C227">
            <v>1500</v>
          </cell>
        </row>
        <row r="228">
          <cell r="A228" t="str">
            <v>PT-159</v>
          </cell>
          <cell r="B228" t="str">
            <v>2019 F250 G54587</v>
          </cell>
          <cell r="C228">
            <v>1500</v>
          </cell>
        </row>
        <row r="229">
          <cell r="A229" t="str">
            <v>PT-160</v>
          </cell>
          <cell r="B229" t="str">
            <v>2019 Ford G54586</v>
          </cell>
          <cell r="C229">
            <v>1500</v>
          </cell>
        </row>
        <row r="230">
          <cell r="A230" t="str">
            <v>PT-163</v>
          </cell>
          <cell r="B230" t="str">
            <v>2020 F-250 D40370</v>
          </cell>
          <cell r="C230">
            <v>1500</v>
          </cell>
        </row>
        <row r="231">
          <cell r="A231" t="str">
            <v>PT-164</v>
          </cell>
          <cell r="B231" t="str">
            <v>2020 F-150 B20994</v>
          </cell>
          <cell r="C231">
            <v>1300</v>
          </cell>
        </row>
        <row r="232">
          <cell r="A232" t="str">
            <v>PT-165</v>
          </cell>
          <cell r="B232" t="str">
            <v>2020 F-150 D16125</v>
          </cell>
          <cell r="C232">
            <v>1300</v>
          </cell>
        </row>
        <row r="233">
          <cell r="A233" t="str">
            <v>PT-166</v>
          </cell>
          <cell r="B233" t="str">
            <v>2020 F-150 D20016</v>
          </cell>
          <cell r="C233">
            <v>1300</v>
          </cell>
        </row>
        <row r="234">
          <cell r="A234" t="str">
            <v>PT-167</v>
          </cell>
          <cell r="B234" t="str">
            <v>2020 F-150 D20018</v>
          </cell>
          <cell r="C234">
            <v>1300</v>
          </cell>
        </row>
        <row r="235">
          <cell r="A235" t="str">
            <v>PT-168</v>
          </cell>
          <cell r="B235" t="str">
            <v>2020 F-150 D38566</v>
          </cell>
          <cell r="C235">
            <v>1300</v>
          </cell>
        </row>
        <row r="236">
          <cell r="A236" t="str">
            <v>PT-169</v>
          </cell>
          <cell r="B236" t="str">
            <v>2020 F-150 D42962</v>
          </cell>
          <cell r="C236">
            <v>1300</v>
          </cell>
        </row>
        <row r="237">
          <cell r="A237" t="str">
            <v>PT-170</v>
          </cell>
          <cell r="B237" t="str">
            <v>2020 F-150 D87307</v>
          </cell>
          <cell r="C237">
            <v>1300</v>
          </cell>
        </row>
        <row r="238">
          <cell r="A238" t="str">
            <v>PT-171</v>
          </cell>
          <cell r="B238" t="str">
            <v>2020 F-150 E09532</v>
          </cell>
          <cell r="C238">
            <v>1300</v>
          </cell>
        </row>
        <row r="239">
          <cell r="A239" t="str">
            <v>PT-172</v>
          </cell>
          <cell r="B239" t="str">
            <v>2020 F-150 E09533</v>
          </cell>
          <cell r="C239">
            <v>1300</v>
          </cell>
        </row>
        <row r="240">
          <cell r="A240" t="str">
            <v>PT-173</v>
          </cell>
          <cell r="B240" t="str">
            <v>2020 F-150 E09535</v>
          </cell>
          <cell r="C240">
            <v>1300</v>
          </cell>
        </row>
        <row r="241">
          <cell r="A241" t="str">
            <v>PT-174</v>
          </cell>
          <cell r="B241" t="str">
            <v>2019 F-250 G72512</v>
          </cell>
          <cell r="C241">
            <v>1500</v>
          </cell>
        </row>
        <row r="242">
          <cell r="A242" t="str">
            <v>PT-176</v>
          </cell>
          <cell r="B242" t="str">
            <v>2020 F-250 D40365</v>
          </cell>
          <cell r="C242">
            <v>1500</v>
          </cell>
        </row>
        <row r="243">
          <cell r="A243" t="str">
            <v>PT-177</v>
          </cell>
          <cell r="B243" t="str">
            <v>2020 F-250 D40364</v>
          </cell>
          <cell r="C243">
            <v>1500</v>
          </cell>
        </row>
        <row r="244">
          <cell r="A244" t="str">
            <v>PT-178</v>
          </cell>
          <cell r="B244" t="str">
            <v>2020 F-250 D40366</v>
          </cell>
          <cell r="C244">
            <v>1500</v>
          </cell>
        </row>
        <row r="245">
          <cell r="A245" t="str">
            <v>PT-179</v>
          </cell>
          <cell r="B245" t="str">
            <v>2020 F-150 D07752</v>
          </cell>
          <cell r="C245">
            <v>1300</v>
          </cell>
        </row>
        <row r="246">
          <cell r="A246" t="str">
            <v>PT-180</v>
          </cell>
          <cell r="B246" t="str">
            <v>2020 F-250 C87751</v>
          </cell>
          <cell r="C246">
            <v>1500</v>
          </cell>
        </row>
        <row r="247">
          <cell r="A247" t="str">
            <v>PT-182</v>
          </cell>
          <cell r="B247" t="str">
            <v>2020 F-250 D97616</v>
          </cell>
          <cell r="C247">
            <v>1500</v>
          </cell>
        </row>
        <row r="248">
          <cell r="A248" t="str">
            <v>PT-183</v>
          </cell>
          <cell r="B248" t="str">
            <v>2020 F-250 D97619</v>
          </cell>
          <cell r="C248">
            <v>1500</v>
          </cell>
        </row>
        <row r="249">
          <cell r="A249" t="str">
            <v>PT-185</v>
          </cell>
          <cell r="B249" t="str">
            <v>2020 F150 F16442</v>
          </cell>
          <cell r="C249">
            <v>1300</v>
          </cell>
        </row>
        <row r="250">
          <cell r="A250" t="str">
            <v>PT-186</v>
          </cell>
          <cell r="B250" t="str">
            <v>2021 F-250 C41695</v>
          </cell>
          <cell r="C250">
            <v>1500</v>
          </cell>
        </row>
        <row r="251">
          <cell r="A251" t="str">
            <v>PT-187</v>
          </cell>
          <cell r="B251" t="str">
            <v>2021 F-250 C41686</v>
          </cell>
          <cell r="C251">
            <v>1500</v>
          </cell>
        </row>
        <row r="252">
          <cell r="A252" t="str">
            <v>PT-188</v>
          </cell>
          <cell r="B252" t="str">
            <v>2021 F-150 D05874</v>
          </cell>
          <cell r="C252">
            <v>1300</v>
          </cell>
        </row>
        <row r="253">
          <cell r="A253" t="str">
            <v>PT-189</v>
          </cell>
          <cell r="B253" t="str">
            <v>2021 F-150 D05872</v>
          </cell>
          <cell r="C253">
            <v>1300</v>
          </cell>
        </row>
        <row r="254">
          <cell r="A254" t="str">
            <v>PT-190</v>
          </cell>
          <cell r="B254" t="str">
            <v>2021 F-250 D07383</v>
          </cell>
          <cell r="C254">
            <v>1500</v>
          </cell>
        </row>
        <row r="255">
          <cell r="A255" t="str">
            <v>PT-191</v>
          </cell>
          <cell r="B255" t="str">
            <v>2021 F-150 D58827</v>
          </cell>
          <cell r="C255">
            <v>1300</v>
          </cell>
        </row>
        <row r="256">
          <cell r="A256" t="str">
            <v>PT-192</v>
          </cell>
          <cell r="B256" t="str">
            <v>2021 F-150 D58828</v>
          </cell>
          <cell r="C256">
            <v>1300</v>
          </cell>
        </row>
        <row r="257">
          <cell r="A257" t="str">
            <v>PT-193</v>
          </cell>
          <cell r="B257" t="str">
            <v>2021 F-250 C11822</v>
          </cell>
          <cell r="C257">
            <v>1500</v>
          </cell>
        </row>
        <row r="258">
          <cell r="A258" t="str">
            <v>PT-194</v>
          </cell>
          <cell r="B258" t="str">
            <v>2021 F-250 D13947</v>
          </cell>
          <cell r="C258">
            <v>1500</v>
          </cell>
        </row>
        <row r="259">
          <cell r="A259" t="str">
            <v>PT-198</v>
          </cell>
          <cell r="B259" t="str">
            <v>2015 F-250 B10694</v>
          </cell>
          <cell r="C259">
            <v>1500</v>
          </cell>
        </row>
        <row r="260">
          <cell r="A260" t="str">
            <v>PT-199</v>
          </cell>
          <cell r="B260" t="str">
            <v>2022 F-250 C70266</v>
          </cell>
          <cell r="C260">
            <v>1500</v>
          </cell>
        </row>
        <row r="261">
          <cell r="A261" t="str">
            <v>PT-200</v>
          </cell>
          <cell r="B261" t="str">
            <v>2022 F-250 C70267</v>
          </cell>
          <cell r="C261">
            <v>1500</v>
          </cell>
        </row>
        <row r="262">
          <cell r="A262" t="str">
            <v>PT-201</v>
          </cell>
          <cell r="B262" t="str">
            <v>2022 F-250 C70268</v>
          </cell>
          <cell r="C262">
            <v>1500</v>
          </cell>
        </row>
        <row r="263">
          <cell r="A263" t="str">
            <v>PT-202</v>
          </cell>
          <cell r="B263" t="str">
            <v>2022 F-250 C70269</v>
          </cell>
          <cell r="C263">
            <v>1500</v>
          </cell>
        </row>
        <row r="264">
          <cell r="A264" t="str">
            <v>PT-205</v>
          </cell>
          <cell r="B264" t="str">
            <v>2021 F-150 E95653</v>
          </cell>
          <cell r="C264">
            <v>1300</v>
          </cell>
        </row>
        <row r="265">
          <cell r="A265" t="str">
            <v>PT-206</v>
          </cell>
          <cell r="B265" t="str">
            <v>2021 F-150 E95656</v>
          </cell>
          <cell r="C265">
            <v>1300</v>
          </cell>
        </row>
        <row r="266">
          <cell r="A266" t="str">
            <v>PT-207</v>
          </cell>
          <cell r="B266" t="str">
            <v>2020 F-250 D24350</v>
          </cell>
          <cell r="C266">
            <v>1500</v>
          </cell>
        </row>
        <row r="267">
          <cell r="A267" t="str">
            <v>PT-208</v>
          </cell>
          <cell r="B267" t="str">
            <v>2019 F-250 D92216</v>
          </cell>
          <cell r="C267">
            <v>1500</v>
          </cell>
        </row>
        <row r="268">
          <cell r="A268" t="str">
            <v>PT-212</v>
          </cell>
          <cell r="B268" t="str">
            <v>2019 F-150 C76423</v>
          </cell>
          <cell r="C268">
            <v>1300</v>
          </cell>
        </row>
        <row r="269">
          <cell r="A269" t="str">
            <v>PT-213</v>
          </cell>
          <cell r="B269" t="str">
            <v>2021 F-250 D19753</v>
          </cell>
          <cell r="C269">
            <v>1500</v>
          </cell>
        </row>
        <row r="270">
          <cell r="A270" t="str">
            <v>PT-214</v>
          </cell>
          <cell r="B270" t="str">
            <v>2021 F-250 C26697</v>
          </cell>
          <cell r="C270">
            <v>1500</v>
          </cell>
        </row>
        <row r="271">
          <cell r="A271" t="str">
            <v>PT-215</v>
          </cell>
          <cell r="B271" t="str">
            <v>2022 F-250</v>
          </cell>
          <cell r="C271">
            <v>1500</v>
          </cell>
        </row>
        <row r="272">
          <cell r="A272" t="str">
            <v>PT-218</v>
          </cell>
          <cell r="B272" t="str">
            <v>2022 F-250 E64467</v>
          </cell>
          <cell r="C272">
            <v>1500</v>
          </cell>
        </row>
        <row r="273">
          <cell r="A273" t="str">
            <v>PT-219</v>
          </cell>
          <cell r="B273" t="str">
            <v>2022 F-250 E64466</v>
          </cell>
          <cell r="C273">
            <v>1500</v>
          </cell>
        </row>
        <row r="274">
          <cell r="A274" t="str">
            <v>PT-224</v>
          </cell>
          <cell r="B274" t="str">
            <v>2022 F-150 D92568</v>
          </cell>
          <cell r="C274">
            <v>1300</v>
          </cell>
        </row>
        <row r="275">
          <cell r="A275" t="str">
            <v>PT-226</v>
          </cell>
          <cell r="B275" t="str">
            <v>2022 F-250 G40582</v>
          </cell>
          <cell r="C275">
            <v>1500</v>
          </cell>
        </row>
        <row r="276">
          <cell r="A276" t="str">
            <v>PT-227</v>
          </cell>
          <cell r="B276" t="str">
            <v>2022 F-250 G40597</v>
          </cell>
          <cell r="C276">
            <v>1500</v>
          </cell>
        </row>
        <row r="277">
          <cell r="A277" t="str">
            <v>PT-228</v>
          </cell>
          <cell r="B277" t="str">
            <v>2022 F-250 G40596</v>
          </cell>
          <cell r="C277">
            <v>1500</v>
          </cell>
        </row>
        <row r="278">
          <cell r="A278" t="str">
            <v>PT-229</v>
          </cell>
          <cell r="B278" t="str">
            <v>2022 F-250 G40594</v>
          </cell>
          <cell r="C278">
            <v>1500</v>
          </cell>
        </row>
        <row r="279">
          <cell r="A279" t="str">
            <v>PT-235</v>
          </cell>
          <cell r="B279" t="str">
            <v>2023 F-150 D66303</v>
          </cell>
          <cell r="C279">
            <v>1300</v>
          </cell>
        </row>
        <row r="280">
          <cell r="A280" t="str">
            <v>PT-236</v>
          </cell>
          <cell r="B280" t="str">
            <v>2023 F-250</v>
          </cell>
          <cell r="C280">
            <v>1500</v>
          </cell>
        </row>
        <row r="281">
          <cell r="A281" t="str">
            <v>PT-237</v>
          </cell>
          <cell r="B281" t="str">
            <v>2023 F-250</v>
          </cell>
          <cell r="C281">
            <v>1500</v>
          </cell>
        </row>
        <row r="282">
          <cell r="A282" t="str">
            <v>PT-239</v>
          </cell>
          <cell r="B282" t="str">
            <v>2023 F-150 XL</v>
          </cell>
          <cell r="C282">
            <v>1300</v>
          </cell>
        </row>
        <row r="283">
          <cell r="A283" t="str">
            <v>PT-240</v>
          </cell>
          <cell r="B283" t="str">
            <v>2023 F-150 XL</v>
          </cell>
          <cell r="C283">
            <v>1300</v>
          </cell>
        </row>
        <row r="284">
          <cell r="A284" t="str">
            <v>PT-241</v>
          </cell>
          <cell r="B284" t="str">
            <v>2023 F-150 XL</v>
          </cell>
          <cell r="C284">
            <v>1300</v>
          </cell>
        </row>
        <row r="285">
          <cell r="A285" t="str">
            <v>PT-242</v>
          </cell>
          <cell r="B285" t="str">
            <v>2023 F-250</v>
          </cell>
          <cell r="C285">
            <v>1500</v>
          </cell>
        </row>
        <row r="286">
          <cell r="A286" t="str">
            <v>PT-243</v>
          </cell>
          <cell r="B286" t="str">
            <v>2023 F-150 STX</v>
          </cell>
          <cell r="C286">
            <v>1300</v>
          </cell>
        </row>
        <row r="287">
          <cell r="A287" t="str">
            <v>PT-244</v>
          </cell>
          <cell r="B287" t="str">
            <v>2023 F-150 STX</v>
          </cell>
          <cell r="C287">
            <v>1300</v>
          </cell>
        </row>
        <row r="288">
          <cell r="A288" t="str">
            <v>PT-245</v>
          </cell>
          <cell r="B288" t="str">
            <v>2023 F-150 STX</v>
          </cell>
          <cell r="C288">
            <v>1300</v>
          </cell>
        </row>
        <row r="289">
          <cell r="A289" t="str">
            <v>PT-246</v>
          </cell>
          <cell r="B289" t="str">
            <v>2023 F-150 STX</v>
          </cell>
          <cell r="C289">
            <v>1300</v>
          </cell>
        </row>
        <row r="290">
          <cell r="A290" t="str">
            <v>PT-247</v>
          </cell>
          <cell r="B290" t="str">
            <v>2023 F-150 STX</v>
          </cell>
          <cell r="C290">
            <v>1300</v>
          </cell>
        </row>
        <row r="291">
          <cell r="A291" t="str">
            <v>PT-252</v>
          </cell>
          <cell r="B291" t="str">
            <v>2023 F-250 XL</v>
          </cell>
          <cell r="C291">
            <v>1500</v>
          </cell>
        </row>
        <row r="292">
          <cell r="A292" t="str">
            <v>PT-268</v>
          </cell>
          <cell r="B292" t="str">
            <v>2024 FORD MAVERICK XLT (5305)</v>
          </cell>
          <cell r="C292">
            <v>1000</v>
          </cell>
        </row>
        <row r="293">
          <cell r="A293" t="str">
            <v>PT-269</v>
          </cell>
          <cell r="B293" t="str">
            <v>2024 F350 FLATBED WELDING TK</v>
          </cell>
          <cell r="C293">
            <v>2500</v>
          </cell>
        </row>
        <row r="294">
          <cell r="A294" t="str">
            <v>PT-269'</v>
          </cell>
          <cell r="B294" t="str">
            <v>2024 LE VANTAGE 322 WELDER</v>
          </cell>
          <cell r="C294">
            <v>0</v>
          </cell>
        </row>
        <row r="295">
          <cell r="A295" t="str">
            <v>PT-270</v>
          </cell>
          <cell r="B295" t="str">
            <v>2024 FORD MAVERICK XL (2821)</v>
          </cell>
          <cell r="C295">
            <v>1000</v>
          </cell>
        </row>
        <row r="296">
          <cell r="A296" t="str">
            <v>PT-274</v>
          </cell>
          <cell r="B296" t="str">
            <v>2024 FORD MAVERICK (RRB41786)</v>
          </cell>
          <cell r="C296">
            <v>1000</v>
          </cell>
        </row>
        <row r="297">
          <cell r="A297" t="str">
            <v>PT-275</v>
          </cell>
          <cell r="B297" t="str">
            <v>2024 FORD MAVERICK (RRB40920)</v>
          </cell>
          <cell r="C297">
            <v>1000</v>
          </cell>
        </row>
        <row r="298">
          <cell r="A298" t="str">
            <v>PT-276</v>
          </cell>
          <cell r="B298" t="str">
            <v>2024 FORD MAVERICK (RRB41388)</v>
          </cell>
          <cell r="C298">
            <v>1000</v>
          </cell>
        </row>
        <row r="299">
          <cell r="A299" t="str">
            <v>PT-277</v>
          </cell>
          <cell r="B299" t="str">
            <v>2024 FORD MAVERICK (RRB40474)</v>
          </cell>
          <cell r="C299">
            <v>1000</v>
          </cell>
        </row>
        <row r="300">
          <cell r="A300" t="str">
            <v>PT-278</v>
          </cell>
          <cell r="B300" t="str">
            <v>2024 FORD MAVERICK (RRB41295)</v>
          </cell>
          <cell r="C300">
            <v>1000</v>
          </cell>
        </row>
        <row r="301">
          <cell r="A301" t="str">
            <v>PT-279</v>
          </cell>
          <cell r="B301" t="str">
            <v>2024 F250 XL (REE94240)</v>
          </cell>
          <cell r="C301">
            <v>1500</v>
          </cell>
        </row>
        <row r="302">
          <cell r="A302" t="str">
            <v>PT-280</v>
          </cell>
          <cell r="B302" t="str">
            <v>2024 F250 XL (REE93968)</v>
          </cell>
          <cell r="C302">
            <v>1500</v>
          </cell>
        </row>
        <row r="303">
          <cell r="A303" t="str">
            <v>PT-281</v>
          </cell>
          <cell r="B303" t="str">
            <v>2024 F250 XL (REE94010)</v>
          </cell>
          <cell r="C303">
            <v>1500</v>
          </cell>
        </row>
        <row r="304">
          <cell r="A304" t="str">
            <v>PT-282</v>
          </cell>
          <cell r="B304" t="str">
            <v>2024 F250 XL (REF26875)</v>
          </cell>
          <cell r="C304">
            <v>1500</v>
          </cell>
        </row>
        <row r="305">
          <cell r="A305" t="str">
            <v>PT-38</v>
          </cell>
          <cell r="B305" t="str">
            <v>2013 F150 F28270</v>
          </cell>
          <cell r="C305">
            <v>1300</v>
          </cell>
        </row>
        <row r="306">
          <cell r="A306" t="str">
            <v>PT-44</v>
          </cell>
          <cell r="B306" t="str">
            <v>2014 F150 D30985</v>
          </cell>
          <cell r="C306">
            <v>1300</v>
          </cell>
        </row>
        <row r="307">
          <cell r="A307" t="str">
            <v>PT-48</v>
          </cell>
          <cell r="B307" t="str">
            <v>2015 F-150 G47448</v>
          </cell>
          <cell r="C307">
            <v>1300</v>
          </cell>
        </row>
        <row r="308">
          <cell r="A308" t="str">
            <v>PT-49</v>
          </cell>
          <cell r="B308" t="str">
            <v>2014 F-150</v>
          </cell>
          <cell r="C308">
            <v>1300</v>
          </cell>
        </row>
        <row r="309">
          <cell r="A309" t="str">
            <v>PT-52</v>
          </cell>
          <cell r="B309" t="str">
            <v>2014 F-150 E41090</v>
          </cell>
          <cell r="C309">
            <v>1300</v>
          </cell>
        </row>
        <row r="310">
          <cell r="A310" t="str">
            <v>PT-53</v>
          </cell>
          <cell r="B310" t="str">
            <v>2014 F-150 E41089</v>
          </cell>
          <cell r="C310">
            <v>1300</v>
          </cell>
        </row>
        <row r="311">
          <cell r="A311" t="str">
            <v>PT-63</v>
          </cell>
          <cell r="B311" t="str">
            <v>2016 F-250 C85621</v>
          </cell>
          <cell r="C311">
            <v>1500</v>
          </cell>
        </row>
        <row r="312">
          <cell r="A312" t="str">
            <v>PT-65</v>
          </cell>
          <cell r="B312" t="str">
            <v>2014 F-150 D63723</v>
          </cell>
          <cell r="C312">
            <v>1300</v>
          </cell>
        </row>
        <row r="313">
          <cell r="A313" t="str">
            <v>PT-68</v>
          </cell>
          <cell r="B313" t="str">
            <v>2013 F-150 F99881</v>
          </cell>
          <cell r="C313">
            <v>1300</v>
          </cell>
        </row>
        <row r="314">
          <cell r="A314" t="str">
            <v>PT-69</v>
          </cell>
          <cell r="B314" t="str">
            <v>2015 F-250 B77262</v>
          </cell>
          <cell r="C314">
            <v>1500</v>
          </cell>
        </row>
        <row r="315">
          <cell r="A315" t="str">
            <v>PT-72</v>
          </cell>
          <cell r="B315" t="str">
            <v>2017 F-150 C52657</v>
          </cell>
          <cell r="C315">
            <v>1300</v>
          </cell>
        </row>
        <row r="316">
          <cell r="A316" t="str">
            <v>PT-75</v>
          </cell>
          <cell r="B316" t="str">
            <v>2017 F-150 D87656</v>
          </cell>
          <cell r="C316">
            <v>1300</v>
          </cell>
        </row>
        <row r="317">
          <cell r="A317" t="str">
            <v>PT-76</v>
          </cell>
          <cell r="B317" t="str">
            <v>2015 F-150 B24296</v>
          </cell>
          <cell r="C317">
            <v>1300</v>
          </cell>
        </row>
        <row r="318">
          <cell r="A318" t="str">
            <v>PT-77</v>
          </cell>
          <cell r="B318" t="str">
            <v>2017 F-150 D48335</v>
          </cell>
          <cell r="C318">
            <v>1300</v>
          </cell>
        </row>
        <row r="319">
          <cell r="A319" t="str">
            <v>PT-78</v>
          </cell>
          <cell r="B319" t="str">
            <v>2017 F-150 D69856</v>
          </cell>
          <cell r="C319">
            <v>1300</v>
          </cell>
        </row>
        <row r="320">
          <cell r="A320" t="str">
            <v>PT-80</v>
          </cell>
          <cell r="B320" t="str">
            <v>2017 F-150 C61454</v>
          </cell>
          <cell r="C320">
            <v>1300</v>
          </cell>
        </row>
        <row r="321">
          <cell r="A321" t="str">
            <v>PT-81</v>
          </cell>
          <cell r="B321" t="str">
            <v>2017 F-250 E17646</v>
          </cell>
          <cell r="C321">
            <v>1500</v>
          </cell>
        </row>
        <row r="322">
          <cell r="A322" t="str">
            <v>PT-82</v>
          </cell>
          <cell r="B322" t="str">
            <v>2017 F-150 C70210</v>
          </cell>
          <cell r="C322">
            <v>1300</v>
          </cell>
        </row>
        <row r="323">
          <cell r="A323" t="str">
            <v>PT-83</v>
          </cell>
          <cell r="B323" t="str">
            <v>2017 F-150 D80154</v>
          </cell>
          <cell r="C323">
            <v>1300</v>
          </cell>
        </row>
        <row r="324">
          <cell r="A324" t="str">
            <v>PT-85</v>
          </cell>
          <cell r="B324" t="str">
            <v>2016 F-250 A65965</v>
          </cell>
          <cell r="C324">
            <v>1500</v>
          </cell>
        </row>
        <row r="325">
          <cell r="A325" t="str">
            <v>PT-87</v>
          </cell>
          <cell r="B325" t="str">
            <v>2016 F-250 C06167</v>
          </cell>
          <cell r="C325">
            <v>1500</v>
          </cell>
        </row>
        <row r="326">
          <cell r="A326" t="str">
            <v>PT-88</v>
          </cell>
          <cell r="B326" t="str">
            <v>2013 F-150 E44469</v>
          </cell>
          <cell r="C326">
            <v>1300</v>
          </cell>
        </row>
        <row r="327">
          <cell r="A327" t="str">
            <v>PT-89</v>
          </cell>
          <cell r="B327" t="str">
            <v>2017 F-150 D58127</v>
          </cell>
          <cell r="C327">
            <v>1300</v>
          </cell>
        </row>
        <row r="328">
          <cell r="A328" t="str">
            <v>PT-91</v>
          </cell>
          <cell r="B328" t="str">
            <v>2017 F-250 E55397</v>
          </cell>
          <cell r="C328">
            <v>1500</v>
          </cell>
        </row>
        <row r="329">
          <cell r="A329" t="str">
            <v>PT-92</v>
          </cell>
          <cell r="B329" t="str">
            <v>2016 F-150 E43112</v>
          </cell>
          <cell r="C329">
            <v>1300</v>
          </cell>
        </row>
        <row r="330">
          <cell r="A330" t="str">
            <v>R-01</v>
          </cell>
          <cell r="B330" t="str">
            <v>Ingersoll Rand SDR70 66" Roll.</v>
          </cell>
          <cell r="C330">
            <v>2500</v>
          </cell>
        </row>
        <row r="331">
          <cell r="A331" t="str">
            <v>R-05</v>
          </cell>
          <cell r="B331" t="str">
            <v>Ing-Rand SD116DX 84" Roller</v>
          </cell>
          <cell r="C331">
            <v>3000</v>
          </cell>
        </row>
        <row r="332">
          <cell r="A332" t="str">
            <v>R-09</v>
          </cell>
          <cell r="B332" t="str">
            <v>84" CAT 563 Padfoot Roller</v>
          </cell>
          <cell r="C332">
            <v>3000</v>
          </cell>
        </row>
        <row r="333">
          <cell r="A333" t="str">
            <v>R-13</v>
          </cell>
          <cell r="B333" t="str">
            <v>84" Sakai SV510T Roller</v>
          </cell>
          <cell r="C333">
            <v>3000</v>
          </cell>
        </row>
        <row r="334">
          <cell r="A334" t="str">
            <v>R-14</v>
          </cell>
          <cell r="B334" t="str">
            <v>Dynapac CP271 (2006)</v>
          </cell>
          <cell r="C334">
            <v>2000</v>
          </cell>
        </row>
        <row r="335">
          <cell r="A335" t="str">
            <v>R-15</v>
          </cell>
          <cell r="B335" t="str">
            <v>33" Wacker Neuson Trench Roll</v>
          </cell>
          <cell r="C335">
            <v>1500</v>
          </cell>
        </row>
        <row r="336">
          <cell r="A336" t="str">
            <v>R-16</v>
          </cell>
          <cell r="B336" t="str">
            <v>66" Sakai SV410 Roller</v>
          </cell>
          <cell r="C336">
            <v>2000</v>
          </cell>
        </row>
        <row r="337">
          <cell r="A337" t="str">
            <v>R-19</v>
          </cell>
          <cell r="B337" t="str">
            <v>RTXSC2 Wacker 33" RC (2014)</v>
          </cell>
          <cell r="C337">
            <v>1500</v>
          </cell>
        </row>
        <row r="338">
          <cell r="A338" t="str">
            <v>R-20</v>
          </cell>
          <cell r="B338" t="str">
            <v>Wacker Neuson RD12A (2013)</v>
          </cell>
          <cell r="C338">
            <v>2000</v>
          </cell>
        </row>
        <row r="339">
          <cell r="A339" t="str">
            <v>R-21</v>
          </cell>
          <cell r="B339" t="str">
            <v>Bomag BW177PDH-50 (2012)</v>
          </cell>
          <cell r="C339">
            <v>2500</v>
          </cell>
        </row>
        <row r="340">
          <cell r="A340" t="str">
            <v>R-22</v>
          </cell>
          <cell r="B340" t="str">
            <v>2011 CAT CS54</v>
          </cell>
          <cell r="C340">
            <v>2000</v>
          </cell>
        </row>
        <row r="341">
          <cell r="A341" t="str">
            <v>R-23</v>
          </cell>
          <cell r="B341" t="str">
            <v>2011 CAT CP56</v>
          </cell>
          <cell r="C341">
            <v>2000</v>
          </cell>
        </row>
        <row r="342">
          <cell r="A342" t="str">
            <v>R-25</v>
          </cell>
          <cell r="B342" t="str">
            <v>Wacker RTLX-SC3</v>
          </cell>
          <cell r="C342">
            <v>2000</v>
          </cell>
        </row>
        <row r="343">
          <cell r="A343" t="str">
            <v>R-26</v>
          </cell>
          <cell r="B343" t="str">
            <v>2015 Wacker Neuson RTSC3</v>
          </cell>
          <cell r="C343">
            <v>1500</v>
          </cell>
        </row>
        <row r="344">
          <cell r="A344" t="str">
            <v>R-27</v>
          </cell>
          <cell r="B344" t="str">
            <v>2012 Wacker Neuson RT82-SC</v>
          </cell>
          <cell r="C344">
            <v>2000</v>
          </cell>
        </row>
        <row r="345">
          <cell r="A345" t="str">
            <v>R-28</v>
          </cell>
          <cell r="B345" t="str">
            <v>2016 Dynapac CP2700</v>
          </cell>
          <cell r="C345">
            <v>4000</v>
          </cell>
        </row>
        <row r="346">
          <cell r="A346" t="str">
            <v>R-32</v>
          </cell>
          <cell r="B346" t="str">
            <v>2015 VOLVO SD45 SDC</v>
          </cell>
          <cell r="C346">
            <v>2000</v>
          </cell>
        </row>
        <row r="347">
          <cell r="A347" t="str">
            <v>R-33</v>
          </cell>
          <cell r="B347" t="str">
            <v>2017 WACKER RD12A DDR</v>
          </cell>
          <cell r="C347">
            <v>2000</v>
          </cell>
        </row>
        <row r="348">
          <cell r="A348" t="str">
            <v>RTC-02</v>
          </cell>
          <cell r="B348" t="str">
            <v>Terex 65 Ton Crane</v>
          </cell>
          <cell r="C348">
            <v>6000</v>
          </cell>
        </row>
        <row r="349">
          <cell r="A349" t="str">
            <v>RTC-03</v>
          </cell>
          <cell r="B349" t="str">
            <v>2014 TEREX RT555-2 55TON</v>
          </cell>
          <cell r="C349">
            <v>6000</v>
          </cell>
        </row>
        <row r="350">
          <cell r="A350" t="str">
            <v>RTC-04</v>
          </cell>
          <cell r="B350" t="str">
            <v>2006 TEREX RT555 55TON</v>
          </cell>
          <cell r="C350">
            <v>6000</v>
          </cell>
        </row>
        <row r="351">
          <cell r="A351" t="str">
            <v>RW-02</v>
          </cell>
          <cell r="B351" t="str">
            <v>1981 BLAW-KNOX RW100</v>
          </cell>
          <cell r="C351">
            <v>2000</v>
          </cell>
        </row>
        <row r="352">
          <cell r="A352" t="str">
            <v>S-07</v>
          </cell>
          <cell r="B352" t="str">
            <v>Peter 388 (2013) D168785</v>
          </cell>
          <cell r="C352">
            <v>3193</v>
          </cell>
        </row>
        <row r="353">
          <cell r="A353" t="str">
            <v>S-09</v>
          </cell>
          <cell r="B353" t="str">
            <v>Peterbilt (2016)</v>
          </cell>
          <cell r="C353">
            <v>3193</v>
          </cell>
        </row>
        <row r="354">
          <cell r="A354" t="str">
            <v>S-10</v>
          </cell>
          <cell r="B354" t="str">
            <v>2025 KW T880 (S-10)</v>
          </cell>
          <cell r="C354">
            <v>3193</v>
          </cell>
        </row>
        <row r="355">
          <cell r="A355" t="str">
            <v>SB-01</v>
          </cell>
          <cell r="B355" t="str">
            <v>ROADTEC SB2500E SHUTTLE BUGGY</v>
          </cell>
          <cell r="C355">
            <v>16000</v>
          </cell>
        </row>
        <row r="356">
          <cell r="A356" t="str">
            <v>SFB-03</v>
          </cell>
          <cell r="B356" t="str">
            <v>2012 Freightliner with Access</v>
          </cell>
          <cell r="C356">
            <v>3650</v>
          </cell>
        </row>
        <row r="357">
          <cell r="A357" t="str">
            <v>SFB-04</v>
          </cell>
          <cell r="B357" t="str">
            <v>2007 Freightliner M2</v>
          </cell>
          <cell r="C357">
            <v>3650</v>
          </cell>
        </row>
        <row r="358">
          <cell r="A358" t="str">
            <v>SFB-05</v>
          </cell>
          <cell r="B358" t="str">
            <v>2012 Freightliner M2-106</v>
          </cell>
          <cell r="C358">
            <v>3650</v>
          </cell>
        </row>
        <row r="359">
          <cell r="A359" t="str">
            <v>SFB-06</v>
          </cell>
          <cell r="B359" t="str">
            <v>2015 F-650 Attnt. 798561</v>
          </cell>
          <cell r="C359">
            <v>3650</v>
          </cell>
        </row>
        <row r="360">
          <cell r="A360" t="str">
            <v>SFB-07</v>
          </cell>
          <cell r="B360" t="str">
            <v>Freightliner M2-106 (2014)</v>
          </cell>
          <cell r="C360">
            <v>3650</v>
          </cell>
        </row>
        <row r="361">
          <cell r="A361" t="str">
            <v>SFB-08</v>
          </cell>
          <cell r="B361" t="str">
            <v>2013 Freightliner M2 FA9530</v>
          </cell>
          <cell r="C361">
            <v>3650</v>
          </cell>
        </row>
        <row r="362">
          <cell r="A362" t="str">
            <v>SFB-09</v>
          </cell>
          <cell r="B362" t="str">
            <v>2013 Freightliner M2 106</v>
          </cell>
          <cell r="C362">
            <v>3650</v>
          </cell>
        </row>
        <row r="363">
          <cell r="A363" t="str">
            <v>SFB-10</v>
          </cell>
          <cell r="B363" t="str">
            <v>2013 Freightliner M2 160</v>
          </cell>
          <cell r="C363">
            <v>3650</v>
          </cell>
        </row>
        <row r="364">
          <cell r="A364" t="str">
            <v>SFB-11</v>
          </cell>
          <cell r="B364" t="str">
            <v>2015 International 4300</v>
          </cell>
          <cell r="C364">
            <v>3650</v>
          </cell>
        </row>
        <row r="365">
          <cell r="A365" t="str">
            <v>SFB-12</v>
          </cell>
          <cell r="B365" t="str">
            <v>Mack MD6 TMA (2023)</v>
          </cell>
          <cell r="C365">
            <v>3650</v>
          </cell>
        </row>
        <row r="366">
          <cell r="A366" t="str">
            <v>SFB-13</v>
          </cell>
          <cell r="B366" t="str">
            <v>Mack MD6 TMA (2023)</v>
          </cell>
          <cell r="C366">
            <v>3650</v>
          </cell>
        </row>
        <row r="367">
          <cell r="A367" t="str">
            <v>SFB-14</v>
          </cell>
          <cell r="B367" t="str">
            <v>2018 INTL 4300 (H736688)</v>
          </cell>
          <cell r="C367">
            <v>3650</v>
          </cell>
        </row>
        <row r="368">
          <cell r="A368" t="str">
            <v>SFB-15</v>
          </cell>
          <cell r="B368" t="str">
            <v>2017 FREIGHTLINER M2 (H9217)</v>
          </cell>
          <cell r="C368">
            <v>3650</v>
          </cell>
        </row>
        <row r="369">
          <cell r="A369" t="str">
            <v>SFB-16</v>
          </cell>
          <cell r="B369" t="str">
            <v>2019 INTL 4300 (L592806)</v>
          </cell>
          <cell r="C369">
            <v>3650</v>
          </cell>
        </row>
        <row r="370">
          <cell r="A370" t="str">
            <v>SS-06</v>
          </cell>
          <cell r="B370" t="str">
            <v>CAT 279 Compact Track Loader</v>
          </cell>
          <cell r="C370">
            <v>2100</v>
          </cell>
        </row>
        <row r="371">
          <cell r="A371" t="str">
            <v>SS-07</v>
          </cell>
          <cell r="B371" t="str">
            <v>CAT 279 Compact Track Loader</v>
          </cell>
          <cell r="C371">
            <v>2100</v>
          </cell>
        </row>
        <row r="372">
          <cell r="A372" t="str">
            <v>SS-09</v>
          </cell>
          <cell r="B372" t="str">
            <v>CAT 279 Compact Track Loader</v>
          </cell>
          <cell r="C372">
            <v>2100</v>
          </cell>
        </row>
        <row r="373">
          <cell r="A373" t="str">
            <v>SS-11</v>
          </cell>
          <cell r="B373" t="str">
            <v>BOBCAT T750</v>
          </cell>
          <cell r="C373">
            <v>2100</v>
          </cell>
        </row>
        <row r="374">
          <cell r="A374" t="str">
            <v>SS-12</v>
          </cell>
          <cell r="B374" t="str">
            <v>CAT 279D</v>
          </cell>
          <cell r="C374">
            <v>2100</v>
          </cell>
        </row>
        <row r="375">
          <cell r="A375" t="str">
            <v>SS-13</v>
          </cell>
          <cell r="B375" t="str">
            <v>2013 CAT 279C2</v>
          </cell>
          <cell r="C375">
            <v>2100</v>
          </cell>
        </row>
        <row r="376">
          <cell r="A376" t="str">
            <v>SS-14</v>
          </cell>
          <cell r="B376" t="str">
            <v>CAT 242B3 (2013)</v>
          </cell>
          <cell r="C376">
            <v>2100</v>
          </cell>
        </row>
        <row r="377">
          <cell r="A377" t="str">
            <v>SS-15</v>
          </cell>
          <cell r="B377" t="str">
            <v>CAT 279C</v>
          </cell>
          <cell r="C377">
            <v>2100</v>
          </cell>
        </row>
        <row r="378">
          <cell r="A378" t="str">
            <v>SS-16</v>
          </cell>
          <cell r="B378" t="str">
            <v>2014 CAT 279D</v>
          </cell>
          <cell r="C378">
            <v>2100</v>
          </cell>
        </row>
        <row r="379">
          <cell r="A379" t="str">
            <v>SS-17</v>
          </cell>
          <cell r="B379" t="str">
            <v>2017 CAT 279D</v>
          </cell>
          <cell r="C379">
            <v>2100</v>
          </cell>
        </row>
        <row r="380">
          <cell r="A380" t="str">
            <v>SS-21</v>
          </cell>
          <cell r="B380" t="str">
            <v>2014 CAT 279D</v>
          </cell>
          <cell r="C380">
            <v>2100</v>
          </cell>
        </row>
        <row r="381">
          <cell r="A381" t="str">
            <v>SS-22</v>
          </cell>
          <cell r="B381" t="str">
            <v>2017 CAT 279D</v>
          </cell>
          <cell r="C381">
            <v>2100</v>
          </cell>
        </row>
        <row r="382">
          <cell r="A382" t="str">
            <v>SS-23</v>
          </cell>
          <cell r="B382" t="str">
            <v>2017 CAT 279D</v>
          </cell>
          <cell r="C382">
            <v>2100</v>
          </cell>
        </row>
        <row r="383">
          <cell r="A383" t="str">
            <v>SS-24</v>
          </cell>
          <cell r="B383" t="str">
            <v>2015 CAT 242D</v>
          </cell>
          <cell r="C383">
            <v>2100</v>
          </cell>
        </row>
        <row r="384">
          <cell r="A384" t="str">
            <v>SS-25</v>
          </cell>
          <cell r="B384" t="str">
            <v>CAT 279D (2017)</v>
          </cell>
          <cell r="C384">
            <v>2100</v>
          </cell>
        </row>
        <row r="385">
          <cell r="A385" t="str">
            <v>SS-26</v>
          </cell>
          <cell r="B385" t="str">
            <v>CAT 279D (2018)</v>
          </cell>
          <cell r="C385">
            <v>2100</v>
          </cell>
        </row>
        <row r="386">
          <cell r="A386" t="str">
            <v>SS-27</v>
          </cell>
          <cell r="B386" t="str">
            <v>2018 CAT 289D</v>
          </cell>
          <cell r="C386">
            <v>2100</v>
          </cell>
        </row>
        <row r="387">
          <cell r="A387" t="str">
            <v>SS-28</v>
          </cell>
          <cell r="B387" t="str">
            <v>2018 CAT 279D</v>
          </cell>
          <cell r="C387">
            <v>2100</v>
          </cell>
        </row>
        <row r="388">
          <cell r="A388" t="str">
            <v>SS-29</v>
          </cell>
          <cell r="B388" t="str">
            <v>2018 CAT 279D</v>
          </cell>
          <cell r="C388">
            <v>2100</v>
          </cell>
        </row>
        <row r="389">
          <cell r="A389" t="str">
            <v>SS-32</v>
          </cell>
          <cell r="B389" t="str">
            <v>CAT 279D</v>
          </cell>
          <cell r="C389">
            <v>2100</v>
          </cell>
        </row>
        <row r="390">
          <cell r="A390" t="str">
            <v>SS-33</v>
          </cell>
          <cell r="B390" t="str">
            <v>CAT 279D3 (2022)</v>
          </cell>
          <cell r="C390">
            <v>2100</v>
          </cell>
        </row>
        <row r="391">
          <cell r="A391" t="str">
            <v>SS-34</v>
          </cell>
          <cell r="B391" t="str">
            <v>CAT 289D3 (2022)</v>
          </cell>
          <cell r="C391">
            <v>2100</v>
          </cell>
        </row>
        <row r="392">
          <cell r="A392" t="str">
            <v>SS-35</v>
          </cell>
          <cell r="B392" t="str">
            <v>CAT 279D3 (2022)</v>
          </cell>
          <cell r="C392">
            <v>2100</v>
          </cell>
        </row>
        <row r="393">
          <cell r="A393" t="str">
            <v>SS-36</v>
          </cell>
          <cell r="B393" t="str">
            <v>CAT 279D3 (2022)</v>
          </cell>
          <cell r="C393">
            <v>2100</v>
          </cell>
        </row>
        <row r="394">
          <cell r="A394" t="str">
            <v>SS-37</v>
          </cell>
          <cell r="B394" t="str">
            <v>CAT 289D3 (2022)</v>
          </cell>
          <cell r="C394">
            <v>2100</v>
          </cell>
        </row>
        <row r="395">
          <cell r="A395" t="str">
            <v>SS-38</v>
          </cell>
          <cell r="B395" t="str">
            <v>CAT 289D3 (2022)</v>
          </cell>
          <cell r="C395">
            <v>2100</v>
          </cell>
        </row>
        <row r="396">
          <cell r="A396" t="str">
            <v>SS-39</v>
          </cell>
          <cell r="B396" t="str">
            <v>CAT 289D3 (2022)</v>
          </cell>
          <cell r="C396">
            <v>2100</v>
          </cell>
        </row>
        <row r="397">
          <cell r="A397" t="str">
            <v>SS-41</v>
          </cell>
          <cell r="B397" t="str">
            <v>CAT 289D3 (2023)</v>
          </cell>
          <cell r="C397">
            <v>2100</v>
          </cell>
        </row>
        <row r="398">
          <cell r="A398" t="str">
            <v>SV-08</v>
          </cell>
          <cell r="B398" t="str">
            <v>2020 Ford Explorer A41584</v>
          </cell>
          <cell r="C398">
            <v>1250</v>
          </cell>
        </row>
        <row r="399">
          <cell r="A399" t="str">
            <v>SWT-01</v>
          </cell>
          <cell r="B399" t="str">
            <v>F-250 Street Sweeper</v>
          </cell>
          <cell r="C399">
            <v>3000</v>
          </cell>
        </row>
        <row r="400">
          <cell r="A400" t="str">
            <v>T-01</v>
          </cell>
          <cell r="B400" t="str">
            <v>CMI 425 TILLER</v>
          </cell>
          <cell r="C400">
            <v>6000</v>
          </cell>
        </row>
        <row r="401">
          <cell r="A401" t="str">
            <v>T-03</v>
          </cell>
          <cell r="B401" t="str">
            <v>2015 CAT RM300</v>
          </cell>
          <cell r="C401">
            <v>7000</v>
          </cell>
        </row>
        <row r="402">
          <cell r="A402" t="str">
            <v>TH-02</v>
          </cell>
          <cell r="B402" t="str">
            <v>2013 JLG G1255A 12000LB</v>
          </cell>
          <cell r="C402">
            <v>4000</v>
          </cell>
        </row>
        <row r="403">
          <cell r="A403" t="str">
            <v>TH-04</v>
          </cell>
          <cell r="B403" t="str">
            <v>2011 JLG G1255A</v>
          </cell>
          <cell r="C403">
            <v>4000</v>
          </cell>
        </row>
        <row r="404">
          <cell r="A404" t="str">
            <v>TH-05</v>
          </cell>
          <cell r="B404" t="str">
            <v>2013 JLG 10054 4x4</v>
          </cell>
          <cell r="C404">
            <v>4000</v>
          </cell>
        </row>
        <row r="405">
          <cell r="A405" t="str">
            <v>TH-06</v>
          </cell>
          <cell r="B405" t="str">
            <v>2012 JLG G1255A</v>
          </cell>
          <cell r="C405">
            <v>4000</v>
          </cell>
        </row>
        <row r="406">
          <cell r="A406" t="str">
            <v>TH-07</v>
          </cell>
          <cell r="B406" t="str">
            <v>2014 JLG G1255A</v>
          </cell>
          <cell r="C406">
            <v>4000</v>
          </cell>
        </row>
        <row r="407">
          <cell r="A407" t="str">
            <v>TH-09</v>
          </cell>
          <cell r="B407" t="str">
            <v>2013 JLG G1255A</v>
          </cell>
          <cell r="C407">
            <v>4000</v>
          </cell>
        </row>
        <row r="408">
          <cell r="A408" t="str">
            <v>TH-10</v>
          </cell>
          <cell r="B408" t="str">
            <v>2016 JLG G5-18A (76908)</v>
          </cell>
          <cell r="C408">
            <v>2000</v>
          </cell>
        </row>
        <row r="409">
          <cell r="A409" t="str">
            <v>TH-11</v>
          </cell>
          <cell r="B409" t="str">
            <v>2017 GENIE GTH-5519 TELEHANDLE</v>
          </cell>
          <cell r="C409">
            <v>2000</v>
          </cell>
        </row>
        <row r="410">
          <cell r="A410" t="str">
            <v>UT-05</v>
          </cell>
          <cell r="B410" t="str">
            <v>2016 Kawasaki Pro-DXT 4x4</v>
          </cell>
          <cell r="C410">
            <v>1200</v>
          </cell>
        </row>
        <row r="411">
          <cell r="A411" t="str">
            <v>WEL-15</v>
          </cell>
          <cell r="B411" t="str">
            <v>RANGER 305 WELDER</v>
          </cell>
          <cell r="C411">
            <v>200</v>
          </cell>
        </row>
        <row r="412">
          <cell r="A412" t="str">
            <v>WL-02</v>
          </cell>
          <cell r="B412" t="str">
            <v>John Deere 644K Loader</v>
          </cell>
          <cell r="C412">
            <v>4000</v>
          </cell>
        </row>
        <row r="413">
          <cell r="A413" t="str">
            <v>WL-03</v>
          </cell>
          <cell r="B413" t="str">
            <v>CAT 928H Loader (2012)</v>
          </cell>
          <cell r="C413">
            <v>4000</v>
          </cell>
        </row>
        <row r="414">
          <cell r="A414" t="str">
            <v>WL-04</v>
          </cell>
          <cell r="B414" t="str">
            <v>2017 CAT 938M</v>
          </cell>
          <cell r="C414">
            <v>4000</v>
          </cell>
        </row>
        <row r="415">
          <cell r="A415" t="str">
            <v>WL-05</v>
          </cell>
          <cell r="B415" t="str">
            <v>2017 CAT 926M</v>
          </cell>
          <cell r="C415">
            <v>4000</v>
          </cell>
        </row>
        <row r="416">
          <cell r="A416" t="str">
            <v>WL-06</v>
          </cell>
          <cell r="B416" t="str">
            <v>2013 CAT 950K</v>
          </cell>
          <cell r="C416">
            <v>4500</v>
          </cell>
        </row>
        <row r="417">
          <cell r="A417" t="str">
            <v>WL-07</v>
          </cell>
          <cell r="B417" t="str">
            <v>2015 CAT 950M</v>
          </cell>
          <cell r="C417">
            <v>5500</v>
          </cell>
        </row>
        <row r="418">
          <cell r="A418" t="str">
            <v>WL-08</v>
          </cell>
          <cell r="B418" t="str">
            <v>Sany SW305 3yd Wheel Loader</v>
          </cell>
          <cell r="C418">
            <v>5500</v>
          </cell>
        </row>
        <row r="419">
          <cell r="A419" t="str">
            <v>WL-10</v>
          </cell>
          <cell r="B419" t="str">
            <v>2015 CAT 938K WL</v>
          </cell>
          <cell r="C419">
            <v>4000</v>
          </cell>
        </row>
        <row r="420">
          <cell r="A420" t="str">
            <v>WT-05</v>
          </cell>
          <cell r="B420" t="str">
            <v>2012 F-750 458385 Water Truck</v>
          </cell>
          <cell r="C420">
            <v>3000</v>
          </cell>
        </row>
        <row r="421">
          <cell r="A421" t="str">
            <v>WT-07</v>
          </cell>
          <cell r="B421" t="str">
            <v>2014 Peterbilt 382  4000Gal</v>
          </cell>
          <cell r="C421">
            <v>4000</v>
          </cell>
        </row>
        <row r="422">
          <cell r="A422" t="str">
            <v>WT-08</v>
          </cell>
          <cell r="B422" t="str">
            <v>2019 Peterbilt 337 2000gal</v>
          </cell>
          <cell r="C422">
            <v>3000</v>
          </cell>
        </row>
        <row r="423">
          <cell r="A423" t="str">
            <v>WT-09</v>
          </cell>
          <cell r="B423" t="str">
            <v>2007 Ford F750 XL 2000gal</v>
          </cell>
          <cell r="C423">
            <v>3000</v>
          </cell>
        </row>
        <row r="424">
          <cell r="A424" t="str">
            <v>WT-10</v>
          </cell>
          <cell r="B424" t="str">
            <v>2014 Freightliner M2 106 2000g</v>
          </cell>
          <cell r="C424">
            <v>3000</v>
          </cell>
        </row>
        <row r="425">
          <cell r="A425" t="str">
            <v>WT-11</v>
          </cell>
          <cell r="B425" t="str">
            <v>Freightliner M2 2000gal (2014)</v>
          </cell>
          <cell r="C425">
            <v>3000</v>
          </cell>
        </row>
        <row r="426">
          <cell r="A426" t="str">
            <v>WT-12</v>
          </cell>
          <cell r="B426" t="str">
            <v>Freightliner M2 4000gal (2015)</v>
          </cell>
          <cell r="C426">
            <v>3000</v>
          </cell>
        </row>
        <row r="433">
          <cell r="A433"/>
        </row>
        <row r="434">
          <cell r="A434"/>
        </row>
        <row r="435">
          <cell r="A435"/>
        </row>
        <row r="436">
          <cell r="A436"/>
        </row>
        <row r="437">
          <cell r="A437"/>
        </row>
        <row r="438">
          <cell r="A438"/>
        </row>
        <row r="439">
          <cell r="A439"/>
        </row>
        <row r="440">
          <cell r="A440"/>
        </row>
        <row r="441">
          <cell r="A441"/>
        </row>
        <row r="442">
          <cell r="A442"/>
        </row>
        <row r="443">
          <cell r="A443"/>
        </row>
        <row r="444">
          <cell r="A444"/>
        </row>
        <row r="445">
          <cell r="A445"/>
        </row>
        <row r="446">
          <cell r="A446"/>
        </row>
        <row r="447">
          <cell r="A447"/>
        </row>
        <row r="448">
          <cell r="A448"/>
        </row>
        <row r="449">
          <cell r="A449"/>
        </row>
        <row r="450">
          <cell r="A450"/>
        </row>
        <row r="451">
          <cell r="A451"/>
        </row>
        <row r="452">
          <cell r="A452"/>
        </row>
        <row r="453">
          <cell r="A453"/>
        </row>
        <row r="454">
          <cell r="A454"/>
        </row>
        <row r="455">
          <cell r="A455"/>
        </row>
        <row r="456">
          <cell r="A456"/>
        </row>
        <row r="457">
          <cell r="A457"/>
        </row>
        <row r="458">
          <cell r="A458"/>
        </row>
        <row r="459">
          <cell r="A459"/>
        </row>
        <row r="460">
          <cell r="A460"/>
        </row>
        <row r="461">
          <cell r="A461"/>
        </row>
        <row r="462">
          <cell r="A462"/>
        </row>
        <row r="463">
          <cell r="A463"/>
        </row>
        <row r="464">
          <cell r="A464"/>
        </row>
        <row r="465">
          <cell r="A465"/>
        </row>
        <row r="466">
          <cell r="A466"/>
        </row>
        <row r="467">
          <cell r="A467"/>
        </row>
        <row r="468">
          <cell r="A468"/>
        </row>
        <row r="469">
          <cell r="A469"/>
        </row>
        <row r="470">
          <cell r="A470"/>
        </row>
        <row r="471">
          <cell r="A471"/>
        </row>
        <row r="472">
          <cell r="A472"/>
        </row>
        <row r="473">
          <cell r="A473"/>
        </row>
        <row r="474">
          <cell r="A474"/>
        </row>
        <row r="475">
          <cell r="A475"/>
        </row>
        <row r="476">
          <cell r="A476"/>
        </row>
        <row r="477">
          <cell r="A477"/>
        </row>
        <row r="478">
          <cell r="A478"/>
        </row>
        <row r="479">
          <cell r="A479"/>
        </row>
        <row r="480">
          <cell r="A480"/>
        </row>
        <row r="481">
          <cell r="A481"/>
        </row>
        <row r="482">
          <cell r="A482"/>
        </row>
        <row r="483">
          <cell r="A483"/>
        </row>
        <row r="484">
          <cell r="A484"/>
        </row>
        <row r="485">
          <cell r="A485"/>
        </row>
        <row r="486">
          <cell r="A486"/>
        </row>
        <row r="487">
          <cell r="A487"/>
        </row>
        <row r="488">
          <cell r="A488"/>
        </row>
        <row r="489">
          <cell r="A489"/>
        </row>
        <row r="490">
          <cell r="A490"/>
        </row>
        <row r="491">
          <cell r="A491"/>
        </row>
        <row r="492">
          <cell r="A492"/>
        </row>
        <row r="493">
          <cell r="A493"/>
        </row>
        <row r="494">
          <cell r="A494"/>
        </row>
        <row r="495">
          <cell r="A495"/>
        </row>
        <row r="496">
          <cell r="A496"/>
        </row>
        <row r="497">
          <cell r="A497"/>
        </row>
        <row r="498">
          <cell r="A498"/>
        </row>
        <row r="499">
          <cell r="A499"/>
        </row>
        <row r="500">
          <cell r="A500"/>
        </row>
        <row r="501">
          <cell r="A501"/>
        </row>
        <row r="502">
          <cell r="A502"/>
        </row>
        <row r="503">
          <cell r="A503"/>
        </row>
        <row r="504">
          <cell r="A504"/>
        </row>
        <row r="505">
          <cell r="A505"/>
        </row>
        <row r="506">
          <cell r="A506"/>
        </row>
        <row r="507">
          <cell r="A507"/>
        </row>
        <row r="508">
          <cell r="A508"/>
        </row>
        <row r="509">
          <cell r="A509"/>
        </row>
        <row r="510">
          <cell r="A510"/>
        </row>
        <row r="511">
          <cell r="A511"/>
        </row>
        <row r="512">
          <cell r="A512"/>
        </row>
        <row r="513">
          <cell r="A513"/>
        </row>
        <row r="514">
          <cell r="A514"/>
        </row>
        <row r="515">
          <cell r="A515"/>
        </row>
        <row r="516">
          <cell r="A516"/>
        </row>
        <row r="517">
          <cell r="A517"/>
        </row>
        <row r="518">
          <cell r="A518"/>
        </row>
        <row r="519">
          <cell r="A519"/>
        </row>
        <row r="520">
          <cell r="A520"/>
        </row>
        <row r="521">
          <cell r="A521"/>
        </row>
        <row r="522">
          <cell r="A522"/>
        </row>
        <row r="523">
          <cell r="A523"/>
        </row>
        <row r="524">
          <cell r="A524"/>
        </row>
        <row r="525">
          <cell r="A525"/>
        </row>
        <row r="526">
          <cell r="A526"/>
        </row>
        <row r="527">
          <cell r="A527"/>
        </row>
        <row r="528">
          <cell r="A528"/>
        </row>
        <row r="529">
          <cell r="A529"/>
        </row>
        <row r="530">
          <cell r="A530"/>
        </row>
        <row r="531">
          <cell r="A531"/>
        </row>
        <row r="532">
          <cell r="A532"/>
        </row>
        <row r="533">
          <cell r="A533"/>
        </row>
        <row r="534">
          <cell r="A534"/>
        </row>
        <row r="535">
          <cell r="A535"/>
        </row>
        <row r="536">
          <cell r="A536"/>
        </row>
        <row r="537">
          <cell r="A537"/>
        </row>
        <row r="538">
          <cell r="A538"/>
        </row>
        <row r="539">
          <cell r="A539"/>
        </row>
        <row r="540">
          <cell r="A540"/>
        </row>
        <row r="541">
          <cell r="A541"/>
        </row>
        <row r="542">
          <cell r="A542"/>
        </row>
        <row r="543">
          <cell r="A543"/>
        </row>
        <row r="544">
          <cell r="A544"/>
        </row>
        <row r="545">
          <cell r="A545"/>
        </row>
        <row r="546">
          <cell r="A546"/>
        </row>
        <row r="547">
          <cell r="A547"/>
        </row>
        <row r="548">
          <cell r="A548"/>
        </row>
        <row r="549">
          <cell r="A549"/>
        </row>
        <row r="550">
          <cell r="A550"/>
        </row>
        <row r="551">
          <cell r="A551"/>
        </row>
        <row r="552">
          <cell r="A552"/>
        </row>
        <row r="553">
          <cell r="A553"/>
        </row>
        <row r="554">
          <cell r="A554"/>
        </row>
        <row r="555">
          <cell r="A555"/>
        </row>
        <row r="556">
          <cell r="A556"/>
        </row>
        <row r="557">
          <cell r="A557"/>
        </row>
        <row r="558">
          <cell r="A558"/>
        </row>
        <row r="559">
          <cell r="A559"/>
        </row>
        <row r="560">
          <cell r="A560"/>
        </row>
        <row r="561">
          <cell r="A561"/>
        </row>
        <row r="562">
          <cell r="A562"/>
        </row>
        <row r="563">
          <cell r="A563"/>
        </row>
        <row r="564">
          <cell r="A564"/>
        </row>
        <row r="565">
          <cell r="A565"/>
        </row>
        <row r="566">
          <cell r="A566"/>
        </row>
        <row r="567">
          <cell r="A567"/>
        </row>
        <row r="568">
          <cell r="A568"/>
        </row>
        <row r="569">
          <cell r="A569"/>
        </row>
        <row r="570">
          <cell r="A570"/>
        </row>
        <row r="571">
          <cell r="A571"/>
        </row>
        <row r="572">
          <cell r="A572"/>
        </row>
        <row r="573">
          <cell r="A573"/>
        </row>
        <row r="574">
          <cell r="A574"/>
        </row>
        <row r="575">
          <cell r="A575"/>
        </row>
        <row r="576">
          <cell r="A576"/>
        </row>
        <row r="577">
          <cell r="A577"/>
        </row>
        <row r="578">
          <cell r="A578"/>
        </row>
        <row r="579">
          <cell r="A579"/>
        </row>
        <row r="580">
          <cell r="A580"/>
        </row>
        <row r="581">
          <cell r="A581"/>
        </row>
        <row r="582">
          <cell r="A582"/>
        </row>
        <row r="583">
          <cell r="A583"/>
        </row>
        <row r="584">
          <cell r="A584"/>
        </row>
        <row r="585">
          <cell r="A585"/>
        </row>
        <row r="586">
          <cell r="A586"/>
        </row>
        <row r="587">
          <cell r="A587"/>
        </row>
        <row r="588">
          <cell r="A588"/>
        </row>
        <row r="589">
          <cell r="A589"/>
        </row>
        <row r="590">
          <cell r="A590"/>
        </row>
        <row r="591">
          <cell r="A591"/>
        </row>
        <row r="592">
          <cell r="A592"/>
        </row>
        <row r="593">
          <cell r="A593"/>
        </row>
        <row r="594">
          <cell r="A594"/>
        </row>
        <row r="595">
          <cell r="A595"/>
        </row>
        <row r="596">
          <cell r="A596"/>
        </row>
        <row r="597">
          <cell r="A597"/>
        </row>
        <row r="598">
          <cell r="A598"/>
        </row>
        <row r="599">
          <cell r="A599"/>
        </row>
        <row r="600">
          <cell r="A600"/>
        </row>
        <row r="601">
          <cell r="A601"/>
        </row>
        <row r="602">
          <cell r="A602"/>
        </row>
        <row r="603">
          <cell r="A603"/>
        </row>
        <row r="604">
          <cell r="A604"/>
        </row>
        <row r="605">
          <cell r="A605"/>
        </row>
        <row r="606">
          <cell r="A606"/>
        </row>
        <row r="607">
          <cell r="A607"/>
        </row>
        <row r="608">
          <cell r="A608"/>
        </row>
        <row r="609">
          <cell r="A609"/>
        </row>
        <row r="610">
          <cell r="A610"/>
        </row>
        <row r="611">
          <cell r="A611"/>
        </row>
        <row r="612">
          <cell r="A612"/>
        </row>
        <row r="613">
          <cell r="A613"/>
        </row>
        <row r="614">
          <cell r="A614"/>
        </row>
        <row r="615">
          <cell r="A615"/>
        </row>
        <row r="616">
          <cell r="A616"/>
        </row>
        <row r="617">
          <cell r="A617"/>
        </row>
        <row r="618">
          <cell r="A618"/>
        </row>
        <row r="619">
          <cell r="A619"/>
        </row>
        <row r="620">
          <cell r="A620"/>
        </row>
        <row r="621">
          <cell r="A621"/>
        </row>
        <row r="622">
          <cell r="A622"/>
        </row>
        <row r="623">
          <cell r="A623"/>
        </row>
        <row r="624">
          <cell r="A624"/>
        </row>
        <row r="625">
          <cell r="A625"/>
        </row>
        <row r="626">
          <cell r="A626"/>
        </row>
        <row r="627">
          <cell r="A627"/>
        </row>
        <row r="628">
          <cell r="A628"/>
        </row>
        <row r="629">
          <cell r="A629"/>
        </row>
        <row r="630">
          <cell r="A630"/>
        </row>
        <row r="631">
          <cell r="A631"/>
        </row>
        <row r="632">
          <cell r="A632"/>
        </row>
        <row r="633">
          <cell r="A633"/>
        </row>
        <row r="634">
          <cell r="A634"/>
        </row>
        <row r="635">
          <cell r="A635"/>
        </row>
        <row r="636">
          <cell r="A636"/>
        </row>
        <row r="637">
          <cell r="A637"/>
        </row>
        <row r="638">
          <cell r="A638"/>
        </row>
        <row r="639">
          <cell r="A639"/>
        </row>
        <row r="640">
          <cell r="A640"/>
        </row>
        <row r="641">
          <cell r="A641"/>
        </row>
        <row r="642">
          <cell r="A642"/>
        </row>
        <row r="643">
          <cell r="A643"/>
        </row>
        <row r="644">
          <cell r="A644"/>
        </row>
        <row r="645">
          <cell r="A645"/>
        </row>
        <row r="646">
          <cell r="A646"/>
        </row>
        <row r="647">
          <cell r="A647"/>
        </row>
        <row r="648">
          <cell r="A648"/>
        </row>
        <row r="649">
          <cell r="A649"/>
        </row>
        <row r="650">
          <cell r="A650"/>
        </row>
        <row r="651">
          <cell r="A651"/>
        </row>
        <row r="652">
          <cell r="A652"/>
        </row>
        <row r="653">
          <cell r="A653"/>
        </row>
        <row r="654">
          <cell r="A654"/>
        </row>
        <row r="655">
          <cell r="A655"/>
        </row>
        <row r="656">
          <cell r="A656"/>
        </row>
        <row r="657">
          <cell r="A657"/>
        </row>
        <row r="658">
          <cell r="A658"/>
        </row>
        <row r="659">
          <cell r="A659"/>
        </row>
        <row r="660">
          <cell r="A660"/>
        </row>
        <row r="661">
          <cell r="A661"/>
        </row>
        <row r="662">
          <cell r="A662"/>
        </row>
        <row r="663">
          <cell r="A663"/>
        </row>
        <row r="664">
          <cell r="A664"/>
        </row>
        <row r="665">
          <cell r="A665"/>
        </row>
        <row r="666">
          <cell r="A666"/>
        </row>
        <row r="667">
          <cell r="A667"/>
        </row>
        <row r="668">
          <cell r="A668"/>
        </row>
        <row r="669">
          <cell r="A669"/>
        </row>
        <row r="670">
          <cell r="A670"/>
        </row>
        <row r="671">
          <cell r="A671"/>
        </row>
        <row r="672">
          <cell r="A672"/>
        </row>
        <row r="673">
          <cell r="A673"/>
        </row>
        <row r="674">
          <cell r="A674"/>
        </row>
        <row r="675">
          <cell r="A675"/>
        </row>
        <row r="676">
          <cell r="A676"/>
        </row>
        <row r="677">
          <cell r="A677"/>
        </row>
        <row r="678">
          <cell r="A678"/>
        </row>
        <row r="679">
          <cell r="A679"/>
        </row>
        <row r="680">
          <cell r="A680"/>
        </row>
        <row r="681">
          <cell r="A681"/>
        </row>
        <row r="682">
          <cell r="A682"/>
        </row>
        <row r="683">
          <cell r="A683"/>
        </row>
        <row r="684">
          <cell r="A684"/>
        </row>
        <row r="685">
          <cell r="A685"/>
        </row>
        <row r="686">
          <cell r="A686"/>
        </row>
        <row r="687">
          <cell r="A687"/>
        </row>
        <row r="688">
          <cell r="A688"/>
        </row>
        <row r="689">
          <cell r="A689"/>
        </row>
        <row r="690">
          <cell r="A690"/>
        </row>
        <row r="691">
          <cell r="A691"/>
        </row>
        <row r="692">
          <cell r="A692"/>
        </row>
        <row r="693">
          <cell r="A693"/>
        </row>
        <row r="694">
          <cell r="A694"/>
        </row>
        <row r="695">
          <cell r="A695"/>
        </row>
        <row r="696">
          <cell r="A696"/>
        </row>
        <row r="697">
          <cell r="A697"/>
        </row>
        <row r="698">
          <cell r="A698"/>
        </row>
        <row r="699">
          <cell r="A699"/>
        </row>
        <row r="700">
          <cell r="A700"/>
        </row>
        <row r="701">
          <cell r="A701"/>
        </row>
        <row r="702">
          <cell r="A702"/>
        </row>
        <row r="703">
          <cell r="A703"/>
        </row>
        <row r="704">
          <cell r="A704"/>
        </row>
        <row r="705">
          <cell r="A705"/>
        </row>
        <row r="706">
          <cell r="A706"/>
        </row>
        <row r="707">
          <cell r="A707"/>
        </row>
        <row r="708">
          <cell r="A708"/>
        </row>
        <row r="709">
          <cell r="A709"/>
        </row>
        <row r="710">
          <cell r="A710"/>
        </row>
        <row r="711">
          <cell r="A711"/>
        </row>
        <row r="712">
          <cell r="A712"/>
        </row>
        <row r="713">
          <cell r="A713"/>
        </row>
        <row r="714">
          <cell r="A714"/>
        </row>
      </sheetData>
      <sheetData sheetId="9"/>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ett Watson" refreshedDate="45789.438825347221" createdVersion="8" refreshedVersion="8" minRefreshableVersion="3" recordCount="486" xr:uid="{7274011E-48B5-4644-B3A5-0B869356AACF}">
  <cacheSource type="worksheet">
    <worksheetSource name="Table2"/>
  </cacheSource>
  <cacheFields count="14">
    <cacheField name="DIV" numFmtId="0">
      <sharedItems containsSemiMixedTypes="0" containsString="0" containsNumber="1" containsInteger="1" minValue="2" maxValue="4" count="3">
        <n v="2"/>
        <n v="4"/>
        <n v="3"/>
      </sharedItems>
    </cacheField>
    <cacheField name="JOB" numFmtId="0">
      <sharedItems count="50">
        <s v="2019-044"/>
        <s v="2021-017"/>
        <s v="2022-003"/>
        <s v="2022-008"/>
        <s v="2022-023"/>
        <s v="2022-040"/>
        <s v="2023-004"/>
        <s v="2023-006"/>
        <s v="2023-007"/>
        <s v="2023-014"/>
        <s v="2023-019"/>
        <s v="2023-032"/>
        <s v="2023-034"/>
        <s v="2023-035"/>
        <s v="2023-036"/>
        <s v="2024-003"/>
        <s v="2024-004"/>
        <s v="2024-012"/>
        <s v="2024-016"/>
        <s v="2024-017"/>
        <s v="2024-019"/>
        <s v="2024-023"/>
        <s v="2024-024"/>
        <s v="2024-025"/>
        <s v="2024-027"/>
        <s v="2024-028"/>
        <s v="2024-030"/>
        <s v="2025-005"/>
        <s v="2025-007"/>
        <s v="2025-008"/>
        <s v="SEL-2025"/>
        <s v="2025-004" u="1"/>
        <s v="2022-033" u="1"/>
        <s v="2024-014" u="1"/>
        <s v="2024-034" u="1"/>
        <s v="2024-036" u="1"/>
        <s v="2023-027" u="1"/>
        <s v="2021-072" u="1"/>
        <s v="2023-026" u="1"/>
        <s v="2023-028" u="1"/>
        <s v="SEL-2024" u="1"/>
        <s v="2023-029" u="1"/>
        <s v="2020-037" u="1"/>
        <s v="2019-043" u="1"/>
        <s v="2020-027" u="1"/>
        <s v="2020-020" u="1"/>
        <s v="2022-042" u="1"/>
        <s v="2017-022" u="1"/>
        <s v="2020-049" u="1"/>
        <s v="2021-010" u="1"/>
      </sharedItems>
    </cacheField>
    <cacheField name="JOB DESC" numFmtId="0">
      <sharedItems/>
    </cacheField>
    <cacheField name="ASSET ID" numFmtId="0">
      <sharedItems count="332">
        <s v="ET-01"/>
        <s v="ET-27"/>
        <s v="ML-05"/>
        <s v="PT-159"/>
        <s v="PT-237"/>
        <s v="PT-281"/>
        <s v="CM-01"/>
        <s v="CM-02"/>
        <s v="CM-04"/>
        <s v="ET-42"/>
        <s v="EX-21"/>
        <s v="EX-53"/>
        <s v="MT-15"/>
        <s v="PT-125"/>
        <s v="PT-218"/>
        <s v="PT-268"/>
        <s v="RTC-03"/>
        <s v="SS-32"/>
        <s v="WT-05"/>
        <s v="DT-07"/>
        <s v="BH-23"/>
        <s v="D-12"/>
        <s v="ET-23"/>
        <s v="EX-34"/>
        <s v="MT-14"/>
        <s v="PT-160"/>
        <s v="PT-213"/>
        <s v="PT-224"/>
        <s v="PT-226"/>
        <s v="PT-227"/>
        <s v="PT-229"/>
        <s v="PT-247"/>
        <s v="PT-252"/>
        <s v="PT-279"/>
        <s v="R-20"/>
        <s v="R-26"/>
        <s v="SS-23"/>
        <s v="WT-10"/>
        <s v="BH-16"/>
        <s v="BRO-05"/>
        <s v="CT-27"/>
        <s v="D-13"/>
        <s v="ET-41"/>
        <s v="EX-80"/>
        <s v="PT-104"/>
        <s v="PT-173"/>
        <s v="PT-207"/>
        <s v="PT-277"/>
        <s v="PT-278"/>
        <s v="PT-282"/>
        <s v="PT-89"/>
        <s v="WL-04"/>
        <s v="WL-12"/>
        <s v="SFB-04"/>
        <s v="BRO-08"/>
        <s v="ET-08"/>
        <s v="ET-09"/>
        <s v="ET-19"/>
        <s v="EX-41"/>
        <s v="EX-42"/>
        <s v="EX-70"/>
        <s v="ME-34"/>
        <s v="ME-35"/>
        <s v="ME-51"/>
        <s v="PT-156"/>
        <s v="PT-240"/>
        <s v="PT-245"/>
        <s v="PT-276"/>
        <s v="R-25"/>
        <s v="R-33"/>
        <s v="RTC-02"/>
        <s v="SS-29"/>
        <s v="SS-45"/>
        <s v="SS-46"/>
        <s v="SV-08"/>
        <s v="TH-09"/>
        <s v="TH-12"/>
        <s v="WL-03"/>
        <s v="14T-39"/>
        <s v="BH-24"/>
        <s v="BRO-02"/>
        <s v="DD-01"/>
        <s v="DD-02"/>
        <s v="DD-03"/>
        <s v="DST-01"/>
        <s v="ET-06"/>
        <s v="ET-26"/>
        <s v="ET-28"/>
        <s v="ET-37"/>
        <s v="EX-54"/>
        <s v="G-04"/>
        <s v="ME-45"/>
        <s v="ME-47"/>
        <s v="PAV-04"/>
        <s v="PT-163"/>
        <s v="PT-182"/>
        <s v="PT-199"/>
        <s v="R-09"/>
        <s v="R-15"/>
        <s v="R-22"/>
        <s v="SB-01"/>
        <s v="SFB-08"/>
        <s v="SFB-15"/>
        <s v="SS-22"/>
        <s v="SS-39"/>
        <s v="WL-06"/>
        <s v="WT-12"/>
        <s v="ET-11"/>
        <s v="ET-25"/>
        <s v="ME-37"/>
        <s v="ME-44"/>
        <s v="ME-49"/>
        <s v="ME-54"/>
        <s v="MT-07"/>
        <s v="PT-284"/>
        <s v="TH-07"/>
        <s v="TH-10"/>
        <s v="WL-13"/>
        <s v="PT-185"/>
        <s v="14T-36"/>
        <s v="7TD-01"/>
        <s v="AC-25"/>
        <s v="AC-27"/>
        <s v="BH-22"/>
        <s v="BRO-03"/>
        <s v="CFM-11"/>
        <s v="CM-03"/>
        <s v="DT-08"/>
        <s v="ET-22"/>
        <s v="ET-30"/>
        <s v="ET-43"/>
        <s v="EX-40"/>
        <s v="EX-84"/>
        <s v="LP-116"/>
        <s v="ME-31"/>
        <s v="ME-32"/>
        <s v="ME-39"/>
        <s v="ME-43"/>
        <s v="ME-46"/>
        <s v="ME-48"/>
        <s v="ME-55"/>
        <s v="ME-56"/>
        <s v="ME-58"/>
        <s v="ME-59"/>
        <s v="ML-03"/>
        <s v="ML-06"/>
        <s v="ML-07"/>
        <s v="ML-08"/>
        <s v="ML-09"/>
        <s v="MT-09"/>
        <s v="PT-167"/>
        <s v="PT-168"/>
        <s v="PT-177"/>
        <s v="PT-193"/>
        <s v="PT-208"/>
        <s v="PT-244"/>
        <s v="PT-269"/>
        <s v="PT-274"/>
        <s v="S-10"/>
        <s v="SDT-01"/>
        <s v="SFB-03"/>
        <s v="SFB-12"/>
        <s v="SFB-13"/>
        <s v="SFB-14"/>
        <s v="SFB-16"/>
        <s v="SFB-22"/>
        <s v="SS-24"/>
        <s v="SS-35"/>
        <s v="SS-36"/>
        <s v="STK-01"/>
        <s v="WEL-15"/>
        <s v="WT-08"/>
        <s v="WT-09"/>
        <s v="PT-187"/>
        <s v="PT-228"/>
        <s v="BH-15"/>
        <s v="ET-03"/>
        <s v="ET-20"/>
        <s v="ET-34"/>
        <s v="ET-36"/>
        <s v="LP-115"/>
        <s v="PT-108"/>
        <s v="PT-190"/>
        <s v="PT-201"/>
        <s v="PT-235"/>
        <s v="PT-246"/>
        <s v="PT-92"/>
        <s v="SFB-11"/>
        <s v="TH-02"/>
        <s v="TH-11"/>
        <s v="14T-45"/>
        <s v="ME-42"/>
        <s v="ET-12"/>
        <s v="ET-31"/>
        <s v="PT-165"/>
        <s v="PT-166"/>
        <s v="PT-202"/>
        <s v="SS-28"/>
        <s v="WL-02"/>
        <s v="30T-01"/>
        <s v="BH-17"/>
        <s v="CT-28"/>
        <s v="DT-12"/>
        <s v="DT-13"/>
        <s v="ET-04"/>
        <s v="ET-07"/>
        <s v="ET-15"/>
        <s v="ET-29"/>
        <s v="ET-33"/>
        <s v="ET-35"/>
        <s v="ET-38"/>
        <s v="EX-31"/>
        <s v="EX-38"/>
        <s v="EX-62"/>
        <s v="EX-77"/>
        <s v="PT-172"/>
        <s v="PT-180"/>
        <s v="PT-215"/>
        <s v="PT-219"/>
        <s v="SS-26"/>
        <s v="SS-27"/>
        <s v="SS-37"/>
        <s v="SS-38"/>
        <s v="AC-26"/>
        <s v="BRO-10"/>
        <s v="CFM-01"/>
        <s v="CP-01"/>
        <s v="D-18"/>
        <s v="ET-24"/>
        <s v="ET-39"/>
        <s v="EX-52"/>
        <s v="LP-114"/>
        <s v="R-21"/>
        <s v="R-23"/>
        <s v="R-27"/>
        <s v="R-32"/>
        <s v="SFB-09"/>
        <s v="SS-16"/>
        <s v="WL-05"/>
        <s v="ET-10"/>
        <s v="ET-32"/>
        <s v="EX-51"/>
        <s v="EX-68"/>
        <s v="SFB-10"/>
        <s v="SS-41"/>
        <s v="ET-02"/>
        <s v="EX-15"/>
        <s v="ET-14"/>
        <s v="EX-81"/>
        <s v="ME-33"/>
        <s v="ME-41"/>
        <s v="PT-242"/>
        <s v="SS-17"/>
        <s v="TH-06"/>
        <s v="ME-38"/>
        <s v="ME-53"/>
        <s v="SS-34"/>
        <s v="BRO-06"/>
        <s v="D-17"/>
        <s v="ET-16"/>
        <s v="LP-117"/>
        <s v="PT-239"/>
        <s v="PT-280"/>
        <s v="R-13"/>
        <s v="WT-11"/>
        <s v="BRO-09"/>
        <s v="CC-03"/>
        <s v="D-16"/>
        <s v="DT-11"/>
        <s v="EX-30"/>
        <s v="EX-55"/>
        <s v="EX-59"/>
        <s v="EX-65"/>
        <s v="PT-236"/>
        <s v="SFB-07"/>
        <s v="SS-44"/>
        <s v="WL-10"/>
        <s v="WT-07"/>
        <s v="EX-69"/>
        <s v="SS-33"/>
        <s v="PT-241" u="1"/>
        <s v="PT-243" u="1"/>
        <s v="14T-38" u="1"/>
        <s v="PT-283" u="1"/>
        <s v="PW-01" u="1"/>
        <s v="PT-183" u="1"/>
        <s v="BRO-07" u="1"/>
        <s v="ET-21" u="1"/>
        <s v="G-02" u="1"/>
        <s v="R-05" u="1"/>
        <s v="R-16" u="1"/>
        <s v="T-03" u="1"/>
        <s v="R-19" u="1"/>
        <s v="14T-37" u="1"/>
        <s v="D-03" u="1"/>
        <s v="S-09" u="1"/>
        <s v="DCF-01" u="1"/>
        <s v="RTC-04" u="1"/>
        <s v="PT-188" u="1"/>
        <s v="PT-270" u="1"/>
        <s v="PT-275" u="1"/>
        <s v="14T-44" u="1"/>
        <s v="PT-194" u="1"/>
        <s v="MT-11" u="1"/>
        <s v="SWT-01" u="1"/>
        <s v="MT-13" u="1"/>
        <s v="PAV-02" u="1"/>
        <s v="R-28" u="1"/>
        <s v="ME-60" u="1"/>
        <s v="PW-02" u="1"/>
        <s v="ME-57" u="1"/>
        <s v="ET-05" u="1"/>
        <s v="PT-169" u="1"/>
        <s v="ME-40" u="1"/>
        <s v="ME-61" u="1"/>
        <s v="ME-62" u="1"/>
        <s v="S-07" u="1"/>
        <s v="CP-02" u="1"/>
        <s v="PT-205" u="1"/>
        <s v="PT-189" u="1"/>
        <s v="PT-206" u="1"/>
        <s v="ME-36" u="1"/>
        <s v="PT-191" u="1"/>
        <s v="PT-124" u="1"/>
        <s v="ET-13" u="1"/>
        <s v="ET-40" u="1"/>
        <s v="ET-17" u="1"/>
        <s v="ME-50" u="1"/>
        <s v="WL-08" u="1"/>
        <s v="PT-111" u="1"/>
        <s v="ET-18" u="1"/>
        <s v="SS-21" u="1"/>
      </sharedItems>
    </cacheField>
    <cacheField name="EQUIPMENT" numFmtId="0">
      <sharedItems containsBlank="1" count="266">
        <s v="2022 DODGE RAM 1500"/>
        <s v="2023 FORD F-250 XL"/>
        <s v="2015 GENIE S-80X 4WD"/>
        <s v="2019 F250 G54587"/>
        <s v="2023 F-250"/>
        <s v="2024 F250 XL (REE94010)"/>
        <s v="Caterpillar CT660 (2015)"/>
        <s v="Kenworth Mixer 17283 (2014)"/>
        <s v="2012 KW CONCRETE MIXER (23504)"/>
        <s v="2024 F-150"/>
        <s v="JD 250G LC 2012"/>
        <s v="2017 CAT 308E2CR"/>
        <s v="2024 F550 MT E60786 MT-15"/>
        <s v="2018 F-150 C08140"/>
        <s v="2022 F-250 E64467"/>
        <s v="2024 FORD MAVERICK XLT (5305)"/>
        <s v="2014 TEREX RT555-2 55TON"/>
        <s v="CAT 279D"/>
        <s v="2012 F-750 458385 Water Truck"/>
        <s v="2012 F-550 SD A46160"/>
        <s v="2015 CAT 420F"/>
        <s v="John Deere 700K"/>
        <s v="2023 FORD F-250"/>
        <s v="JD 250GLC"/>
        <s v="2023 F550 D21569 Lube Truck"/>
        <s v="2019 Ford G54586"/>
        <s v="2021 F-250 D19753"/>
        <s v="2022 F-150 D92568"/>
        <s v="2022 F-250 G40582"/>
        <s v="2022 F-250 G40597"/>
        <s v="2022 F-250 G40594"/>
        <s v="2023 F-150 STX"/>
        <s v="2023 F-250 XL"/>
        <s v="2024 F250 XL (REE94240)"/>
        <s v="Wacker Neuson RD12A (2013)"/>
        <s v="2015 Wacker Neuson RTSC3"/>
        <s v="2017 CAT 279D"/>
        <s v="2014 Freightliner M2 106 2000g"/>
        <s v="2012 CAT 420E"/>
        <s v="Broce RJ350 Broom (2008)"/>
        <s v="2022 SPARTAN CR 7X16 (033611)"/>
        <s v="CAT D3K2XL (2016)"/>
        <s v="2022 JD 300G LC (731956) EX-80"/>
        <s v="2017 F-150 E48666"/>
        <s v="2020 F-150 E09535"/>
        <s v="2020 F-250 D24350"/>
        <s v="2024 FORD MAVERICK (RRB40474)"/>
        <s v="2024 FORD MAVERICK (RRB41295)"/>
        <s v="2024 F250 XL (REF26875)"/>
        <s v="2017 F-150 D58127"/>
        <s v="2017 CAT 938M"/>
        <s v="2022 CAT 938M (K03394) WL-12"/>
        <s v="2007 Freightliner M2"/>
        <s v="Lay-Mor SM300 Broom (2013)"/>
        <s v="CAT 308E2CRSB (2013)"/>
        <s v="JD 75G (2015)"/>
        <s v="JD 250G LC (2019)"/>
        <s v="WANCO MESSAGE BOARD (1005011)"/>
        <s v="WANCO MESSAGE BOARD (1005012)"/>
        <s v="2024 VM MATRIX MB (MB-H000976)"/>
        <s v="2019 F150 F14517"/>
        <s v="2023 F-150 XL"/>
        <s v="2024 FORD MAVERICK (RRB41388)"/>
        <s v="Wacker RTLX-SC3"/>
        <s v="2017 WACKER RD12A DDR"/>
        <s v="Terex 65 Ton Crane"/>
        <s v="2018 CAT 279D"/>
        <s v="2025 CAT 265 CTL (KR405358) SS-45"/>
        <s v="2025 CAT 265 CTL (KR405362) SS-46"/>
        <s v="2020 Ford Explorer A41584"/>
        <s v="2013 JLG G1255A"/>
        <s v="2016 JLG1255 TELEHANDLER TH-12"/>
        <s v="CAT 928H Loader (2012)"/>
        <s v="2024 102X22 BP HD"/>
        <s v="2012 CAT 420E IT"/>
        <s v="Broce RJ350 Broom"/>
        <s v="DYNAPAC CC5200 ROLLER"/>
        <s v="2018 DYNAPAC CC6200"/>
        <s v="DYNAPAC CC1400VI TANDEM ROLLER"/>
        <s v="2018 2K DISTRIBUTOR TK (J6213)"/>
        <s v="2015 CAT 329FL"/>
        <s v="CAT 140M3 (2014)"/>
        <s v="VER-MAC PCMS-1500LP (H223790)"/>
        <s v="VER-MAC PCMS-1500LP (H223773)"/>
        <s v="2015 CAT AP1055F"/>
        <s v="2020 F-250 D40370"/>
        <s v="2020 F-250 D97616"/>
        <s v="2022 F-250 C70266"/>
        <s v="84&quot; CAT 563 Padfoot Roller"/>
        <s v="33&quot; Wacker Neuson Trench Roll"/>
        <s v="2011 CAT CS54"/>
        <s v="ROADTEC SB2500E SHUTTLE BUGGY"/>
        <s v="2013 Freightliner M2 FA9530"/>
        <s v="2017 FREIGHTLINER M2 (H9217)"/>
        <s v="CAT 289D3 (2022)"/>
        <s v="2013 CAT 950K"/>
        <s v="Freightliner M2 4000gal (2015)"/>
        <s v="WANCO ARROW BOARD (1005266)"/>
        <s v="VER-MAC PCMS-1500LP (H223778)"/>
        <s v="2024 VM MATRIX MB (MB-H000135)"/>
        <s v="2024 WANCO WTSP AB"/>
        <s v="2017 F-750 B12651 (TMA)"/>
        <s v="2024 F250 F26104 PT-284"/>
        <s v="2014 JLG G1255A"/>
        <s v="2016 JLG G5-18A (76908)"/>
        <s v="2019 CAT 938M (R08392) WL-13"/>
        <s v="2020 F150 F16442"/>
        <s v="SOUTHLAND SL7 DUMP TRAILER"/>
        <s v="2024 BIG TEX 70ST-16BK (3155)"/>
        <s v="2024 SULLAIR 185 AIR COMPRESSOR"/>
        <s v="2015 CAT 420F2 IT"/>
        <s v="Broce RJ 350 Broom"/>
        <s v="2017 Gomaco Comm III"/>
        <s v="2025 WESTERN STAR POLYMIXER"/>
        <s v="2013 F-550 B64200"/>
        <s v="2014 JD 290GLC"/>
        <s v="2024 CAT 336 08C (L20433) EX-84"/>
        <s v="WANCO LIGHT TOWER 4-7KW VERT"/>
        <s v="WANCO MESSAGE BOARD (1005008)"/>
        <s v="WANCO MESSAGE BOARD (1005009)"/>
        <s v="WANCO ARROW BOARD (1005268)"/>
        <s v="VER-MAC PCMS-1500LP (H223772)"/>
        <s v="VER-MAC PCMS-1500LP (H223795)"/>
        <s v="2024 VM MATRIX MB (MB-H000139)"/>
        <s v="2024 WANCO SILENT SENTINAL AB"/>
        <s v="2011 Genie S-60X 4WD"/>
        <s v="2016 GENIE S-45 4WD (22865)"/>
        <s v="2016 GENIE S45 MANLIFT"/>
        <s v="JLG 400S BOOM LIFT 40-46'"/>
        <s v="2019 F-550 w/Service Body/Cran"/>
        <s v="2020 F-150 D20018"/>
        <s v="2020 F-150 D38566"/>
        <s v="2020 F-250 D40364"/>
        <s v="2021 F-250 C11822"/>
        <s v="2019 F-250 D92216"/>
        <s v="2024 F350 FLATBED WELDING TK"/>
        <s v="2024 FORD MAVERICK (RRB41786)"/>
        <s v="2025 KW T880 (S-10)"/>
        <s v="2021 UTILITY TRAILER 85605 SDT-01"/>
        <s v="2012 Freightliner with Access"/>
        <s v="Mack MD6 TMA (2023)"/>
        <s v="2018 INTL 4300 (H736688)"/>
        <s v="2019 INTL 4300 (L592806)"/>
        <s v="2016 FRGHT M2 (V9036)"/>
        <s v="2015 CAT 242D"/>
        <s v="CAT 279D3 (2022)"/>
        <s v="2018 FRGHT M2 W5278 STK-01"/>
        <s v="RANGER 305 WELDER"/>
        <s v="2019 Peterbilt 337 2000gal"/>
        <s v="2007 Ford F750 XL 2000gal"/>
        <s v="2021 F-250 C41686"/>
        <s v="2022 F-250 G40596"/>
        <s v="CAT 420F"/>
        <s v="2018 F-150 D31569"/>
        <s v="2021 F-250 D07383"/>
        <s v="2022 F-250 C70268"/>
        <s v="2023 F-150 D66303"/>
        <s v="2016 F-150 E43112"/>
        <s v="2015 International 4300"/>
        <s v="2013 JLG G1255A 12000LB"/>
        <s v="2017 GENIE GTH-5519 TELEHANDLE"/>
        <s v="2025 BTX 14LP-16BK6P-4 (9889)"/>
        <s v="VER-MAC PCMS-1500LP (H223781)"/>
        <s v="2020 F-150 D16125"/>
        <s v="2020 F-150 D20016"/>
        <s v="2022 F-250 C70269"/>
        <s v="John Deere 644K Loader"/>
        <s v="LOAD TRAIL PINTLE W/2-15K AXLE"/>
        <s v="CAT 430FIT (2012)"/>
        <s v="2023 SPARTAN 7X16 CR (034561)"/>
        <s v="2019 FRGHT M2-106 DT (5850)"/>
        <s v="2018 FRGHT M2-106 DT (8632)"/>
        <s v="2024 F150 STX (D49666)"/>
        <s v="85B Bob Cat Excavator"/>
        <s v="Bobcat E85 w/ 24&quot; bkt"/>
        <s v="2015 CAT 308E CR"/>
        <s v="2023 CAT 308E2 CR"/>
        <s v="2020 F-150 E09533"/>
        <s v="2020 F-250 C87751"/>
        <s v="2022 F-250"/>
        <s v="2022 F-250 E64466"/>
        <s v="CAT 279D (2018)"/>
        <s v="2018 CAT 289D"/>
        <s v="2014 Broce KR350"/>
        <s v="Gomaco C450 Deck Machine"/>
        <s v="Concrete Plant"/>
        <s v="2016 CAT D3K2 LGP"/>
        <s v="2024 F-150 XL (D04441)"/>
        <s v="2018 John DeerE 75GX"/>
        <s v="Bomag BW177PDH-50 (2012)"/>
        <s v="2011 CAT CP56"/>
        <s v="2012 Wacker Neuson RT82-SC"/>
        <s v="2015 VOLVO SD45 SDC"/>
        <s v="2013 Freightliner M2 106"/>
        <s v="2014 CAT 279D"/>
        <s v="2017 CAT 926M"/>
        <s v="JD 470"/>
        <s v="2013 Freightliner M2 160"/>
        <s v="CAT 289D3 (2023)"/>
        <s v="Caterpillar 324 2010"/>
        <s v="2023 CAT 304 (401570)"/>
        <s v="WANCO MESSAGE BOARD (1005010)"/>
        <s v="VER-MAC PCMS-1500LP (H223769)"/>
        <s v="2012 JLG G1255A"/>
        <s v="WANCO ARROW BOARD (1005269)"/>
        <s v="2012 Broce BB250B"/>
        <s v="2015 CAT D6K2 LGP"/>
        <s v="2024 F250 XL (REE93968)"/>
        <s v="84&quot; Sakai SV510T Roller"/>
        <m/>
        <s v="2014 Lay-Mor SM300"/>
        <s v="2013 Kobelco CK1600G"/>
        <s v="2015 Caterpillar D6N LGP"/>
        <s v="2014 PB DT 348 (219806)"/>
        <s v="320D CAT Excavator"/>
        <s v="2015 CAT 326FL"/>
        <s v="2016 JD 250G LC"/>
        <s v="JD 350G LC (2019)"/>
        <s v="Freightliner M2-106 (2014)"/>
        <s v="2025 CAT 265 CTL (KR404778) SS-44"/>
        <s v="2015 CAT 938K WL"/>
        <s v="2014 Peterbilt 382  4000Gal"/>
        <s v="2023 X-ON 16X83 (29597)" u="1"/>
        <s v="2024 F250 F26630 PT-283" u="1"/>
        <s v="SIMPSON 5000 PSI PRESSURE WASHER" u="1"/>
        <s v="Freightliner M2 2000gal (2014)" u="1"/>
        <s v="2020 F-250 D97619" u="1"/>
        <s v="Broce BB250B (2011)" u="1"/>
        <s v="JD 772 Motorgrader" u="1"/>
        <s v="Ing-Rand SD116DX 84&quot; Roller" u="1"/>
        <s v="66&quot; Sakai SV410 Roller" u="1"/>
        <s v="2015 CAT RM300" u="1"/>
        <s v="RTXSC2 Wacker 33&quot; RC (2014)" u="1"/>
        <s v="Cat D5M Dozer" u="1"/>
        <s v="Peterbilt (2016)" u="1"/>
        <s v="D36 ROUND COLUMNS EFCO" u="1"/>
        <s v="2006 TEREX RT555 55TON" u="1"/>
        <s v="2021 F-150 D05874" u="1"/>
        <s v="2024 FORD MAVERICK XL (2821)" u="1"/>
        <s v="2024 FORD MAVERICK (RRB40920)" u="1"/>
        <s v="2025 BIG TEXX 14PI-20BK (3167)" u="1"/>
        <s v="2021 F-250 D13947" u="1"/>
        <s v="2018 F-550 w/ crane (2018)" u="1"/>
        <s v="F-250 Street Sweeper" u="1"/>
        <s v="2023 F-550 (D53090)" u="1"/>
        <s v="Lincoln 660AXL (2011)" u="1"/>
        <s v="2016 Dynapac CP2700" u="1"/>
        <s v="2024 WANCO WTMMB (R1006827)" u="1"/>
        <s v="2020 F-150 D42962" u="1"/>
        <s v="VER-MAC PCMS-1500LP (H223780)" u="1"/>
        <s v="JD 250G NO GPS" u="1"/>
        <s v="2024 WANCO WTMMB (R1006828)" u="1"/>
        <s v="STABCAT THREADER &amp; SPREADER" u="1"/>
        <s v="Peter 388 (2013) D168785" u="1"/>
        <s v="2021 F-150 E95653" u="1"/>
        <s v="2021 F-150 D05872" u="1"/>
        <s v="2021 F-150 E95656" u="1"/>
        <s v="WANCO ARROW BOARD (1005267)" u="1"/>
        <s v="2021 F-150 D58827" u="1"/>
        <s v="2018 F-150 D31574" u="1"/>
        <s v="2024 VM MATRIX MB (MB-H000966)" u="1"/>
        <s v="Sany SW305 3yd Wheel Loader" u="1"/>
        <s v="2017 F-350 D88276" u="1"/>
        <s v="CFM-11" u="1"/>
        <s v="EX-70" u="1"/>
        <s v="RTC-02" u="1"/>
      </sharedItems>
    </cacheField>
    <cacheField name="DRIVER" numFmtId="0">
      <sharedItems containsBlank="1"/>
    </cacheField>
    <cacheField name="UNIT ALLOCATION" numFmtId="2">
      <sharedItems containsSemiMixedTypes="0" containsString="0" containsNumber="1" minValue="0.03" maxValue="1"/>
    </cacheField>
    <cacheField name="COST CODE" numFmtId="0">
      <sharedItems count="50">
        <s v="9000 100M"/>
        <s v="9000 100M | 9000 100F | CC NEEDED"/>
        <s v="9000 100F / CC NEEDED"/>
        <s v="100 6002A"/>
        <s v="104 6001A"/>
        <s v="0024 0006"/>
        <s v="9000 100F" u="1"/>
        <s v="502 6001E" u="1"/>
        <s v="6001 6002A" u="1"/>
        <s v="502 6001B" u="1"/>
        <s v="6185 6002A" u="1"/>
        <s v="104 6021A" u="1"/>
        <s v="432 6045A" u="1"/>
        <s v="9000 100D" u="1"/>
        <s v="402 6001F" u="1"/>
        <s v="502 6001D" u="1"/>
        <s v="104 6023A" u="1"/>
        <s v="512 6001A" u="1"/>
        <s v="3076 6074A" u="1"/>
        <s v="420 6066A" u="1"/>
        <s v="420 6066D" u="1"/>
        <s v="514 6047D" u="1"/>
        <s v="512 6025B" u="1"/>
        <s v="104 6054A" u="1"/>
        <s v="496 6013D" u="1"/>
        <s v="6001 6002" u="1"/>
        <s v="500 6001B" u="1"/>
        <s v="422 6002E" u="1"/>
        <s v="407 6030B" u="1"/>
        <s v="407 6030C" u="1"/>
        <s v="110 6001J" u="1"/>
        <s v="778 6076D" u="1"/>
        <s v="778 6076H" u="1"/>
        <s v="110 6001H" u="1"/>
        <s v="110 6001E" u="1"/>
        <s v="110 6001C" u="1"/>
        <s v="168 6001A" u="1"/>
        <s v="500 6001D" u="1"/>
        <s v="500 6001C" u="1"/>
        <s v="508 6001A" u="1"/>
        <s v="508 6001D" u="1"/>
        <s v="110 6001B" u="1"/>
        <s v="464 6017A" u="1"/>
        <s v="464 6031A" u="1"/>
        <s v="512 6009B" u="1"/>
        <s v="496 6012C" u="1"/>
        <s v="508 6001G" u="1"/>
        <s v="8999 6001P" u="1"/>
        <s v="0024 0004" u="1"/>
        <s v="0024 0007" u="1"/>
      </sharedItems>
    </cacheField>
    <cacheField name="REVISION" numFmtId="0">
      <sharedItems containsNonDate="0" containsString="0" containsBlank="1"/>
    </cacheField>
    <cacheField name="NOTE / DETAIL" numFmtId="0">
      <sharedItems containsNonDate="0" containsString="0" containsBlank="1"/>
    </cacheField>
    <cacheField name="INTERNAL MONTHLY RATE" numFmtId="43">
      <sharedItems containsSemiMixedTypes="0" containsString="0" containsNumber="1" containsInteger="1" minValue="200" maxValue="16000"/>
    </cacheField>
    <cacheField name="RATE X ALLOCATION" numFmtId="43">
      <sharedItems containsSemiMixedTypes="0" containsString="0" containsNumber="1" minValue="8" maxValue="10000"/>
    </cacheField>
    <cacheField name="RATE X REVISION" numFmtId="43">
      <sharedItems containsSemiMixedTypes="0" containsString="0" containsNumber="1" minValue="8" maxValue="10000"/>
    </cacheField>
    <cacheField name="CHANGE" numFmtId="43">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6">
  <r>
    <x v="0"/>
    <x v="0"/>
    <s v="E. Long Avenue"/>
    <x v="0"/>
    <x v="0"/>
    <s v="Martinez Alvarez, Saul"/>
    <n v="0.12"/>
    <x v="0"/>
    <m/>
    <m/>
    <n v="1300"/>
    <n v="156"/>
    <n v="156"/>
    <n v="0"/>
  </r>
  <r>
    <x v="0"/>
    <x v="0"/>
    <s v="E. Long Avenue"/>
    <x v="1"/>
    <x v="1"/>
    <s v="Miramontes, Alonso"/>
    <n v="0.11"/>
    <x v="0"/>
    <m/>
    <m/>
    <n v="2000"/>
    <n v="220"/>
    <n v="220"/>
    <n v="0"/>
  </r>
  <r>
    <x v="0"/>
    <x v="0"/>
    <s v="E. Long Avenue"/>
    <x v="2"/>
    <x v="2"/>
    <s v=""/>
    <n v="0.25"/>
    <x v="0"/>
    <m/>
    <m/>
    <n v="3500"/>
    <n v="875"/>
    <n v="875"/>
    <n v="0"/>
  </r>
  <r>
    <x v="0"/>
    <x v="0"/>
    <s v="E. Long Avenue"/>
    <x v="3"/>
    <x v="3"/>
    <m/>
    <n v="0.1"/>
    <x v="0"/>
    <m/>
    <m/>
    <n v="1500"/>
    <n v="150"/>
    <n v="150"/>
    <n v="0"/>
  </r>
  <r>
    <x v="0"/>
    <x v="0"/>
    <s v="E. Long Avenue"/>
    <x v="4"/>
    <x v="4"/>
    <s v="Miramontes Jr, Juan C"/>
    <n v="0.05"/>
    <x v="0"/>
    <m/>
    <m/>
    <n v="1500"/>
    <n v="75"/>
    <n v="75"/>
    <n v="0"/>
  </r>
  <r>
    <x v="0"/>
    <x v="0"/>
    <s v="E. Long Avenue"/>
    <x v="5"/>
    <x v="5"/>
    <s v="Martinez Salazar, Josue"/>
    <n v="0.2"/>
    <x v="0"/>
    <m/>
    <m/>
    <n v="1500"/>
    <n v="300"/>
    <n v="300"/>
    <n v="0"/>
  </r>
  <r>
    <x v="0"/>
    <x v="1"/>
    <s v="Plano Collin Creek Culvert Imp"/>
    <x v="6"/>
    <x v="6"/>
    <s v=""/>
    <n v="0.6"/>
    <x v="0"/>
    <m/>
    <m/>
    <n v="2500"/>
    <n v="1500"/>
    <n v="1500"/>
    <n v="0"/>
  </r>
  <r>
    <x v="0"/>
    <x v="1"/>
    <s v="Plano Collin Creek Culvert Imp"/>
    <x v="7"/>
    <x v="7"/>
    <s v=""/>
    <n v="0.64"/>
    <x v="0"/>
    <m/>
    <m/>
    <n v="2500"/>
    <n v="1600"/>
    <n v="1600"/>
    <n v="0"/>
  </r>
  <r>
    <x v="0"/>
    <x v="1"/>
    <s v="Plano Collin Creek Culvert Imp"/>
    <x v="8"/>
    <x v="8"/>
    <s v=""/>
    <n v="0.65"/>
    <x v="0"/>
    <m/>
    <m/>
    <n v="2500"/>
    <n v="1625"/>
    <n v="1625"/>
    <n v="0"/>
  </r>
  <r>
    <x v="0"/>
    <x v="1"/>
    <s v="Plano Collin Creek Culvert Imp"/>
    <x v="9"/>
    <x v="9"/>
    <s v="Berjes Ruiz, Juan C"/>
    <n v="1"/>
    <x v="0"/>
    <m/>
    <m/>
    <n v="1300"/>
    <n v="1300"/>
    <n v="1300"/>
    <n v="0"/>
  </r>
  <r>
    <x v="0"/>
    <x v="1"/>
    <s v="Plano Collin Creek Culvert Imp"/>
    <x v="10"/>
    <x v="10"/>
    <s v=""/>
    <n v="0.05"/>
    <x v="0"/>
    <m/>
    <m/>
    <n v="5000"/>
    <n v="250"/>
    <n v="250"/>
    <n v="0"/>
  </r>
  <r>
    <x v="0"/>
    <x v="1"/>
    <s v="Plano Collin Creek Culvert Imp"/>
    <x v="11"/>
    <x v="11"/>
    <s v=""/>
    <n v="1"/>
    <x v="0"/>
    <m/>
    <m/>
    <n v="3000"/>
    <n v="3000"/>
    <n v="3000"/>
    <n v="0"/>
  </r>
  <r>
    <x v="0"/>
    <x v="1"/>
    <s v="Plano Collin Creek Culvert Imp"/>
    <x v="12"/>
    <x v="12"/>
    <s v="Gee, Korbin E"/>
    <n v="0.1"/>
    <x v="0"/>
    <m/>
    <m/>
    <n v="1500"/>
    <n v="150"/>
    <n v="150"/>
    <n v="0"/>
  </r>
  <r>
    <x v="0"/>
    <x v="1"/>
    <s v="Plano Collin Creek Culvert Imp"/>
    <x v="13"/>
    <x v="13"/>
    <s v="PLANO JOBSITE TRUCK"/>
    <n v="1"/>
    <x v="0"/>
    <m/>
    <m/>
    <n v="1300"/>
    <n v="1300"/>
    <n v="1300"/>
    <n v="0"/>
  </r>
  <r>
    <x v="0"/>
    <x v="1"/>
    <s v="Plano Collin Creek Culvert Imp"/>
    <x v="14"/>
    <x v="14"/>
    <s v="Hammons, Michael A"/>
    <n v="0.3"/>
    <x v="0"/>
    <m/>
    <m/>
    <n v="1500"/>
    <n v="450"/>
    <n v="450"/>
    <n v="0"/>
  </r>
  <r>
    <x v="0"/>
    <x v="1"/>
    <s v="Plano Collin Creek Culvert Imp"/>
    <x v="15"/>
    <x v="15"/>
    <s v="SAFETY"/>
    <n v="0.1"/>
    <x v="0"/>
    <m/>
    <m/>
    <n v="1000"/>
    <n v="100"/>
    <n v="100"/>
    <n v="0"/>
  </r>
  <r>
    <x v="0"/>
    <x v="1"/>
    <s v="Plano Collin Creek Culvert Imp"/>
    <x v="16"/>
    <x v="16"/>
    <s v=""/>
    <n v="0.35"/>
    <x v="0"/>
    <m/>
    <m/>
    <n v="6000"/>
    <n v="2100"/>
    <n v="2100"/>
    <n v="0"/>
  </r>
  <r>
    <x v="0"/>
    <x v="1"/>
    <s v="Plano Collin Creek Culvert Imp"/>
    <x v="17"/>
    <x v="17"/>
    <s v=""/>
    <n v="1"/>
    <x v="0"/>
    <m/>
    <m/>
    <n v="2100"/>
    <n v="2100"/>
    <n v="2100"/>
    <n v="0"/>
  </r>
  <r>
    <x v="0"/>
    <x v="1"/>
    <s v="Plano Collin Creek Culvert Imp"/>
    <x v="18"/>
    <x v="18"/>
    <s v=""/>
    <n v="1"/>
    <x v="0"/>
    <m/>
    <m/>
    <n v="3000"/>
    <n v="3000"/>
    <n v="3000"/>
    <n v="0"/>
  </r>
  <r>
    <x v="0"/>
    <x v="2"/>
    <s v="Rehab Runway 17L/35R Storm Dra"/>
    <x v="19"/>
    <x v="19"/>
    <s v=""/>
    <n v="1"/>
    <x v="0"/>
    <m/>
    <m/>
    <n v="1700"/>
    <n v="1700"/>
    <n v="1700"/>
    <n v="0"/>
  </r>
  <r>
    <x v="0"/>
    <x v="3"/>
    <s v="Gregg CS Bridge Replacement"/>
    <x v="20"/>
    <x v="20"/>
    <s v=""/>
    <n v="1"/>
    <x v="0"/>
    <m/>
    <m/>
    <n v="2500"/>
    <n v="2500"/>
    <n v="2500"/>
    <n v="0"/>
  </r>
  <r>
    <x v="0"/>
    <x v="3"/>
    <s v="Gregg CS Bridge Replacement"/>
    <x v="21"/>
    <x v="21"/>
    <s v=""/>
    <n v="1"/>
    <x v="0"/>
    <m/>
    <m/>
    <n v="5500"/>
    <n v="5500"/>
    <n v="5500"/>
    <n v="0"/>
  </r>
  <r>
    <x v="0"/>
    <x v="3"/>
    <s v="Gregg CS Bridge Replacement"/>
    <x v="22"/>
    <x v="22"/>
    <s v="Rivera, Jose J"/>
    <n v="0.71"/>
    <x v="0"/>
    <m/>
    <m/>
    <n v="2000"/>
    <n v="1420"/>
    <n v="1420"/>
    <n v="0"/>
  </r>
  <r>
    <x v="0"/>
    <x v="3"/>
    <s v="Gregg CS Bridge Replacement"/>
    <x v="23"/>
    <x v="23"/>
    <s v=""/>
    <n v="0.45"/>
    <x v="0"/>
    <m/>
    <m/>
    <n v="5000"/>
    <n v="2250"/>
    <n v="2250"/>
    <n v="0"/>
  </r>
  <r>
    <x v="0"/>
    <x v="3"/>
    <s v="Gregg CS Bridge Replacement"/>
    <x v="24"/>
    <x v="24"/>
    <s v="Torres, Ivan"/>
    <n v="0.05"/>
    <x v="0"/>
    <m/>
    <m/>
    <n v="1500"/>
    <n v="75"/>
    <n v="75"/>
    <n v="0"/>
  </r>
  <r>
    <x v="0"/>
    <x v="3"/>
    <s v="Gregg CS Bridge Replacement"/>
    <x v="25"/>
    <x v="25"/>
    <s v="Saldierna Jr, Armando"/>
    <n v="0.18"/>
    <x v="0"/>
    <m/>
    <m/>
    <n v="1500"/>
    <n v="270"/>
    <n v="270"/>
    <n v="0"/>
  </r>
  <r>
    <x v="0"/>
    <x v="3"/>
    <s v="Gregg CS Bridge Replacement"/>
    <x v="26"/>
    <x v="26"/>
    <s v="Flores Jr, Catalino"/>
    <n v="7.0000000000000007E-2"/>
    <x v="0"/>
    <m/>
    <m/>
    <n v="1500"/>
    <n v="105.00000000000001"/>
    <n v="105.00000000000001"/>
    <n v="0"/>
  </r>
  <r>
    <x v="0"/>
    <x v="3"/>
    <s v="Gregg CS Bridge Replacement"/>
    <x v="27"/>
    <x v="27"/>
    <s v="Pachipulusu Sreedhar, Nagesh Kumar"/>
    <n v="0.05"/>
    <x v="0"/>
    <m/>
    <m/>
    <n v="1300"/>
    <n v="65"/>
    <n v="65"/>
    <n v="0"/>
  </r>
  <r>
    <x v="0"/>
    <x v="3"/>
    <s v="Gregg CS Bridge Replacement"/>
    <x v="28"/>
    <x v="28"/>
    <s v="Flores Sr, Catalino"/>
    <n v="0.46"/>
    <x v="0"/>
    <m/>
    <m/>
    <n v="1500"/>
    <n v="690"/>
    <n v="690"/>
    <n v="0"/>
  </r>
  <r>
    <x v="0"/>
    <x v="3"/>
    <s v="Gregg CS Bridge Replacement"/>
    <x v="29"/>
    <x v="29"/>
    <s v="Rangel, Jose M"/>
    <n v="0.25"/>
    <x v="0"/>
    <m/>
    <m/>
    <n v="1500"/>
    <n v="375"/>
    <n v="375"/>
    <n v="0"/>
  </r>
  <r>
    <x v="0"/>
    <x v="3"/>
    <s v="Gregg CS Bridge Replacement"/>
    <x v="30"/>
    <x v="30"/>
    <s v="Caballero, Reyneri M"/>
    <n v="0.22"/>
    <x v="0"/>
    <m/>
    <m/>
    <n v="1500"/>
    <n v="330"/>
    <n v="330"/>
    <n v="0"/>
  </r>
  <r>
    <x v="0"/>
    <x v="3"/>
    <s v="Gregg CS Bridge Replacement"/>
    <x v="31"/>
    <x v="31"/>
    <s v="MARTIN SANCHEZ"/>
    <n v="0.23"/>
    <x v="0"/>
    <m/>
    <m/>
    <n v="1300"/>
    <n v="299"/>
    <n v="299"/>
    <n v="0"/>
  </r>
  <r>
    <x v="0"/>
    <x v="3"/>
    <s v="Gregg CS Bridge Replacement"/>
    <x v="32"/>
    <x v="32"/>
    <s v="Reyes Diaz, Juan C"/>
    <n v="0.91"/>
    <x v="0"/>
    <m/>
    <m/>
    <n v="1500"/>
    <n v="1365"/>
    <n v="1365"/>
    <n v="0"/>
  </r>
  <r>
    <x v="0"/>
    <x v="3"/>
    <s v="Gregg CS Bridge Replacement"/>
    <x v="33"/>
    <x v="33"/>
    <s v="Concha, Aaron"/>
    <n v="0.3"/>
    <x v="0"/>
    <m/>
    <m/>
    <n v="1500"/>
    <n v="450"/>
    <n v="450"/>
    <n v="0"/>
  </r>
  <r>
    <x v="0"/>
    <x v="3"/>
    <s v="Gregg CS Bridge Replacement"/>
    <x v="34"/>
    <x v="34"/>
    <s v=""/>
    <n v="0.05"/>
    <x v="0"/>
    <m/>
    <m/>
    <n v="2000"/>
    <n v="100"/>
    <n v="100"/>
    <n v="0"/>
  </r>
  <r>
    <x v="0"/>
    <x v="3"/>
    <s v="Gregg CS Bridge Replacement"/>
    <x v="35"/>
    <x v="35"/>
    <s v=""/>
    <n v="0.11"/>
    <x v="0"/>
    <m/>
    <m/>
    <n v="1500"/>
    <n v="165"/>
    <n v="165"/>
    <n v="0"/>
  </r>
  <r>
    <x v="0"/>
    <x v="3"/>
    <s v="Gregg CS Bridge Replacement"/>
    <x v="36"/>
    <x v="36"/>
    <s v=""/>
    <n v="0.75"/>
    <x v="0"/>
    <m/>
    <m/>
    <n v="2100"/>
    <n v="1575"/>
    <n v="1575"/>
    <n v="0"/>
  </r>
  <r>
    <x v="0"/>
    <x v="3"/>
    <s v="Gregg CS Bridge Replacement"/>
    <x v="37"/>
    <x v="37"/>
    <s v=""/>
    <n v="1"/>
    <x v="0"/>
    <m/>
    <m/>
    <n v="3000"/>
    <n v="3000"/>
    <n v="3000"/>
    <n v="0"/>
  </r>
  <r>
    <x v="0"/>
    <x v="4"/>
    <s v="Dallas Riverfront &amp; Cadiz Brid"/>
    <x v="38"/>
    <x v="38"/>
    <s v=""/>
    <n v="1"/>
    <x v="0"/>
    <m/>
    <m/>
    <n v="2500"/>
    <n v="2500"/>
    <n v="2500"/>
    <n v="0"/>
  </r>
  <r>
    <x v="0"/>
    <x v="4"/>
    <s v="Dallas Riverfront &amp; Cadiz Brid"/>
    <x v="39"/>
    <x v="39"/>
    <s v=""/>
    <n v="1"/>
    <x v="0"/>
    <m/>
    <m/>
    <n v="1200"/>
    <n v="1200"/>
    <n v="1200"/>
    <n v="0"/>
  </r>
  <r>
    <x v="0"/>
    <x v="4"/>
    <s v="Dallas Riverfront &amp; Cadiz Brid"/>
    <x v="40"/>
    <x v="40"/>
    <s v=""/>
    <n v="0.16"/>
    <x v="0"/>
    <m/>
    <m/>
    <n v="200"/>
    <n v="32"/>
    <n v="32"/>
    <n v="0"/>
  </r>
  <r>
    <x v="0"/>
    <x v="4"/>
    <s v="Dallas Riverfront &amp; Cadiz Brid"/>
    <x v="41"/>
    <x v="41"/>
    <s v=""/>
    <n v="1"/>
    <x v="0"/>
    <m/>
    <m/>
    <n v="4500"/>
    <n v="4500"/>
    <n v="4500"/>
    <n v="0"/>
  </r>
  <r>
    <x v="0"/>
    <x v="4"/>
    <s v="Dallas Riverfront &amp; Cadiz Brid"/>
    <x v="42"/>
    <x v="9"/>
    <s v="Hampton, Justin D"/>
    <n v="0.4"/>
    <x v="0"/>
    <m/>
    <m/>
    <n v="1300"/>
    <n v="520"/>
    <n v="520"/>
    <n v="0"/>
  </r>
  <r>
    <x v="0"/>
    <x v="4"/>
    <s v="Dallas Riverfront &amp; Cadiz Brid"/>
    <x v="10"/>
    <x v="10"/>
    <s v=""/>
    <n v="0.1"/>
    <x v="0"/>
    <m/>
    <m/>
    <n v="5000"/>
    <n v="500"/>
    <n v="500"/>
    <n v="0"/>
  </r>
  <r>
    <x v="0"/>
    <x v="4"/>
    <s v="Dallas Riverfront &amp; Cadiz Brid"/>
    <x v="43"/>
    <x v="42"/>
    <s v=""/>
    <n v="0.64"/>
    <x v="0"/>
    <m/>
    <m/>
    <n v="5000"/>
    <n v="3200"/>
    <n v="3200"/>
    <n v="0"/>
  </r>
  <r>
    <x v="0"/>
    <x v="4"/>
    <s v="Dallas Riverfront &amp; Cadiz Brid"/>
    <x v="24"/>
    <x v="24"/>
    <s v="Torres, Ivan"/>
    <n v="0.09"/>
    <x v="0"/>
    <m/>
    <m/>
    <n v="1500"/>
    <n v="135"/>
    <n v="135"/>
    <n v="0"/>
  </r>
  <r>
    <x v="0"/>
    <x v="4"/>
    <s v="Dallas Riverfront &amp; Cadiz Brid"/>
    <x v="44"/>
    <x v="43"/>
    <s v="Escobedo Jr, Martin"/>
    <n v="0.7"/>
    <x v="0"/>
    <m/>
    <m/>
    <n v="1300"/>
    <n v="909.99999999999989"/>
    <n v="909.99999999999989"/>
    <n v="0"/>
  </r>
  <r>
    <x v="0"/>
    <x v="4"/>
    <s v="Dallas Riverfront &amp; Cadiz Brid"/>
    <x v="45"/>
    <x v="44"/>
    <s v="Hernandez, Juan B"/>
    <n v="0.06"/>
    <x v="0"/>
    <m/>
    <m/>
    <n v="1300"/>
    <n v="78"/>
    <n v="78"/>
    <n v="0"/>
  </r>
  <r>
    <x v="0"/>
    <x v="4"/>
    <s v="Dallas Riverfront &amp; Cadiz Brid"/>
    <x v="46"/>
    <x v="45"/>
    <s v="Vasquez, Juan C"/>
    <n v="0.15"/>
    <x v="0"/>
    <m/>
    <m/>
    <n v="1500"/>
    <n v="225"/>
    <n v="225"/>
    <n v="0"/>
  </r>
  <r>
    <x v="0"/>
    <x v="4"/>
    <s v="Dallas Riverfront &amp; Cadiz Brid"/>
    <x v="47"/>
    <x v="46"/>
    <s v="GARCIA, SAID A"/>
    <n v="0.25"/>
    <x v="0"/>
    <m/>
    <m/>
    <n v="1000"/>
    <n v="250"/>
    <n v="250"/>
    <n v="0"/>
  </r>
  <r>
    <x v="0"/>
    <x v="4"/>
    <s v="Dallas Riverfront &amp; Cadiz Brid"/>
    <x v="48"/>
    <x v="47"/>
    <s v="CASTRO, JUAN J"/>
    <n v="0.15"/>
    <x v="0"/>
    <m/>
    <m/>
    <n v="1000"/>
    <n v="150"/>
    <n v="150"/>
    <n v="0"/>
  </r>
  <r>
    <x v="0"/>
    <x v="4"/>
    <s v="Dallas Riverfront &amp; Cadiz Brid"/>
    <x v="49"/>
    <x v="48"/>
    <s v="OWENS, JUSTIN W"/>
    <n v="0.32"/>
    <x v="0"/>
    <m/>
    <m/>
    <n v="1500"/>
    <n v="480"/>
    <n v="480"/>
    <n v="0"/>
  </r>
  <r>
    <x v="0"/>
    <x v="4"/>
    <s v="Dallas Riverfront &amp; Cadiz Brid"/>
    <x v="50"/>
    <x v="49"/>
    <s v="NEFF, ROBERT S"/>
    <n v="0.3"/>
    <x v="0"/>
    <m/>
    <m/>
    <n v="1300"/>
    <n v="390"/>
    <n v="390"/>
    <n v="0"/>
  </r>
  <r>
    <x v="0"/>
    <x v="4"/>
    <s v="Dallas Riverfront &amp; Cadiz Brid"/>
    <x v="51"/>
    <x v="50"/>
    <s v=""/>
    <n v="1"/>
    <x v="0"/>
    <m/>
    <m/>
    <n v="4000"/>
    <n v="4000"/>
    <n v="4000"/>
    <n v="0"/>
  </r>
  <r>
    <x v="0"/>
    <x v="4"/>
    <s v="Dallas Riverfront &amp; Cadiz Brid"/>
    <x v="52"/>
    <x v="51"/>
    <s v="K03394"/>
    <n v="0.25"/>
    <x v="0"/>
    <m/>
    <m/>
    <n v="4000"/>
    <n v="1000"/>
    <n v="1000"/>
    <n v="0"/>
  </r>
  <r>
    <x v="1"/>
    <x v="5"/>
    <s v="Hardin Bridge Overlay/Repair"/>
    <x v="25"/>
    <x v="25"/>
    <s v="Saldierna Jr, Armando"/>
    <n v="0.06"/>
    <x v="0"/>
    <m/>
    <m/>
    <n v="1500"/>
    <n v="90"/>
    <n v="90"/>
    <n v="0"/>
  </r>
  <r>
    <x v="1"/>
    <x v="5"/>
    <s v="Hardin Bridge Overlay/Repair"/>
    <x v="29"/>
    <x v="29"/>
    <s v="Rangel, Jose M"/>
    <n v="0.25"/>
    <x v="0"/>
    <m/>
    <m/>
    <n v="1500"/>
    <n v="375"/>
    <n v="375"/>
    <n v="0"/>
  </r>
  <r>
    <x v="1"/>
    <x v="5"/>
    <s v="Hardin Bridge Overlay/Repair"/>
    <x v="53"/>
    <x v="52"/>
    <s v="POLY SPRAYER"/>
    <n v="0.25"/>
    <x v="0"/>
    <m/>
    <m/>
    <n v="3650"/>
    <n v="912.5"/>
    <n v="912.5"/>
    <n v="0"/>
  </r>
  <r>
    <x v="0"/>
    <x v="6"/>
    <s v="Rehab Lanside Storm Phase 2"/>
    <x v="44"/>
    <x v="43"/>
    <s v="Escobedo Jr, Martin"/>
    <n v="7.0000000000000007E-2"/>
    <x v="0"/>
    <m/>
    <m/>
    <n v="1300"/>
    <n v="91.000000000000014"/>
    <n v="91.000000000000014"/>
    <n v="0"/>
  </r>
  <r>
    <x v="0"/>
    <x v="6"/>
    <s v="Rehab Lanside Storm Phase 2"/>
    <x v="50"/>
    <x v="49"/>
    <s v="NEFF, ROBERT S"/>
    <n v="0.2"/>
    <x v="0"/>
    <m/>
    <m/>
    <n v="1300"/>
    <n v="260"/>
    <n v="260"/>
    <n v="0"/>
  </r>
  <r>
    <x v="0"/>
    <x v="7"/>
    <s v="Tarrant SH 183 Bridge Replacem"/>
    <x v="54"/>
    <x v="53"/>
    <s v=""/>
    <n v="0.5"/>
    <x v="0"/>
    <m/>
    <m/>
    <n v="1200"/>
    <n v="600"/>
    <n v="600"/>
    <n v="0"/>
  </r>
  <r>
    <x v="0"/>
    <x v="7"/>
    <s v="Tarrant SH 183 Bridge Replacem"/>
    <x v="55"/>
    <x v="0"/>
    <s v="Martinez, Jorge L"/>
    <n v="1"/>
    <x v="0"/>
    <m/>
    <m/>
    <n v="1300"/>
    <n v="1300"/>
    <n v="1300"/>
    <n v="0"/>
  </r>
  <r>
    <x v="0"/>
    <x v="7"/>
    <s v="Tarrant SH 183 Bridge Replacem"/>
    <x v="56"/>
    <x v="0"/>
    <s v="Ramirez, Jose C"/>
    <n v="0.2"/>
    <x v="0"/>
    <m/>
    <m/>
    <n v="1300"/>
    <n v="260"/>
    <n v="260"/>
    <n v="0"/>
  </r>
  <r>
    <x v="0"/>
    <x v="7"/>
    <s v="Tarrant SH 183 Bridge Replacem"/>
    <x v="57"/>
    <x v="0"/>
    <s v="Salaices, Osiel"/>
    <n v="0.2"/>
    <x v="0"/>
    <m/>
    <m/>
    <n v="1300"/>
    <n v="260"/>
    <n v="260"/>
    <n v="0"/>
  </r>
  <r>
    <x v="0"/>
    <x v="7"/>
    <s v="Tarrant SH 183 Bridge Replacem"/>
    <x v="1"/>
    <x v="1"/>
    <s v="Miramontes, Alonso"/>
    <n v="0.89"/>
    <x v="0"/>
    <m/>
    <m/>
    <n v="2000"/>
    <n v="1780"/>
    <n v="1780"/>
    <n v="0"/>
  </r>
  <r>
    <x v="0"/>
    <x v="7"/>
    <s v="Tarrant SH 183 Bridge Replacem"/>
    <x v="58"/>
    <x v="54"/>
    <s v=""/>
    <n v="0.82"/>
    <x v="0"/>
    <m/>
    <m/>
    <n v="3000"/>
    <n v="2460"/>
    <n v="2460"/>
    <n v="0"/>
  </r>
  <r>
    <x v="0"/>
    <x v="7"/>
    <s v="Tarrant SH 183 Bridge Replacem"/>
    <x v="59"/>
    <x v="55"/>
    <s v=""/>
    <n v="0.55000000000000004"/>
    <x v="0"/>
    <m/>
    <m/>
    <n v="3000"/>
    <n v="1650.0000000000002"/>
    <n v="1650.0000000000002"/>
    <n v="0"/>
  </r>
  <r>
    <x v="0"/>
    <x v="7"/>
    <s v="Tarrant SH 183 Bridge Replacem"/>
    <x v="60"/>
    <x v="56"/>
    <s v=""/>
    <n v="1"/>
    <x v="0"/>
    <m/>
    <m/>
    <n v="5000"/>
    <n v="5000"/>
    <n v="5000"/>
    <n v="0"/>
  </r>
  <r>
    <x v="0"/>
    <x v="7"/>
    <s v="Tarrant SH 183 Bridge Replacem"/>
    <x v="61"/>
    <x v="57"/>
    <s v=""/>
    <n v="1"/>
    <x v="0"/>
    <m/>
    <m/>
    <n v="1250"/>
    <n v="1250"/>
    <n v="1250"/>
    <n v="0"/>
  </r>
  <r>
    <x v="0"/>
    <x v="7"/>
    <s v="Tarrant SH 183 Bridge Replacem"/>
    <x v="62"/>
    <x v="58"/>
    <s v=""/>
    <n v="1"/>
    <x v="0"/>
    <m/>
    <m/>
    <n v="1250"/>
    <n v="1250"/>
    <n v="1250"/>
    <n v="0"/>
  </r>
  <r>
    <x v="0"/>
    <x v="7"/>
    <s v="Tarrant SH 183 Bridge Replacem"/>
    <x v="63"/>
    <x v="59"/>
    <s v=""/>
    <n v="1"/>
    <x v="0"/>
    <m/>
    <m/>
    <n v="1250"/>
    <n v="1250"/>
    <n v="1250"/>
    <n v="0"/>
  </r>
  <r>
    <x v="0"/>
    <x v="7"/>
    <s v="Tarrant SH 183 Bridge Replacem"/>
    <x v="24"/>
    <x v="24"/>
    <s v="Torres, Ivan"/>
    <n v="0.05"/>
    <x v="0"/>
    <m/>
    <m/>
    <n v="1500"/>
    <n v="75"/>
    <n v="75"/>
    <n v="0"/>
  </r>
  <r>
    <x v="0"/>
    <x v="7"/>
    <s v="Tarrant SH 183 Bridge Replacem"/>
    <x v="64"/>
    <x v="60"/>
    <s v="Alvarado, Eduardo D"/>
    <n v="0.1"/>
    <x v="0"/>
    <m/>
    <m/>
    <n v="1300"/>
    <n v="130"/>
    <n v="130"/>
    <n v="0"/>
  </r>
  <r>
    <x v="0"/>
    <x v="7"/>
    <s v="Tarrant SH 183 Bridge Replacem"/>
    <x v="3"/>
    <x v="3"/>
    <s v="JOBSITE TRUCK"/>
    <n v="0.4"/>
    <x v="0"/>
    <m/>
    <m/>
    <n v="1500"/>
    <n v="600"/>
    <n v="600"/>
    <n v="0"/>
  </r>
  <r>
    <x v="0"/>
    <x v="7"/>
    <s v="Tarrant SH 183 Bridge Replacem"/>
    <x v="4"/>
    <x v="4"/>
    <s v="Miramontes Jr, Juan C"/>
    <n v="0.43"/>
    <x v="0"/>
    <m/>
    <m/>
    <n v="1500"/>
    <n v="645"/>
    <n v="645"/>
    <n v="0"/>
  </r>
  <r>
    <x v="0"/>
    <x v="7"/>
    <s v="Tarrant SH 183 Bridge Replacem"/>
    <x v="65"/>
    <x v="61"/>
    <s v="Mize, Clint"/>
    <n v="0.5"/>
    <x v="0"/>
    <m/>
    <m/>
    <n v="1300"/>
    <n v="650"/>
    <n v="650"/>
    <n v="0"/>
  </r>
  <r>
    <x v="0"/>
    <x v="7"/>
    <s v="Tarrant SH 183 Bridge Replacem"/>
    <x v="66"/>
    <x v="31"/>
    <s v="Ruhrup, Jared K"/>
    <n v="0.9"/>
    <x v="0"/>
    <m/>
    <m/>
    <n v="1300"/>
    <n v="1170"/>
    <n v="1170"/>
    <n v="0"/>
  </r>
  <r>
    <x v="0"/>
    <x v="7"/>
    <s v="Tarrant SH 183 Bridge Replacem"/>
    <x v="15"/>
    <x v="15"/>
    <s v="SAFETY"/>
    <n v="0.2"/>
    <x v="0"/>
    <m/>
    <m/>
    <n v="1000"/>
    <n v="200"/>
    <n v="200"/>
    <n v="0"/>
  </r>
  <r>
    <x v="0"/>
    <x v="7"/>
    <s v="Tarrant SH 183 Bridge Replacem"/>
    <x v="67"/>
    <x v="62"/>
    <s v="MOYA, MARIO"/>
    <n v="0.1"/>
    <x v="0"/>
    <m/>
    <m/>
    <n v="1000"/>
    <n v="100"/>
    <n v="100"/>
    <n v="0"/>
  </r>
  <r>
    <x v="0"/>
    <x v="7"/>
    <s v="Tarrant SH 183 Bridge Replacem"/>
    <x v="50"/>
    <x v="49"/>
    <s v="NEFF, ROBERT S"/>
    <n v="0.2"/>
    <x v="0"/>
    <m/>
    <m/>
    <n v="1300"/>
    <n v="260"/>
    <n v="260"/>
    <n v="0"/>
  </r>
  <r>
    <x v="0"/>
    <x v="7"/>
    <s v="Tarrant SH 183 Bridge Replacem"/>
    <x v="68"/>
    <x v="63"/>
    <s v=""/>
    <n v="1"/>
    <x v="0"/>
    <m/>
    <m/>
    <n v="2000"/>
    <n v="2000"/>
    <n v="2000"/>
    <n v="0"/>
  </r>
  <r>
    <x v="0"/>
    <x v="7"/>
    <s v="Tarrant SH 183 Bridge Replacem"/>
    <x v="69"/>
    <x v="64"/>
    <s v=""/>
    <n v="1"/>
    <x v="0"/>
    <m/>
    <m/>
    <n v="2000"/>
    <n v="2000"/>
    <n v="2000"/>
    <n v="0"/>
  </r>
  <r>
    <x v="0"/>
    <x v="7"/>
    <s v="Tarrant SH 183 Bridge Replacem"/>
    <x v="70"/>
    <x v="65"/>
    <s v=""/>
    <n v="0.49"/>
    <x v="0"/>
    <m/>
    <m/>
    <n v="6000"/>
    <n v="2940"/>
    <n v="2940"/>
    <n v="0"/>
  </r>
  <r>
    <x v="0"/>
    <x v="7"/>
    <s v="Tarrant SH 183 Bridge Replacem"/>
    <x v="71"/>
    <x v="66"/>
    <s v=""/>
    <n v="1"/>
    <x v="0"/>
    <m/>
    <m/>
    <n v="2100"/>
    <n v="2100"/>
    <n v="2100"/>
    <n v="0"/>
  </r>
  <r>
    <x v="0"/>
    <x v="7"/>
    <s v="Tarrant SH 183 Bridge Replacem"/>
    <x v="72"/>
    <x v="67"/>
    <s v=" Alonso Miramontes "/>
    <n v="1"/>
    <x v="0"/>
    <m/>
    <m/>
    <n v="2100"/>
    <n v="2100"/>
    <n v="2100"/>
    <n v="0"/>
  </r>
  <r>
    <x v="0"/>
    <x v="7"/>
    <s v="Tarrant SH 183 Bridge Replacem"/>
    <x v="73"/>
    <x v="68"/>
    <s v=" Josue Martinez "/>
    <n v="0.16"/>
    <x v="0"/>
    <m/>
    <m/>
    <n v="2100"/>
    <n v="336"/>
    <n v="336"/>
    <n v="0"/>
  </r>
  <r>
    <x v="0"/>
    <x v="7"/>
    <s v="Tarrant SH 183 Bridge Replacem"/>
    <x v="74"/>
    <x v="69"/>
    <s v="RIEDER, MICHAEL A"/>
    <n v="1"/>
    <x v="0"/>
    <m/>
    <m/>
    <n v="1250"/>
    <n v="1250"/>
    <n v="1250"/>
    <n v="0"/>
  </r>
  <r>
    <x v="0"/>
    <x v="7"/>
    <s v="Tarrant SH 183 Bridge Replacem"/>
    <x v="75"/>
    <x v="70"/>
    <s v=""/>
    <n v="1"/>
    <x v="0"/>
    <m/>
    <m/>
    <n v="4000"/>
    <n v="4000"/>
    <n v="4000"/>
    <n v="0"/>
  </r>
  <r>
    <x v="0"/>
    <x v="7"/>
    <s v="Tarrant SH 183 Bridge Replacem"/>
    <x v="76"/>
    <x v="71"/>
    <s v=""/>
    <n v="0.5"/>
    <x v="0"/>
    <m/>
    <m/>
    <n v="4000"/>
    <n v="2000"/>
    <n v="2000"/>
    <n v="0"/>
  </r>
  <r>
    <x v="0"/>
    <x v="7"/>
    <s v="Tarrant SH 183 Bridge Replacem"/>
    <x v="77"/>
    <x v="72"/>
    <s v=""/>
    <n v="0.25"/>
    <x v="0"/>
    <m/>
    <m/>
    <n v="4000"/>
    <n v="1000"/>
    <n v="1000"/>
    <n v="0"/>
  </r>
  <r>
    <x v="2"/>
    <x v="8"/>
    <s v="Ector BI 20E Rehab Roadway"/>
    <x v="78"/>
    <x v="73"/>
    <s v="WTX JOB TRAILER"/>
    <n v="1"/>
    <x v="0"/>
    <m/>
    <m/>
    <n v="200"/>
    <n v="200"/>
    <n v="200"/>
    <n v="0"/>
  </r>
  <r>
    <x v="2"/>
    <x v="8"/>
    <s v="Ector BI 20E Rehab Roadway"/>
    <x v="79"/>
    <x v="74"/>
    <s v=""/>
    <n v="0.2"/>
    <x v="1"/>
    <m/>
    <m/>
    <n v="2500"/>
    <n v="500"/>
    <n v="500"/>
    <n v="0"/>
  </r>
  <r>
    <x v="2"/>
    <x v="8"/>
    <s v="Ector BI 20E Rehab Roadway"/>
    <x v="80"/>
    <x v="75"/>
    <s v=""/>
    <n v="1"/>
    <x v="2"/>
    <m/>
    <m/>
    <n v="1200"/>
    <n v="1200"/>
    <n v="1200"/>
    <n v="0"/>
  </r>
  <r>
    <x v="2"/>
    <x v="8"/>
    <s v="Ector BI 20E Rehab Roadway"/>
    <x v="81"/>
    <x v="76"/>
    <s v="ASPHALT 84&quot;"/>
    <n v="0.5"/>
    <x v="0"/>
    <m/>
    <m/>
    <n v="4000"/>
    <n v="2000"/>
    <n v="2000"/>
    <n v="0"/>
  </r>
  <r>
    <x v="2"/>
    <x v="8"/>
    <s v="Ector BI 20E Rehab Roadway"/>
    <x v="82"/>
    <x v="77"/>
    <s v="ASPHALT 84&quot;"/>
    <n v="0.5"/>
    <x v="0"/>
    <m/>
    <m/>
    <n v="4000"/>
    <n v="2000"/>
    <n v="2000"/>
    <n v="0"/>
  </r>
  <r>
    <x v="2"/>
    <x v="8"/>
    <s v="Ector BI 20E Rehab Roadway"/>
    <x v="83"/>
    <x v="78"/>
    <s v=""/>
    <n v="0.5"/>
    <x v="0"/>
    <m/>
    <m/>
    <n v="2500"/>
    <n v="1250"/>
    <n v="1250"/>
    <n v="0"/>
  </r>
  <r>
    <x v="2"/>
    <x v="8"/>
    <s v="Ector BI 20E Rehab Roadway"/>
    <x v="84"/>
    <x v="79"/>
    <s v=""/>
    <n v="0.5"/>
    <x v="0"/>
    <m/>
    <m/>
    <n v="2500"/>
    <n v="1250"/>
    <n v="1250"/>
    <n v="0"/>
  </r>
  <r>
    <x v="2"/>
    <x v="8"/>
    <s v="Ector BI 20E Rehab Roadway"/>
    <x v="85"/>
    <x v="0"/>
    <s v="Rodriguez Perez, Esteban"/>
    <n v="1"/>
    <x v="0"/>
    <m/>
    <m/>
    <n v="1300"/>
    <n v="1300"/>
    <n v="1300"/>
    <n v="0"/>
  </r>
  <r>
    <x v="2"/>
    <x v="8"/>
    <s v="Ector BI 20E Rehab Roadway"/>
    <x v="56"/>
    <x v="0"/>
    <s v="Ramirez, Jose C"/>
    <n v="0.4"/>
    <x v="0"/>
    <m/>
    <m/>
    <n v="1300"/>
    <n v="520"/>
    <n v="520"/>
    <n v="0"/>
  </r>
  <r>
    <x v="2"/>
    <x v="8"/>
    <s v="Ector BI 20E Rehab Roadway"/>
    <x v="57"/>
    <x v="0"/>
    <s v="Salaices, Osiel"/>
    <n v="0.45"/>
    <x v="2"/>
    <m/>
    <m/>
    <n v="1300"/>
    <n v="585"/>
    <n v="585"/>
    <n v="0"/>
  </r>
  <r>
    <x v="2"/>
    <x v="8"/>
    <s v="Ector BI 20E Rehab Roadway"/>
    <x v="86"/>
    <x v="1"/>
    <s v="Rodriguez, Juan P"/>
    <n v="0.25"/>
    <x v="2"/>
    <m/>
    <m/>
    <n v="2000"/>
    <n v="500"/>
    <n v="500"/>
    <n v="0"/>
  </r>
  <r>
    <x v="2"/>
    <x v="8"/>
    <s v="Ector BI 20E Rehab Roadway"/>
    <x v="87"/>
    <x v="1"/>
    <s v="Flores, Jorge L"/>
    <n v="1"/>
    <x v="2"/>
    <m/>
    <m/>
    <n v="2000"/>
    <n v="2000"/>
    <n v="2000"/>
    <n v="0"/>
  </r>
  <r>
    <x v="2"/>
    <x v="8"/>
    <s v="Ector BI 20E Rehab Roadway"/>
    <x v="88"/>
    <x v="1"/>
    <s v="Ibarra, Sabino"/>
    <n v="0.82"/>
    <x v="2"/>
    <m/>
    <m/>
    <n v="2000"/>
    <n v="1640"/>
    <n v="1640"/>
    <n v="0"/>
  </r>
  <r>
    <x v="2"/>
    <x v="8"/>
    <s v="Ector BI 20E Rehab Roadway"/>
    <x v="89"/>
    <x v="80"/>
    <s v=""/>
    <n v="0.75"/>
    <x v="2"/>
    <m/>
    <m/>
    <n v="5000"/>
    <n v="3750"/>
    <n v="3750"/>
    <n v="0"/>
  </r>
  <r>
    <x v="2"/>
    <x v="8"/>
    <s v="Ector BI 20E Rehab Roadway"/>
    <x v="90"/>
    <x v="81"/>
    <s v=""/>
    <n v="1"/>
    <x v="2"/>
    <m/>
    <m/>
    <n v="4500"/>
    <n v="4500"/>
    <n v="4500"/>
    <n v="0"/>
  </r>
  <r>
    <x v="2"/>
    <x v="8"/>
    <s v="Ector BI 20E Rehab Roadway"/>
    <x v="91"/>
    <x v="82"/>
    <s v=""/>
    <n v="1"/>
    <x v="2"/>
    <m/>
    <m/>
    <n v="1250"/>
    <n v="1250"/>
    <n v="1250"/>
    <n v="0"/>
  </r>
  <r>
    <x v="2"/>
    <x v="8"/>
    <s v="Ector BI 20E Rehab Roadway"/>
    <x v="92"/>
    <x v="83"/>
    <s v=""/>
    <n v="1"/>
    <x v="2"/>
    <m/>
    <m/>
    <n v="1250"/>
    <n v="1250"/>
    <n v="1250"/>
    <n v="0"/>
  </r>
  <r>
    <x v="2"/>
    <x v="8"/>
    <s v="Ector BI 20E Rehab Roadway"/>
    <x v="93"/>
    <x v="84"/>
    <s v=""/>
    <n v="1"/>
    <x v="2"/>
    <m/>
    <m/>
    <n v="10000"/>
    <n v="10000"/>
    <n v="10000"/>
    <n v="0"/>
  </r>
  <r>
    <x v="2"/>
    <x v="8"/>
    <s v="Ector BI 20E Rehab Roadway"/>
    <x v="44"/>
    <x v="43"/>
    <s v="Escobedo Jr, Martin"/>
    <n v="0.23"/>
    <x v="0"/>
    <m/>
    <m/>
    <n v="1300"/>
    <n v="299"/>
    <n v="299"/>
    <n v="0"/>
  </r>
  <r>
    <x v="2"/>
    <x v="8"/>
    <s v="Ector BI 20E Rehab Roadway"/>
    <x v="64"/>
    <x v="60"/>
    <s v="Alvarado, Eduardo D"/>
    <n v="0.05"/>
    <x v="1"/>
    <m/>
    <m/>
    <n v="1300"/>
    <n v="65"/>
    <n v="65"/>
    <n v="0"/>
  </r>
  <r>
    <x v="2"/>
    <x v="8"/>
    <s v="Ector BI 20E Rehab Roadway"/>
    <x v="94"/>
    <x v="85"/>
    <s v="PERSINGER, WILLIAM"/>
    <n v="1"/>
    <x v="2"/>
    <m/>
    <m/>
    <n v="1500"/>
    <n v="1500"/>
    <n v="1500"/>
    <n v="0"/>
  </r>
  <r>
    <x v="2"/>
    <x v="8"/>
    <s v="Ector BI 20E Rehab Roadway"/>
    <x v="95"/>
    <x v="86"/>
    <s v="Munoz, Leonel"/>
    <n v="1"/>
    <x v="2"/>
    <m/>
    <m/>
    <n v="1500"/>
    <n v="1500"/>
    <n v="1500"/>
    <n v="0"/>
  </r>
  <r>
    <x v="2"/>
    <x v="8"/>
    <s v="Ector BI 20E Rehab Roadway"/>
    <x v="96"/>
    <x v="87"/>
    <s v="WTX JST"/>
    <n v="1"/>
    <x v="0"/>
    <m/>
    <m/>
    <n v="1500"/>
    <n v="1500"/>
    <n v="1500"/>
    <n v="0"/>
  </r>
  <r>
    <x v="2"/>
    <x v="8"/>
    <s v="Ector BI 20E Rehab Roadway"/>
    <x v="28"/>
    <x v="28"/>
    <s v="Flores Sr, Catalino"/>
    <n v="0.45"/>
    <x v="0"/>
    <m/>
    <m/>
    <n v="1500"/>
    <n v="675"/>
    <n v="675"/>
    <n v="0"/>
  </r>
  <r>
    <x v="2"/>
    <x v="8"/>
    <s v="Ector BI 20E Rehab Roadway"/>
    <x v="67"/>
    <x v="62"/>
    <s v="MOYA, MARIO"/>
    <n v="0.2"/>
    <x v="2"/>
    <m/>
    <m/>
    <n v="1000"/>
    <n v="200"/>
    <n v="200"/>
    <n v="0"/>
  </r>
  <r>
    <x v="2"/>
    <x v="8"/>
    <s v="Ector BI 20E Rehab Roadway"/>
    <x v="97"/>
    <x v="88"/>
    <s v=""/>
    <n v="1"/>
    <x v="2"/>
    <m/>
    <m/>
    <n v="3000"/>
    <n v="3000"/>
    <n v="3000"/>
    <n v="0"/>
  </r>
  <r>
    <x v="2"/>
    <x v="8"/>
    <s v="Ector BI 20E Rehab Roadway"/>
    <x v="98"/>
    <x v="89"/>
    <s v=""/>
    <n v="1"/>
    <x v="2"/>
    <m/>
    <m/>
    <n v="1500"/>
    <n v="1500"/>
    <n v="1500"/>
    <n v="0"/>
  </r>
  <r>
    <x v="2"/>
    <x v="8"/>
    <s v="Ector BI 20E Rehab Roadway"/>
    <x v="99"/>
    <x v="90"/>
    <s v=""/>
    <n v="1"/>
    <x v="2"/>
    <m/>
    <m/>
    <n v="2000"/>
    <n v="2000"/>
    <n v="2000"/>
    <n v="0"/>
  </r>
  <r>
    <x v="2"/>
    <x v="8"/>
    <s v="Ector BI 20E Rehab Roadway"/>
    <x v="100"/>
    <x v="91"/>
    <s v=""/>
    <n v="0.5"/>
    <x v="0"/>
    <m/>
    <m/>
    <n v="16000"/>
    <n v="8000"/>
    <n v="8000"/>
    <n v="0"/>
  </r>
  <r>
    <x v="2"/>
    <x v="8"/>
    <s v="Ector BI 20E Rehab Roadway"/>
    <x v="101"/>
    <x v="92"/>
    <s v=""/>
    <n v="1"/>
    <x v="0"/>
    <m/>
    <m/>
    <n v="3650"/>
    <n v="3650"/>
    <n v="3650"/>
    <n v="0"/>
  </r>
  <r>
    <x v="2"/>
    <x v="8"/>
    <s v="Ector BI 20E Rehab Roadway"/>
    <x v="102"/>
    <x v="93"/>
    <s v=""/>
    <n v="0.05"/>
    <x v="2"/>
    <m/>
    <m/>
    <n v="3650"/>
    <n v="182.5"/>
    <n v="182.5"/>
    <n v="0"/>
  </r>
  <r>
    <x v="2"/>
    <x v="8"/>
    <s v="Ector BI 20E Rehab Roadway"/>
    <x v="102"/>
    <x v="93"/>
    <s v=""/>
    <n v="0.95"/>
    <x v="2"/>
    <m/>
    <m/>
    <n v="3650"/>
    <n v="3467.5"/>
    <n v="3467.5"/>
    <n v="0"/>
  </r>
  <r>
    <x v="2"/>
    <x v="8"/>
    <s v="Ector BI 20E Rehab Roadway"/>
    <x v="103"/>
    <x v="36"/>
    <s v=""/>
    <n v="0.75"/>
    <x v="2"/>
    <m/>
    <m/>
    <n v="2100"/>
    <n v="1575"/>
    <n v="1575"/>
    <n v="0"/>
  </r>
  <r>
    <x v="2"/>
    <x v="8"/>
    <s v="Ector BI 20E Rehab Roadway"/>
    <x v="104"/>
    <x v="94"/>
    <s v="SABINO IBARRA"/>
    <n v="0.75"/>
    <x v="2"/>
    <m/>
    <m/>
    <n v="2100"/>
    <n v="1575"/>
    <n v="1575"/>
    <n v="0"/>
  </r>
  <r>
    <x v="2"/>
    <x v="8"/>
    <s v="Ector BI 20E Rehab Roadway"/>
    <x v="105"/>
    <x v="95"/>
    <s v=""/>
    <n v="1"/>
    <x v="1"/>
    <m/>
    <m/>
    <n v="4500"/>
    <n v="4500"/>
    <n v="4500"/>
    <n v="0"/>
  </r>
  <r>
    <x v="2"/>
    <x v="8"/>
    <s v="Ector BI 20E Rehab Roadway"/>
    <x v="106"/>
    <x v="96"/>
    <s v=""/>
    <n v="0.75"/>
    <x v="2"/>
    <m/>
    <m/>
    <n v="3000"/>
    <n v="2250"/>
    <n v="2250"/>
    <n v="0"/>
  </r>
  <r>
    <x v="0"/>
    <x v="9"/>
    <s v="Tarrant IH 20 US 81 Bridge Dec"/>
    <x v="107"/>
    <x v="0"/>
    <s v="Guerrero Jr, Roberto"/>
    <n v="1"/>
    <x v="0"/>
    <m/>
    <m/>
    <n v="1300"/>
    <n v="1300"/>
    <n v="1300"/>
    <n v="0"/>
  </r>
  <r>
    <x v="0"/>
    <x v="9"/>
    <s v="Tarrant IH 20 US 81 Bridge Dec"/>
    <x v="108"/>
    <x v="22"/>
    <s v="RODARTE SERRANO, JESUS O"/>
    <n v="0.46"/>
    <x v="0"/>
    <m/>
    <m/>
    <n v="2000"/>
    <n v="920"/>
    <n v="920"/>
    <n v="0"/>
  </r>
  <r>
    <x v="0"/>
    <x v="9"/>
    <s v="Tarrant IH 20 US 81 Bridge Dec"/>
    <x v="109"/>
    <x v="97"/>
    <s v=""/>
    <n v="0.2"/>
    <x v="0"/>
    <m/>
    <m/>
    <n v="800"/>
    <n v="160"/>
    <n v="160"/>
    <n v="0"/>
  </r>
  <r>
    <x v="0"/>
    <x v="9"/>
    <s v="Tarrant IH 20 US 81 Bridge Dec"/>
    <x v="110"/>
    <x v="98"/>
    <s v=""/>
    <n v="1"/>
    <x v="0"/>
    <m/>
    <m/>
    <n v="1250"/>
    <n v="1250"/>
    <n v="1250"/>
    <n v="0"/>
  </r>
  <r>
    <x v="0"/>
    <x v="9"/>
    <s v="Tarrant IH 20 US 81 Bridge Dec"/>
    <x v="111"/>
    <x v="99"/>
    <s v=""/>
    <n v="0.28000000000000003"/>
    <x v="0"/>
    <m/>
    <m/>
    <n v="1250"/>
    <n v="350.00000000000006"/>
    <n v="350.00000000000006"/>
    <n v="0"/>
  </r>
  <r>
    <x v="0"/>
    <x v="9"/>
    <s v="Tarrant IH 20 US 81 Bridge Dec"/>
    <x v="112"/>
    <x v="100"/>
    <s v=""/>
    <n v="0.5"/>
    <x v="0"/>
    <m/>
    <m/>
    <n v="800"/>
    <n v="400"/>
    <n v="400"/>
    <n v="0"/>
  </r>
  <r>
    <x v="0"/>
    <x v="9"/>
    <s v="Tarrant IH 20 US 81 Bridge Dec"/>
    <x v="113"/>
    <x v="101"/>
    <s v="TMA"/>
    <n v="0.25"/>
    <x v="0"/>
    <m/>
    <m/>
    <n v="3500"/>
    <n v="875"/>
    <n v="875"/>
    <n v="0"/>
  </r>
  <r>
    <x v="0"/>
    <x v="9"/>
    <s v="Tarrant IH 20 US 81 Bridge Dec"/>
    <x v="24"/>
    <x v="24"/>
    <s v="Torres, Ivan"/>
    <n v="0.08"/>
    <x v="0"/>
    <m/>
    <m/>
    <n v="1500"/>
    <n v="120"/>
    <n v="120"/>
    <n v="0"/>
  </r>
  <r>
    <x v="0"/>
    <x v="9"/>
    <s v="Tarrant IH 20 US 81 Bridge Dec"/>
    <x v="3"/>
    <x v="3"/>
    <s v="JOBSITE TRUCK"/>
    <n v="0.1"/>
    <x v="0"/>
    <m/>
    <m/>
    <n v="1500"/>
    <n v="150"/>
    <n v="150"/>
    <n v="0"/>
  </r>
  <r>
    <x v="0"/>
    <x v="9"/>
    <s v="Tarrant IH 20 US 81 Bridge Dec"/>
    <x v="4"/>
    <x v="4"/>
    <s v="Miramontes Jr, Juan C"/>
    <n v="0.08"/>
    <x v="0"/>
    <m/>
    <m/>
    <n v="1500"/>
    <n v="120"/>
    <n v="120"/>
    <n v="0"/>
  </r>
  <r>
    <x v="0"/>
    <x v="9"/>
    <s v="Tarrant IH 20 US 81 Bridge Dec"/>
    <x v="5"/>
    <x v="5"/>
    <s v="Martinez Salazar, Josue"/>
    <n v="0.1"/>
    <x v="0"/>
    <m/>
    <m/>
    <n v="1500"/>
    <n v="150"/>
    <n v="150"/>
    <n v="0"/>
  </r>
  <r>
    <x v="0"/>
    <x v="9"/>
    <s v="Tarrant IH 20 US 81 Bridge Dec"/>
    <x v="114"/>
    <x v="102"/>
    <s v="UNIFIED"/>
    <n v="0.4"/>
    <x v="0"/>
    <m/>
    <m/>
    <n v="1500"/>
    <n v="600"/>
    <n v="600"/>
    <n v="0"/>
  </r>
  <r>
    <x v="0"/>
    <x v="9"/>
    <s v="Tarrant IH 20 US 81 Bridge Dec"/>
    <x v="115"/>
    <x v="103"/>
    <s v=""/>
    <n v="0.75"/>
    <x v="0"/>
    <m/>
    <m/>
    <n v="4000"/>
    <n v="3000"/>
    <n v="3000"/>
    <n v="0"/>
  </r>
  <r>
    <x v="0"/>
    <x v="9"/>
    <s v="Tarrant IH 20 US 81 Bridge Dec"/>
    <x v="116"/>
    <x v="104"/>
    <s v=""/>
    <n v="0.5"/>
    <x v="0"/>
    <m/>
    <m/>
    <n v="2000"/>
    <n v="1000"/>
    <n v="1000"/>
    <n v="0"/>
  </r>
  <r>
    <x v="0"/>
    <x v="9"/>
    <s v="Tarrant IH 20 US 81 Bridge Dec"/>
    <x v="117"/>
    <x v="105"/>
    <s v="R08392"/>
    <n v="0.5"/>
    <x v="0"/>
    <m/>
    <m/>
    <n v="4000"/>
    <n v="2000"/>
    <n v="2000"/>
    <n v="0"/>
  </r>
  <r>
    <x v="2"/>
    <x v="10"/>
    <s v="Martin SH 176 Roadway Improvem"/>
    <x v="56"/>
    <x v="0"/>
    <s v="Ramirez, Jose C"/>
    <n v="0.2"/>
    <x v="2"/>
    <m/>
    <m/>
    <n v="1300"/>
    <n v="260"/>
    <n v="260"/>
    <n v="0"/>
  </r>
  <r>
    <x v="2"/>
    <x v="10"/>
    <s v="Martin SH 176 Roadway Improvem"/>
    <x v="118"/>
    <x v="106"/>
    <s v="Bautista, Jose A"/>
    <n v="1"/>
    <x v="2"/>
    <m/>
    <m/>
    <n v="1300"/>
    <n v="1300"/>
    <n v="1300"/>
    <n v="0"/>
  </r>
  <r>
    <x v="0"/>
    <x v="11"/>
    <s v="Dallas SH 345 Bridge Rehabilit"/>
    <x v="119"/>
    <x v="107"/>
    <s v=""/>
    <n v="0.96"/>
    <x v="2"/>
    <m/>
    <m/>
    <n v="200"/>
    <n v="192"/>
    <n v="192"/>
    <n v="0"/>
  </r>
  <r>
    <x v="0"/>
    <x v="11"/>
    <s v="Dallas SH 345 Bridge Rehabilit"/>
    <x v="120"/>
    <x v="108"/>
    <s v=""/>
    <n v="1"/>
    <x v="2"/>
    <m/>
    <m/>
    <n v="200"/>
    <n v="200"/>
    <n v="200"/>
    <n v="0"/>
  </r>
  <r>
    <x v="0"/>
    <x v="11"/>
    <s v="Dallas SH 345 Bridge Rehabilit"/>
    <x v="121"/>
    <x v="109"/>
    <s v="0153"/>
    <n v="0.94"/>
    <x v="2"/>
    <m/>
    <m/>
    <n v="800"/>
    <n v="752"/>
    <n v="752"/>
    <n v="0"/>
  </r>
  <r>
    <x v="0"/>
    <x v="11"/>
    <s v="Dallas SH 345 Bridge Rehabilit"/>
    <x v="122"/>
    <x v="109"/>
    <s v=""/>
    <n v="0.96"/>
    <x v="2"/>
    <m/>
    <m/>
    <n v="800"/>
    <n v="768"/>
    <n v="768"/>
    <n v="0"/>
  </r>
  <r>
    <x v="0"/>
    <x v="11"/>
    <s v="Dallas SH 345 Bridge Rehabilit"/>
    <x v="123"/>
    <x v="110"/>
    <s v=""/>
    <n v="1"/>
    <x v="2"/>
    <m/>
    <m/>
    <n v="2500"/>
    <n v="2500"/>
    <n v="2500"/>
    <n v="0"/>
  </r>
  <r>
    <x v="0"/>
    <x v="11"/>
    <s v="Dallas SH 345 Bridge Rehabilit"/>
    <x v="124"/>
    <x v="111"/>
    <s v=""/>
    <n v="0.93"/>
    <x v="2"/>
    <m/>
    <m/>
    <n v="1200"/>
    <n v="1116"/>
    <n v="1116"/>
    <n v="0"/>
  </r>
  <r>
    <x v="0"/>
    <x v="11"/>
    <s v="Dallas SH 345 Bridge Rehabilit"/>
    <x v="125"/>
    <x v="112"/>
    <s v=""/>
    <n v="0.1"/>
    <x v="2"/>
    <m/>
    <m/>
    <n v="8883"/>
    <n v="888.30000000000007"/>
    <n v="888.30000000000007"/>
    <n v="0"/>
  </r>
  <r>
    <x v="0"/>
    <x v="11"/>
    <s v="Dallas SH 345 Bridge Rehabilit"/>
    <x v="126"/>
    <x v="113"/>
    <s v=""/>
    <n v="0.5"/>
    <x v="2"/>
    <m/>
    <m/>
    <n v="7300"/>
    <n v="3650"/>
    <n v="3650"/>
    <n v="0"/>
  </r>
  <r>
    <x v="0"/>
    <x v="11"/>
    <s v="Dallas SH 345 Bridge Rehabilit"/>
    <x v="127"/>
    <x v="114"/>
    <s v="WELDING TRUCK"/>
    <n v="0.95"/>
    <x v="2"/>
    <m/>
    <m/>
    <n v="1700"/>
    <n v="1615"/>
    <n v="1615"/>
    <n v="0"/>
  </r>
  <r>
    <x v="0"/>
    <x v="11"/>
    <s v="Dallas SH 345 Bridge Rehabilit"/>
    <x v="128"/>
    <x v="22"/>
    <s v="Lopez, Juan"/>
    <n v="0.57999999999999996"/>
    <x v="2"/>
    <m/>
    <m/>
    <n v="2000"/>
    <n v="1160"/>
    <n v="1160"/>
    <n v="0"/>
  </r>
  <r>
    <x v="0"/>
    <x v="11"/>
    <s v="Dallas SH 345 Bridge Rehabilit"/>
    <x v="86"/>
    <x v="1"/>
    <s v="Rodriguez, Juan P"/>
    <n v="0.25"/>
    <x v="2"/>
    <m/>
    <m/>
    <n v="2000"/>
    <n v="500"/>
    <n v="500"/>
    <n v="0"/>
  </r>
  <r>
    <x v="0"/>
    <x v="11"/>
    <s v="Dallas SH 345 Bridge Rehabilit"/>
    <x v="129"/>
    <x v="1"/>
    <s v="Ruiz, Juan L"/>
    <n v="0.42"/>
    <x v="2"/>
    <m/>
    <m/>
    <n v="2000"/>
    <n v="840"/>
    <n v="840"/>
    <n v="0"/>
  </r>
  <r>
    <x v="0"/>
    <x v="11"/>
    <s v="Dallas SH 345 Bridge Rehabilit"/>
    <x v="130"/>
    <x v="9"/>
    <s v="Giebelhaus, Eric STX"/>
    <n v="0.55000000000000004"/>
    <x v="2"/>
    <m/>
    <m/>
    <n v="1300"/>
    <n v="715.00000000000011"/>
    <n v="715.00000000000011"/>
    <n v="0"/>
  </r>
  <r>
    <x v="0"/>
    <x v="11"/>
    <s v="Dallas SH 345 Bridge Rehabilit"/>
    <x v="131"/>
    <x v="115"/>
    <s v=""/>
    <n v="1"/>
    <x v="2"/>
    <m/>
    <m/>
    <n v="5000"/>
    <n v="5000"/>
    <n v="5000"/>
    <n v="0"/>
  </r>
  <r>
    <x v="0"/>
    <x v="11"/>
    <s v="Dallas SH 345 Bridge Rehabilit"/>
    <x v="43"/>
    <x v="42"/>
    <s v=""/>
    <n v="0.36"/>
    <x v="2"/>
    <m/>
    <m/>
    <n v="5000"/>
    <n v="1800"/>
    <n v="1800"/>
    <n v="0"/>
  </r>
  <r>
    <x v="0"/>
    <x v="11"/>
    <s v="Dallas SH 345 Bridge Rehabilit"/>
    <x v="132"/>
    <x v="116"/>
    <s v=""/>
    <n v="1"/>
    <x v="2"/>
    <m/>
    <m/>
    <n v="7250"/>
    <n v="7250"/>
    <n v="7250"/>
    <n v="0"/>
  </r>
  <r>
    <x v="0"/>
    <x v="11"/>
    <s v="Dallas SH 345 Bridge Rehabilit"/>
    <x v="133"/>
    <x v="117"/>
    <s v=""/>
    <n v="1"/>
    <x v="2"/>
    <m/>
    <m/>
    <n v="800"/>
    <n v="800"/>
    <n v="800"/>
    <n v="0"/>
  </r>
  <r>
    <x v="0"/>
    <x v="11"/>
    <s v="Dallas SH 345 Bridge Rehabilit"/>
    <x v="134"/>
    <x v="118"/>
    <s v=""/>
    <n v="0.74"/>
    <x v="2"/>
    <m/>
    <m/>
    <n v="1250"/>
    <n v="925"/>
    <n v="925"/>
    <n v="0"/>
  </r>
  <r>
    <x v="0"/>
    <x v="11"/>
    <s v="Dallas SH 345 Bridge Rehabilit"/>
    <x v="135"/>
    <x v="119"/>
    <s v=""/>
    <n v="0.27"/>
    <x v="2"/>
    <m/>
    <m/>
    <n v="1250"/>
    <n v="337.5"/>
    <n v="337.5"/>
    <n v="0"/>
  </r>
  <r>
    <x v="0"/>
    <x v="11"/>
    <s v="Dallas SH 345 Bridge Rehabilit"/>
    <x v="136"/>
    <x v="120"/>
    <s v=""/>
    <n v="0.95"/>
    <x v="2"/>
    <m/>
    <m/>
    <n v="800"/>
    <n v="760"/>
    <n v="760"/>
    <n v="0"/>
  </r>
  <r>
    <x v="0"/>
    <x v="11"/>
    <s v="Dallas SH 345 Bridge Rehabilit"/>
    <x v="137"/>
    <x v="121"/>
    <s v=""/>
    <n v="1"/>
    <x v="2"/>
    <m/>
    <m/>
    <n v="1250"/>
    <n v="1250"/>
    <n v="1250"/>
    <n v="0"/>
  </r>
  <r>
    <x v="0"/>
    <x v="11"/>
    <s v="Dallas SH 345 Bridge Rehabilit"/>
    <x v="138"/>
    <x v="122"/>
    <s v=""/>
    <n v="1"/>
    <x v="2"/>
    <m/>
    <m/>
    <n v="1250"/>
    <n v="1250"/>
    <n v="1250"/>
    <n v="0"/>
  </r>
  <r>
    <x v="0"/>
    <x v="11"/>
    <s v="Dallas SH 345 Bridge Rehabilit"/>
    <x v="139"/>
    <x v="123"/>
    <s v=""/>
    <n v="1"/>
    <x v="2"/>
    <m/>
    <m/>
    <n v="1250"/>
    <n v="1250"/>
    <n v="1250"/>
    <n v="0"/>
  </r>
  <r>
    <x v="0"/>
    <x v="11"/>
    <s v="Dallas SH 345 Bridge Rehabilit"/>
    <x v="140"/>
    <x v="124"/>
    <s v=""/>
    <n v="0.85"/>
    <x v="2"/>
    <m/>
    <m/>
    <n v="800"/>
    <n v="680"/>
    <n v="680"/>
    <n v="0"/>
  </r>
  <r>
    <x v="0"/>
    <x v="11"/>
    <s v="Dallas SH 345 Bridge Rehabilit"/>
    <x v="141"/>
    <x v="124"/>
    <s v=""/>
    <n v="0.91"/>
    <x v="2"/>
    <m/>
    <m/>
    <n v="800"/>
    <n v="728"/>
    <n v="728"/>
    <n v="0"/>
  </r>
  <r>
    <x v="0"/>
    <x v="11"/>
    <s v="Dallas SH 345 Bridge Rehabilit"/>
    <x v="142"/>
    <x v="124"/>
    <s v=""/>
    <n v="0.96"/>
    <x v="2"/>
    <m/>
    <m/>
    <n v="800"/>
    <n v="768"/>
    <n v="768"/>
    <n v="0"/>
  </r>
  <r>
    <x v="0"/>
    <x v="11"/>
    <s v="Dallas SH 345 Bridge Rehabilit"/>
    <x v="143"/>
    <x v="124"/>
    <s v=""/>
    <n v="0.85"/>
    <x v="2"/>
    <m/>
    <m/>
    <n v="800"/>
    <n v="680"/>
    <n v="680"/>
    <n v="0"/>
  </r>
  <r>
    <x v="0"/>
    <x v="11"/>
    <s v="Dallas SH 345 Bridge Rehabilit"/>
    <x v="144"/>
    <x v="125"/>
    <s v=""/>
    <n v="0.85"/>
    <x v="2"/>
    <m/>
    <m/>
    <n v="2500"/>
    <n v="2125"/>
    <n v="2125"/>
    <n v="0"/>
  </r>
  <r>
    <x v="0"/>
    <x v="11"/>
    <s v="Dallas SH 345 Bridge Rehabilit"/>
    <x v="145"/>
    <x v="126"/>
    <s v=""/>
    <n v="1"/>
    <x v="2"/>
    <m/>
    <m/>
    <n v="2500"/>
    <n v="2500"/>
    <n v="2500"/>
    <n v="0"/>
  </r>
  <r>
    <x v="0"/>
    <x v="11"/>
    <s v="Dallas SH 345 Bridge Rehabilit"/>
    <x v="146"/>
    <x v="127"/>
    <s v=""/>
    <n v="1"/>
    <x v="2"/>
    <m/>
    <m/>
    <n v="2500"/>
    <n v="2500"/>
    <n v="2500"/>
    <n v="0"/>
  </r>
  <r>
    <x v="0"/>
    <x v="11"/>
    <s v="Dallas SH 345 Bridge Rehabilit"/>
    <x v="147"/>
    <x v="128"/>
    <s v=""/>
    <n v="1"/>
    <x v="2"/>
    <m/>
    <m/>
    <n v="2500"/>
    <n v="2500"/>
    <n v="2500"/>
    <n v="0"/>
  </r>
  <r>
    <x v="0"/>
    <x v="11"/>
    <s v="Dallas SH 345 Bridge Rehabilit"/>
    <x v="148"/>
    <x v="128"/>
    <s v=""/>
    <n v="1"/>
    <x v="2"/>
    <m/>
    <m/>
    <n v="2500"/>
    <n v="2500"/>
    <n v="2500"/>
    <n v="0"/>
  </r>
  <r>
    <x v="0"/>
    <x v="11"/>
    <s v="Dallas SH 345 Bridge Rehabilit"/>
    <x v="149"/>
    <x v="129"/>
    <s v="Aparicio, Lorenzo"/>
    <n v="0.25"/>
    <x v="2"/>
    <m/>
    <m/>
    <n v="1500"/>
    <n v="375"/>
    <n v="375"/>
    <n v="0"/>
  </r>
  <r>
    <x v="0"/>
    <x v="11"/>
    <s v="Dallas SH 345 Bridge Rehabilit"/>
    <x v="24"/>
    <x v="24"/>
    <s v="Torres, Ivan"/>
    <n v="0.12"/>
    <x v="2"/>
    <m/>
    <m/>
    <n v="1500"/>
    <n v="180"/>
    <n v="180"/>
    <n v="0"/>
  </r>
  <r>
    <x v="0"/>
    <x v="11"/>
    <s v="Dallas SH 345 Bridge Rehabilit"/>
    <x v="12"/>
    <x v="12"/>
    <s v="Gee, Korbin E"/>
    <n v="0.15"/>
    <x v="2"/>
    <m/>
    <m/>
    <n v="1500"/>
    <n v="225"/>
    <n v="225"/>
    <n v="0"/>
  </r>
  <r>
    <x v="0"/>
    <x v="11"/>
    <s v="Dallas SH 345 Bridge Rehabilit"/>
    <x v="12"/>
    <x v="12"/>
    <s v="Gee, Korbin E"/>
    <n v="0.15"/>
    <x v="2"/>
    <m/>
    <m/>
    <n v="1500"/>
    <n v="225"/>
    <n v="225"/>
    <n v="0"/>
  </r>
  <r>
    <x v="0"/>
    <x v="11"/>
    <s v="Dallas SH 345 Bridge Rehabilit"/>
    <x v="150"/>
    <x v="130"/>
    <s v="Ramirez, Omar"/>
    <n v="0.4"/>
    <x v="2"/>
    <m/>
    <m/>
    <n v="1300"/>
    <n v="520"/>
    <n v="520"/>
    <n v="0"/>
  </r>
  <r>
    <x v="0"/>
    <x v="11"/>
    <s v="Dallas SH 345 Bridge Rehabilit"/>
    <x v="151"/>
    <x v="131"/>
    <s v="Ramirez, Luis F"/>
    <n v="0.56999999999999995"/>
    <x v="2"/>
    <m/>
    <m/>
    <n v="1300"/>
    <n v="740.99999999999989"/>
    <n v="740.99999999999989"/>
    <n v="0"/>
  </r>
  <r>
    <x v="0"/>
    <x v="11"/>
    <s v="Dallas SH 345 Bridge Rehabilit"/>
    <x v="152"/>
    <x v="132"/>
    <s v="Rodriguez Jr, Salvador"/>
    <n v="0.37"/>
    <x v="2"/>
    <m/>
    <m/>
    <n v="1500"/>
    <n v="555"/>
    <n v="555"/>
    <n v="0"/>
  </r>
  <r>
    <x v="0"/>
    <x v="11"/>
    <s v="Dallas SH 345 Bridge Rehabilit"/>
    <x v="153"/>
    <x v="133"/>
    <s v="TRAFFIC CONTROL"/>
    <n v="0.85"/>
    <x v="2"/>
    <m/>
    <m/>
    <n v="1500"/>
    <n v="1275"/>
    <n v="1275"/>
    <n v="0"/>
  </r>
  <r>
    <x v="0"/>
    <x v="11"/>
    <s v="Dallas SH 345 Bridge Rehabilit"/>
    <x v="154"/>
    <x v="134"/>
    <s v="Aguillon, Salvador"/>
    <n v="0.73"/>
    <x v="2"/>
    <m/>
    <m/>
    <n v="1500"/>
    <n v="1095"/>
    <n v="1095"/>
    <n v="0"/>
  </r>
  <r>
    <x v="0"/>
    <x v="11"/>
    <s v="Dallas SH 345 Bridge Rehabilit"/>
    <x v="14"/>
    <x v="14"/>
    <s v="Hammons, Michael A"/>
    <n v="0.35"/>
    <x v="2"/>
    <m/>
    <m/>
    <n v="1500"/>
    <n v="525"/>
    <n v="525"/>
    <n v="0"/>
  </r>
  <r>
    <x v="0"/>
    <x v="11"/>
    <s v="Dallas SH 345 Bridge Rehabilit"/>
    <x v="27"/>
    <x v="27"/>
    <s v="Pachipulusu Sreedhar, Nagesh Kumar"/>
    <n v="0.9"/>
    <x v="2"/>
    <m/>
    <m/>
    <n v="1300"/>
    <n v="1170"/>
    <n v="1170"/>
    <n v="0"/>
  </r>
  <r>
    <x v="0"/>
    <x v="11"/>
    <s v="Dallas SH 345 Bridge Rehabilit"/>
    <x v="29"/>
    <x v="29"/>
    <s v="Rangel, Jose M"/>
    <n v="0.1"/>
    <x v="2"/>
    <m/>
    <m/>
    <n v="1500"/>
    <n v="150"/>
    <n v="150"/>
    <n v="0"/>
  </r>
  <r>
    <x v="0"/>
    <x v="11"/>
    <s v="Dallas SH 345 Bridge Rehabilit"/>
    <x v="155"/>
    <x v="31"/>
    <s v="Abunemeh, Osama M"/>
    <n v="0.72"/>
    <x v="2"/>
    <m/>
    <m/>
    <n v="1300"/>
    <n v="936"/>
    <n v="936"/>
    <n v="0"/>
  </r>
  <r>
    <x v="0"/>
    <x v="11"/>
    <s v="Dallas SH 345 Bridge Rehabilit"/>
    <x v="31"/>
    <x v="31"/>
    <s v="MARTIN SANCHEZ"/>
    <n v="0.5"/>
    <x v="2"/>
    <m/>
    <m/>
    <n v="1300"/>
    <n v="650"/>
    <n v="650"/>
    <n v="0"/>
  </r>
  <r>
    <x v="0"/>
    <x v="11"/>
    <s v="Dallas SH 345 Bridge Rehabilit"/>
    <x v="156"/>
    <x v="135"/>
    <s v="Claudio, Hector J"/>
    <n v="0.64"/>
    <x v="2"/>
    <m/>
    <m/>
    <n v="2500"/>
    <n v="1600"/>
    <n v="1600"/>
    <n v="0"/>
  </r>
  <r>
    <x v="0"/>
    <x v="11"/>
    <s v="Dallas SH 345 Bridge Rehabilit"/>
    <x v="157"/>
    <x v="136"/>
    <s v="MANCHO CAMACHO, GRECIA"/>
    <n v="0.7"/>
    <x v="2"/>
    <m/>
    <m/>
    <n v="1000"/>
    <n v="700"/>
    <n v="700"/>
    <n v="0"/>
  </r>
  <r>
    <x v="0"/>
    <x v="11"/>
    <s v="Dallas SH 345 Bridge Rehabilit"/>
    <x v="67"/>
    <x v="62"/>
    <s v="MOYA, MARIO"/>
    <n v="0.15"/>
    <x v="2"/>
    <m/>
    <m/>
    <n v="1000"/>
    <n v="150"/>
    <n v="150"/>
    <n v="0"/>
  </r>
  <r>
    <x v="0"/>
    <x v="11"/>
    <s v="Dallas SH 345 Bridge Rehabilit"/>
    <x v="47"/>
    <x v="46"/>
    <s v="GARCIA, SAID A"/>
    <n v="0.15"/>
    <x v="2"/>
    <m/>
    <m/>
    <n v="1000"/>
    <n v="150"/>
    <n v="150"/>
    <n v="0"/>
  </r>
  <r>
    <x v="0"/>
    <x v="11"/>
    <s v="Dallas SH 345 Bridge Rehabilit"/>
    <x v="48"/>
    <x v="47"/>
    <s v="CASTRO, JUAN J"/>
    <n v="0.15"/>
    <x v="2"/>
    <m/>
    <m/>
    <n v="1000"/>
    <n v="150"/>
    <n v="150"/>
    <n v="0"/>
  </r>
  <r>
    <x v="0"/>
    <x v="11"/>
    <s v="Dallas SH 345 Bridge Rehabilit"/>
    <x v="158"/>
    <x v="137"/>
    <s v=""/>
    <n v="0.1"/>
    <x v="2"/>
    <m/>
    <m/>
    <n v="3193"/>
    <n v="319.3"/>
    <n v="319.3"/>
    <n v="0"/>
  </r>
  <r>
    <x v="0"/>
    <x v="11"/>
    <s v="Dallas SH 345 Bridge Rehabilit"/>
    <x v="159"/>
    <x v="138"/>
    <s v=""/>
    <n v="0.89"/>
    <x v="2"/>
    <m/>
    <m/>
    <n v="850"/>
    <n v="756.5"/>
    <n v="756.5"/>
    <n v="0"/>
  </r>
  <r>
    <x v="0"/>
    <x v="11"/>
    <s v="Dallas SH 345 Bridge Rehabilit"/>
    <x v="160"/>
    <x v="139"/>
    <s v=""/>
    <n v="0.65"/>
    <x v="2"/>
    <m/>
    <m/>
    <n v="3650"/>
    <n v="2372.5"/>
    <n v="2372.5"/>
    <n v="0"/>
  </r>
  <r>
    <x v="0"/>
    <x v="11"/>
    <s v="Dallas SH 345 Bridge Rehabilit"/>
    <x v="161"/>
    <x v="140"/>
    <s v=""/>
    <n v="0.69"/>
    <x v="2"/>
    <m/>
    <m/>
    <n v="3650"/>
    <n v="2518.5"/>
    <n v="2518.5"/>
    <n v="0"/>
  </r>
  <r>
    <x v="0"/>
    <x v="11"/>
    <s v="Dallas SH 345 Bridge Rehabilit"/>
    <x v="162"/>
    <x v="140"/>
    <s v=""/>
    <n v="0.63"/>
    <x v="2"/>
    <m/>
    <m/>
    <n v="3650"/>
    <n v="2299.5"/>
    <n v="2299.5"/>
    <n v="0"/>
  </r>
  <r>
    <x v="0"/>
    <x v="11"/>
    <s v="Dallas SH 345 Bridge Rehabilit"/>
    <x v="163"/>
    <x v="141"/>
    <s v=""/>
    <n v="0.66"/>
    <x v="2"/>
    <m/>
    <m/>
    <n v="3650"/>
    <n v="2409"/>
    <n v="2409"/>
    <n v="0"/>
  </r>
  <r>
    <x v="0"/>
    <x v="11"/>
    <s v="Dallas SH 345 Bridge Rehabilit"/>
    <x v="164"/>
    <x v="142"/>
    <s v=""/>
    <n v="0.5"/>
    <x v="2"/>
    <m/>
    <m/>
    <n v="3650"/>
    <n v="1825"/>
    <n v="1825"/>
    <n v="0"/>
  </r>
  <r>
    <x v="0"/>
    <x v="11"/>
    <s v="Dallas SH 345 Bridge Rehabilit"/>
    <x v="165"/>
    <x v="143"/>
    <s v=""/>
    <n v="0.05"/>
    <x v="2"/>
    <m/>
    <m/>
    <n v="3650"/>
    <n v="182.5"/>
    <n v="182.5"/>
    <n v="0"/>
  </r>
  <r>
    <x v="0"/>
    <x v="11"/>
    <s v="Dallas SH 345 Bridge Rehabilit"/>
    <x v="165"/>
    <x v="143"/>
    <s v=""/>
    <n v="0.3"/>
    <x v="2"/>
    <m/>
    <m/>
    <n v="3650"/>
    <n v="1095"/>
    <n v="1095"/>
    <n v="0"/>
  </r>
  <r>
    <x v="0"/>
    <x v="11"/>
    <s v="Dallas SH 345 Bridge Rehabilit"/>
    <x v="166"/>
    <x v="144"/>
    <s v=""/>
    <n v="0.9"/>
    <x v="2"/>
    <m/>
    <m/>
    <n v="2100"/>
    <n v="1890"/>
    <n v="1890"/>
    <n v="0"/>
  </r>
  <r>
    <x v="0"/>
    <x v="11"/>
    <s v="Dallas SH 345 Bridge Rehabilit"/>
    <x v="167"/>
    <x v="145"/>
    <s v="JUAN P. RODRIGUEZ"/>
    <n v="1"/>
    <x v="2"/>
    <m/>
    <m/>
    <n v="2100"/>
    <n v="2100"/>
    <n v="2100"/>
    <n v="0"/>
  </r>
  <r>
    <x v="0"/>
    <x v="11"/>
    <s v="Dallas SH 345 Bridge Rehabilit"/>
    <x v="168"/>
    <x v="145"/>
    <s v="SALVADOR AGUILLON"/>
    <n v="0.5"/>
    <x v="2"/>
    <m/>
    <m/>
    <n v="2100"/>
    <n v="1050"/>
    <n v="1050"/>
    <n v="0"/>
  </r>
  <r>
    <x v="0"/>
    <x v="11"/>
    <s v="Dallas SH 345 Bridge Rehabilit"/>
    <x v="169"/>
    <x v="146"/>
    <s v=""/>
    <n v="1"/>
    <x v="2"/>
    <m/>
    <m/>
    <n v="1500"/>
    <n v="1500"/>
    <n v="1500"/>
    <n v="0"/>
  </r>
  <r>
    <x v="0"/>
    <x v="11"/>
    <s v="Dallas SH 345 Bridge Rehabilit"/>
    <x v="170"/>
    <x v="147"/>
    <s v=""/>
    <n v="1"/>
    <x v="2"/>
    <m/>
    <m/>
    <n v="200"/>
    <n v="200"/>
    <n v="200"/>
    <n v="0"/>
  </r>
  <r>
    <x v="0"/>
    <x v="11"/>
    <s v="Dallas SH 345 Bridge Rehabilit"/>
    <x v="171"/>
    <x v="148"/>
    <s v=""/>
    <n v="0.9"/>
    <x v="2"/>
    <m/>
    <m/>
    <n v="3000"/>
    <n v="2700"/>
    <n v="2700"/>
    <n v="0"/>
  </r>
  <r>
    <x v="0"/>
    <x v="11"/>
    <s v="Dallas SH 345 Bridge Rehabilit"/>
    <x v="172"/>
    <x v="149"/>
    <s v=""/>
    <n v="1"/>
    <x v="2"/>
    <m/>
    <m/>
    <n v="3000"/>
    <n v="3000"/>
    <n v="3000"/>
    <n v="0"/>
  </r>
  <r>
    <x v="0"/>
    <x v="12"/>
    <s v="Dallas IH 45 Bridge Maintenanc"/>
    <x v="119"/>
    <x v="107"/>
    <s v=""/>
    <n v="0.04"/>
    <x v="2"/>
    <m/>
    <m/>
    <n v="200"/>
    <n v="8"/>
    <n v="8"/>
    <n v="0"/>
  </r>
  <r>
    <x v="0"/>
    <x v="12"/>
    <s v="Dallas IH 45 Bridge Maintenanc"/>
    <x v="121"/>
    <x v="109"/>
    <s v="0153"/>
    <n v="0.06"/>
    <x v="2"/>
    <m/>
    <m/>
    <n v="800"/>
    <n v="48"/>
    <n v="48"/>
    <n v="0"/>
  </r>
  <r>
    <x v="0"/>
    <x v="12"/>
    <s v="Dallas IH 45 Bridge Maintenanc"/>
    <x v="122"/>
    <x v="109"/>
    <s v=""/>
    <n v="0.04"/>
    <x v="2"/>
    <m/>
    <m/>
    <n v="800"/>
    <n v="32"/>
    <n v="32"/>
    <n v="0"/>
  </r>
  <r>
    <x v="0"/>
    <x v="12"/>
    <s v="Dallas IH 45 Bridge Maintenanc"/>
    <x v="124"/>
    <x v="111"/>
    <s v=""/>
    <n v="7.0000000000000007E-2"/>
    <x v="2"/>
    <m/>
    <m/>
    <n v="1200"/>
    <n v="84.000000000000014"/>
    <n v="84.000000000000014"/>
    <n v="0"/>
  </r>
  <r>
    <x v="0"/>
    <x v="12"/>
    <s v="Dallas IH 45 Bridge Maintenanc"/>
    <x v="127"/>
    <x v="114"/>
    <s v="WELDING TRUCK"/>
    <n v="0.05"/>
    <x v="2"/>
    <m/>
    <m/>
    <n v="1700"/>
    <n v="85"/>
    <n v="85"/>
    <n v="0"/>
  </r>
  <r>
    <x v="0"/>
    <x v="12"/>
    <s v="Dallas IH 45 Bridge Maintenanc"/>
    <x v="128"/>
    <x v="22"/>
    <s v="Lopez, Juan"/>
    <n v="0.42"/>
    <x v="2"/>
    <m/>
    <m/>
    <n v="2000"/>
    <n v="840"/>
    <n v="840"/>
    <n v="0"/>
  </r>
  <r>
    <x v="0"/>
    <x v="12"/>
    <s v="Dallas IH 45 Bridge Maintenanc"/>
    <x v="86"/>
    <x v="1"/>
    <s v="Rodriguez, Juan P"/>
    <n v="0.23"/>
    <x v="2"/>
    <m/>
    <m/>
    <n v="2000"/>
    <n v="460"/>
    <n v="460"/>
    <n v="0"/>
  </r>
  <r>
    <x v="0"/>
    <x v="12"/>
    <s v="Dallas IH 45 Bridge Maintenanc"/>
    <x v="129"/>
    <x v="1"/>
    <s v="Ruiz, Juan L"/>
    <n v="0.57999999999999996"/>
    <x v="2"/>
    <m/>
    <m/>
    <n v="2000"/>
    <n v="1160"/>
    <n v="1160"/>
    <n v="0"/>
  </r>
  <r>
    <x v="0"/>
    <x v="12"/>
    <s v="Dallas IH 45 Bridge Maintenanc"/>
    <x v="130"/>
    <x v="9"/>
    <s v="Giebelhaus, Eric STX"/>
    <n v="0.4"/>
    <x v="2"/>
    <m/>
    <m/>
    <n v="1300"/>
    <n v="520"/>
    <n v="520"/>
    <n v="0"/>
  </r>
  <r>
    <x v="0"/>
    <x v="12"/>
    <s v="Dallas IH 45 Bridge Maintenanc"/>
    <x v="134"/>
    <x v="118"/>
    <s v=""/>
    <n v="0.26"/>
    <x v="2"/>
    <m/>
    <m/>
    <n v="1250"/>
    <n v="325"/>
    <n v="325"/>
    <n v="0"/>
  </r>
  <r>
    <x v="0"/>
    <x v="12"/>
    <s v="Dallas IH 45 Bridge Maintenanc"/>
    <x v="135"/>
    <x v="119"/>
    <s v=""/>
    <n v="0.73"/>
    <x v="2"/>
    <m/>
    <m/>
    <n v="1250"/>
    <n v="912.5"/>
    <n v="912.5"/>
    <n v="0"/>
  </r>
  <r>
    <x v="0"/>
    <x v="12"/>
    <s v="Dallas IH 45 Bridge Maintenanc"/>
    <x v="136"/>
    <x v="120"/>
    <s v=""/>
    <n v="0.05"/>
    <x v="2"/>
    <m/>
    <m/>
    <n v="800"/>
    <n v="40"/>
    <n v="40"/>
    <n v="0"/>
  </r>
  <r>
    <x v="0"/>
    <x v="12"/>
    <s v="Dallas IH 45 Bridge Maintenanc"/>
    <x v="140"/>
    <x v="124"/>
    <s v=""/>
    <n v="0.15"/>
    <x v="2"/>
    <m/>
    <m/>
    <n v="800"/>
    <n v="120"/>
    <n v="120"/>
    <n v="0"/>
  </r>
  <r>
    <x v="0"/>
    <x v="12"/>
    <s v="Dallas IH 45 Bridge Maintenanc"/>
    <x v="141"/>
    <x v="124"/>
    <s v=""/>
    <n v="0.09"/>
    <x v="2"/>
    <m/>
    <m/>
    <n v="800"/>
    <n v="72"/>
    <n v="72"/>
    <n v="0"/>
  </r>
  <r>
    <x v="0"/>
    <x v="12"/>
    <s v="Dallas IH 45 Bridge Maintenanc"/>
    <x v="142"/>
    <x v="124"/>
    <s v=""/>
    <n v="0.04"/>
    <x v="2"/>
    <m/>
    <m/>
    <n v="800"/>
    <n v="32"/>
    <n v="32"/>
    <n v="0"/>
  </r>
  <r>
    <x v="0"/>
    <x v="12"/>
    <s v="Dallas IH 45 Bridge Maintenanc"/>
    <x v="143"/>
    <x v="124"/>
    <s v=""/>
    <n v="0.15"/>
    <x v="2"/>
    <m/>
    <m/>
    <n v="800"/>
    <n v="120"/>
    <n v="120"/>
    <n v="0"/>
  </r>
  <r>
    <x v="0"/>
    <x v="12"/>
    <s v="Dallas IH 45 Bridge Maintenanc"/>
    <x v="144"/>
    <x v="125"/>
    <s v=""/>
    <n v="0.15"/>
    <x v="2"/>
    <m/>
    <m/>
    <n v="2500"/>
    <n v="375"/>
    <n v="375"/>
    <n v="0"/>
  </r>
  <r>
    <x v="0"/>
    <x v="12"/>
    <s v="Dallas IH 45 Bridge Maintenanc"/>
    <x v="149"/>
    <x v="129"/>
    <s v="Aparicio, Lorenzo"/>
    <n v="0.25"/>
    <x v="2"/>
    <m/>
    <m/>
    <n v="1500"/>
    <n v="375"/>
    <n v="375"/>
    <n v="0"/>
  </r>
  <r>
    <x v="0"/>
    <x v="12"/>
    <s v="Dallas IH 45 Bridge Maintenanc"/>
    <x v="64"/>
    <x v="60"/>
    <s v="Alvarado, Eduardo D"/>
    <n v="0.34"/>
    <x v="2"/>
    <m/>
    <m/>
    <n v="1300"/>
    <n v="442.00000000000006"/>
    <n v="442.00000000000006"/>
    <n v="0"/>
  </r>
  <r>
    <x v="0"/>
    <x v="12"/>
    <s v="Dallas IH 45 Bridge Maintenanc"/>
    <x v="150"/>
    <x v="130"/>
    <s v="Ramirez, Omar"/>
    <n v="0.6"/>
    <x v="2"/>
    <m/>
    <m/>
    <n v="1300"/>
    <n v="780"/>
    <n v="780"/>
    <n v="0"/>
  </r>
  <r>
    <x v="0"/>
    <x v="12"/>
    <s v="Dallas IH 45 Bridge Maintenanc"/>
    <x v="151"/>
    <x v="131"/>
    <s v="Ramirez, Luis F"/>
    <n v="0.43"/>
    <x v="2"/>
    <m/>
    <m/>
    <n v="1300"/>
    <n v="559"/>
    <n v="559"/>
    <n v="0"/>
  </r>
  <r>
    <x v="0"/>
    <x v="12"/>
    <s v="Dallas IH 45 Bridge Maintenanc"/>
    <x v="45"/>
    <x v="44"/>
    <s v="Hernandez, Juan B"/>
    <n v="0.1"/>
    <x v="2"/>
    <m/>
    <m/>
    <n v="1300"/>
    <n v="130"/>
    <n v="130"/>
    <n v="0"/>
  </r>
  <r>
    <x v="0"/>
    <x v="12"/>
    <s v="Dallas IH 45 Bridge Maintenanc"/>
    <x v="152"/>
    <x v="132"/>
    <s v="Rodriguez Jr, Salvador"/>
    <n v="0.59"/>
    <x v="2"/>
    <m/>
    <m/>
    <n v="1500"/>
    <n v="885"/>
    <n v="885"/>
    <n v="0"/>
  </r>
  <r>
    <x v="0"/>
    <x v="12"/>
    <s v="Dallas IH 45 Bridge Maintenanc"/>
    <x v="173"/>
    <x v="150"/>
    <s v="Lumbreras, Roberto"/>
    <n v="0.05"/>
    <x v="2"/>
    <m/>
    <m/>
    <n v="1500"/>
    <n v="75"/>
    <n v="75"/>
    <n v="0"/>
  </r>
  <r>
    <x v="0"/>
    <x v="12"/>
    <s v="Dallas IH 45 Bridge Maintenanc"/>
    <x v="153"/>
    <x v="133"/>
    <s v="OPEN DFW TC USING"/>
    <n v="0.15"/>
    <x v="2"/>
    <m/>
    <m/>
    <n v="1500"/>
    <n v="225"/>
    <n v="225"/>
    <n v="0"/>
  </r>
  <r>
    <x v="0"/>
    <x v="12"/>
    <s v="Dallas IH 45 Bridge Maintenanc"/>
    <x v="154"/>
    <x v="134"/>
    <s v="Aguillon, Salvador"/>
    <n v="0.27"/>
    <x v="2"/>
    <m/>
    <m/>
    <n v="1500"/>
    <n v="405"/>
    <n v="405"/>
    <n v="0"/>
  </r>
  <r>
    <x v="0"/>
    <x v="12"/>
    <s v="Dallas IH 45 Bridge Maintenanc"/>
    <x v="27"/>
    <x v="27"/>
    <s v="Pachipulusu Sreedhar, Nagesh Kumar"/>
    <n v="0.05"/>
    <x v="2"/>
    <m/>
    <m/>
    <n v="1300"/>
    <n v="65"/>
    <n v="65"/>
    <n v="0"/>
  </r>
  <r>
    <x v="0"/>
    <x v="12"/>
    <s v="Dallas IH 45 Bridge Maintenanc"/>
    <x v="29"/>
    <x v="29"/>
    <s v="Rangel, Jose M"/>
    <n v="0.4"/>
    <x v="2"/>
    <m/>
    <m/>
    <n v="1500"/>
    <n v="600"/>
    <n v="600"/>
    <n v="0"/>
  </r>
  <r>
    <x v="0"/>
    <x v="12"/>
    <s v="Dallas IH 45 Bridge Maintenanc"/>
    <x v="174"/>
    <x v="151"/>
    <s v="Lopez, Daniel"/>
    <n v="7.0000000000000007E-2"/>
    <x v="2"/>
    <m/>
    <m/>
    <n v="1500"/>
    <n v="105.00000000000001"/>
    <n v="105.00000000000001"/>
    <n v="0"/>
  </r>
  <r>
    <x v="0"/>
    <x v="12"/>
    <s v="Dallas IH 45 Bridge Maintenanc"/>
    <x v="155"/>
    <x v="31"/>
    <s v="Abunemeh, Osama M"/>
    <n v="0.08"/>
    <x v="2"/>
    <m/>
    <m/>
    <n v="1300"/>
    <n v="104"/>
    <n v="104"/>
    <n v="0"/>
  </r>
  <r>
    <x v="0"/>
    <x v="12"/>
    <s v="Dallas IH 45 Bridge Maintenanc"/>
    <x v="31"/>
    <x v="31"/>
    <s v="MARTIN SANCHEZ"/>
    <n v="0.27"/>
    <x v="2"/>
    <m/>
    <m/>
    <n v="1300"/>
    <n v="351"/>
    <n v="351"/>
    <n v="0"/>
  </r>
  <r>
    <x v="0"/>
    <x v="12"/>
    <s v="Dallas IH 45 Bridge Maintenanc"/>
    <x v="32"/>
    <x v="32"/>
    <s v="Reyes Diaz, Juan C"/>
    <n v="0.09"/>
    <x v="2"/>
    <m/>
    <m/>
    <n v="1500"/>
    <n v="135"/>
    <n v="135"/>
    <n v="0"/>
  </r>
  <r>
    <x v="0"/>
    <x v="12"/>
    <s v="Dallas IH 45 Bridge Maintenanc"/>
    <x v="15"/>
    <x v="15"/>
    <s v="OEPN"/>
    <n v="0.15"/>
    <x v="2"/>
    <m/>
    <m/>
    <n v="1000"/>
    <n v="150"/>
    <n v="150"/>
    <n v="0"/>
  </r>
  <r>
    <x v="0"/>
    <x v="12"/>
    <s v="Dallas IH 45 Bridge Maintenanc"/>
    <x v="156"/>
    <x v="135"/>
    <s v="Claudio, Hector J"/>
    <n v="0.16"/>
    <x v="2"/>
    <m/>
    <m/>
    <n v="2500"/>
    <n v="400"/>
    <n v="400"/>
    <n v="0"/>
  </r>
  <r>
    <x v="0"/>
    <x v="12"/>
    <s v="Dallas IH 45 Bridge Maintenanc"/>
    <x v="157"/>
    <x v="136"/>
    <s v="MANCHO CAMACHO, GRECIA"/>
    <n v="0.11"/>
    <x v="2"/>
    <m/>
    <m/>
    <n v="1000"/>
    <n v="110"/>
    <n v="110"/>
    <n v="0"/>
  </r>
  <r>
    <x v="0"/>
    <x v="12"/>
    <s v="Dallas IH 45 Bridge Maintenanc"/>
    <x v="48"/>
    <x v="47"/>
    <s v="CASTRO, JUAN J"/>
    <n v="0.1"/>
    <x v="2"/>
    <m/>
    <m/>
    <n v="1000"/>
    <n v="100"/>
    <n v="100"/>
    <n v="0"/>
  </r>
  <r>
    <x v="0"/>
    <x v="12"/>
    <s v="Dallas IH 45 Bridge Maintenanc"/>
    <x v="159"/>
    <x v="138"/>
    <s v=""/>
    <n v="7.0000000000000007E-2"/>
    <x v="2"/>
    <m/>
    <m/>
    <n v="850"/>
    <n v="59.500000000000007"/>
    <n v="59.500000000000007"/>
    <n v="0"/>
  </r>
  <r>
    <x v="0"/>
    <x v="12"/>
    <s v="Dallas IH 45 Bridge Maintenanc"/>
    <x v="160"/>
    <x v="139"/>
    <s v=""/>
    <n v="0.27"/>
    <x v="2"/>
    <m/>
    <m/>
    <n v="3650"/>
    <n v="985.50000000000011"/>
    <n v="985.50000000000011"/>
    <n v="0"/>
  </r>
  <r>
    <x v="0"/>
    <x v="12"/>
    <s v="Dallas IH 45 Bridge Maintenanc"/>
    <x v="161"/>
    <x v="140"/>
    <s v=""/>
    <n v="0.31"/>
    <x v="2"/>
    <m/>
    <m/>
    <n v="3650"/>
    <n v="1131.5"/>
    <n v="1131.5"/>
    <n v="0"/>
  </r>
  <r>
    <x v="0"/>
    <x v="12"/>
    <s v="Dallas IH 45 Bridge Maintenanc"/>
    <x v="162"/>
    <x v="140"/>
    <s v=""/>
    <n v="0.37"/>
    <x v="2"/>
    <m/>
    <m/>
    <n v="3650"/>
    <n v="1350.5"/>
    <n v="1350.5"/>
    <n v="0"/>
  </r>
  <r>
    <x v="0"/>
    <x v="12"/>
    <s v="Dallas IH 45 Bridge Maintenanc"/>
    <x v="163"/>
    <x v="141"/>
    <s v=""/>
    <n v="0.34"/>
    <x v="2"/>
    <m/>
    <m/>
    <n v="3650"/>
    <n v="1241"/>
    <n v="1241"/>
    <n v="0"/>
  </r>
  <r>
    <x v="0"/>
    <x v="12"/>
    <s v="Dallas IH 45 Bridge Maintenanc"/>
    <x v="164"/>
    <x v="142"/>
    <s v=""/>
    <n v="0.2"/>
    <x v="2"/>
    <m/>
    <m/>
    <n v="3650"/>
    <n v="730"/>
    <n v="730"/>
    <n v="0"/>
  </r>
  <r>
    <x v="0"/>
    <x v="12"/>
    <s v="Dallas IH 45 Bridge Maintenanc"/>
    <x v="165"/>
    <x v="143"/>
    <s v=""/>
    <n v="0.05"/>
    <x v="2"/>
    <m/>
    <m/>
    <n v="3650"/>
    <n v="182.5"/>
    <n v="182.5"/>
    <n v="0"/>
  </r>
  <r>
    <x v="0"/>
    <x v="12"/>
    <s v="Dallas IH 45 Bridge Maintenanc"/>
    <x v="165"/>
    <x v="143"/>
    <s v=""/>
    <n v="0.5"/>
    <x v="2"/>
    <m/>
    <m/>
    <n v="3650"/>
    <n v="1825"/>
    <n v="1825"/>
    <n v="0"/>
  </r>
  <r>
    <x v="0"/>
    <x v="12"/>
    <s v="Dallas IH 45 Bridge Maintenanc"/>
    <x v="166"/>
    <x v="144"/>
    <s v=""/>
    <n v="0.1"/>
    <x v="2"/>
    <m/>
    <m/>
    <n v="2100"/>
    <n v="210"/>
    <n v="210"/>
    <n v="0"/>
  </r>
  <r>
    <x v="0"/>
    <x v="12"/>
    <s v="Dallas IH 45 Bridge Maintenanc"/>
    <x v="171"/>
    <x v="148"/>
    <s v=""/>
    <n v="0.1"/>
    <x v="2"/>
    <m/>
    <m/>
    <n v="3000"/>
    <n v="300"/>
    <n v="300"/>
    <n v="0"/>
  </r>
  <r>
    <x v="1"/>
    <x v="13"/>
    <s v="Harris VA Bridge Rehabs"/>
    <x v="175"/>
    <x v="152"/>
    <s v=""/>
    <n v="0.5"/>
    <x v="2"/>
    <m/>
    <m/>
    <n v="2500"/>
    <n v="1250"/>
    <n v="1250"/>
    <n v="0"/>
  </r>
  <r>
    <x v="1"/>
    <x v="13"/>
    <s v="Harris VA Bridge Rehabs"/>
    <x v="176"/>
    <x v="0"/>
    <s v="Andrade, Manuel"/>
    <n v="0.18"/>
    <x v="2"/>
    <m/>
    <m/>
    <n v="1300"/>
    <n v="234"/>
    <n v="234"/>
    <n v="0"/>
  </r>
  <r>
    <x v="1"/>
    <x v="13"/>
    <s v="Harris VA Bridge Rehabs"/>
    <x v="177"/>
    <x v="0"/>
    <s v="OPEN RAM 1500"/>
    <n v="0.1"/>
    <x v="2"/>
    <m/>
    <m/>
    <n v="1300"/>
    <n v="130"/>
    <n v="130"/>
    <n v="0"/>
  </r>
  <r>
    <x v="1"/>
    <x v="13"/>
    <s v="Harris VA Bridge Rehabs"/>
    <x v="178"/>
    <x v="1"/>
    <s v="Reyes, Aureliano"/>
    <n v="1"/>
    <x v="2"/>
    <m/>
    <m/>
    <n v="2000"/>
    <n v="2000"/>
    <n v="2000"/>
    <n v="0"/>
  </r>
  <r>
    <x v="1"/>
    <x v="13"/>
    <s v="Harris VA Bridge Rehabs"/>
    <x v="179"/>
    <x v="1"/>
    <s v="Gonzalez, Alonzo"/>
    <n v="0.1"/>
    <x v="2"/>
    <m/>
    <m/>
    <n v="2000"/>
    <n v="200"/>
    <n v="200"/>
    <n v="0"/>
  </r>
  <r>
    <x v="1"/>
    <x v="13"/>
    <s v="Harris VA Bridge Rehabs"/>
    <x v="180"/>
    <x v="117"/>
    <s v="P1007120"/>
    <n v="1"/>
    <x v="2"/>
    <m/>
    <m/>
    <n v="800"/>
    <n v="800"/>
    <n v="800"/>
    <n v="0"/>
  </r>
  <r>
    <x v="1"/>
    <x v="13"/>
    <s v="Harris VA Bridge Rehabs"/>
    <x v="181"/>
    <x v="153"/>
    <s v="BADILLO, GERARDO J"/>
    <n v="0.28000000000000003"/>
    <x v="2"/>
    <m/>
    <m/>
    <n v="1300"/>
    <n v="364.00000000000006"/>
    <n v="364.00000000000006"/>
    <n v="0"/>
  </r>
  <r>
    <x v="1"/>
    <x v="13"/>
    <s v="Harris VA Bridge Rehabs"/>
    <x v="25"/>
    <x v="25"/>
    <s v="Saldierna Jr, Armando"/>
    <n v="0.46"/>
    <x v="2"/>
    <m/>
    <m/>
    <n v="1500"/>
    <n v="690"/>
    <n v="690"/>
    <n v="0"/>
  </r>
  <r>
    <x v="1"/>
    <x v="13"/>
    <s v="Harris VA Bridge Rehabs"/>
    <x v="182"/>
    <x v="154"/>
    <s v="Turrubiartes Jr, Jose G"/>
    <n v="0.31"/>
    <x v="2"/>
    <m/>
    <m/>
    <n v="1500"/>
    <n v="465"/>
    <n v="465"/>
    <n v="0"/>
  </r>
  <r>
    <x v="1"/>
    <x v="13"/>
    <s v="Harris VA Bridge Rehabs"/>
    <x v="183"/>
    <x v="155"/>
    <s v="OPEN"/>
    <n v="0.05"/>
    <x v="2"/>
    <m/>
    <m/>
    <n v="1500"/>
    <n v="75"/>
    <n v="75"/>
    <n v="0"/>
  </r>
  <r>
    <x v="1"/>
    <x v="13"/>
    <s v="Harris VA Bridge Rehabs"/>
    <x v="30"/>
    <x v="30"/>
    <s v="Caballero, Reyneri M"/>
    <n v="0.28000000000000003"/>
    <x v="2"/>
    <m/>
    <m/>
    <n v="1500"/>
    <n v="420.00000000000006"/>
    <n v="420.00000000000006"/>
    <n v="0"/>
  </r>
  <r>
    <x v="1"/>
    <x v="13"/>
    <s v="Harris VA Bridge Rehabs"/>
    <x v="184"/>
    <x v="156"/>
    <s v="Morales, Luis A"/>
    <n v="0.36"/>
    <x v="2"/>
    <m/>
    <m/>
    <n v="1300"/>
    <n v="468"/>
    <n v="468"/>
    <n v="0"/>
  </r>
  <r>
    <x v="1"/>
    <x v="13"/>
    <s v="Harris VA Bridge Rehabs"/>
    <x v="185"/>
    <x v="31"/>
    <s v="Open"/>
    <n v="0.77"/>
    <x v="2"/>
    <m/>
    <m/>
    <n v="1300"/>
    <n v="1001"/>
    <n v="1001"/>
    <n v="0"/>
  </r>
  <r>
    <x v="1"/>
    <x v="13"/>
    <s v="Harris VA Bridge Rehabs"/>
    <x v="186"/>
    <x v="157"/>
    <s v="STONIE BROWN"/>
    <n v="0.05"/>
    <x v="2"/>
    <m/>
    <m/>
    <n v="1300"/>
    <n v="65"/>
    <n v="65"/>
    <n v="0"/>
  </r>
  <r>
    <x v="1"/>
    <x v="13"/>
    <s v="Harris VA Bridge Rehabs"/>
    <x v="187"/>
    <x v="158"/>
    <s v=""/>
    <n v="1"/>
    <x v="2"/>
    <m/>
    <m/>
    <n v="3650"/>
    <n v="3650"/>
    <n v="3650"/>
    <n v="0"/>
  </r>
  <r>
    <x v="1"/>
    <x v="13"/>
    <s v="Harris VA Bridge Rehabs"/>
    <x v="188"/>
    <x v="159"/>
    <s v=""/>
    <n v="0.5"/>
    <x v="2"/>
    <m/>
    <m/>
    <n v="4000"/>
    <n v="2000"/>
    <n v="2000"/>
    <n v="0"/>
  </r>
  <r>
    <x v="1"/>
    <x v="13"/>
    <s v="Harris VA Bridge Rehabs"/>
    <x v="189"/>
    <x v="160"/>
    <s v=""/>
    <n v="0.5"/>
    <x v="2"/>
    <m/>
    <m/>
    <n v="2000"/>
    <n v="1000"/>
    <n v="1000"/>
    <n v="0"/>
  </r>
  <r>
    <x v="1"/>
    <x v="14"/>
    <s v="Galveston FM 517 Highway Impro"/>
    <x v="190"/>
    <x v="161"/>
    <s v="HTX DUMP TRAILER"/>
    <n v="0.08"/>
    <x v="2"/>
    <m/>
    <m/>
    <n v="200"/>
    <n v="16"/>
    <n v="16"/>
    <n v="0"/>
  </r>
  <r>
    <x v="1"/>
    <x v="14"/>
    <s v="Galveston FM 517 Highway Impro"/>
    <x v="179"/>
    <x v="1"/>
    <s v="Gonzalez, Alonzo"/>
    <n v="0.26"/>
    <x v="2"/>
    <m/>
    <m/>
    <n v="2000"/>
    <n v="520"/>
    <n v="520"/>
    <n v="0"/>
  </r>
  <r>
    <x v="1"/>
    <x v="14"/>
    <s v="Galveston FM 517 Highway Impro"/>
    <x v="191"/>
    <x v="162"/>
    <s v=""/>
    <n v="0.5"/>
    <x v="2"/>
    <m/>
    <m/>
    <n v="1250"/>
    <n v="625"/>
    <n v="625"/>
    <n v="0"/>
  </r>
  <r>
    <x v="1"/>
    <x v="14"/>
    <s v="Galveston FM 517 Highway Impro"/>
    <x v="181"/>
    <x v="153"/>
    <s v="BADILLO, GERARDO J"/>
    <n v="0.05"/>
    <x v="2"/>
    <m/>
    <m/>
    <n v="1300"/>
    <n v="65"/>
    <n v="65"/>
    <n v="0"/>
  </r>
  <r>
    <x v="1"/>
    <x v="14"/>
    <s v="Galveston FM 517 Highway Impro"/>
    <x v="182"/>
    <x v="154"/>
    <s v="Turrubiartes Jr, Jose G"/>
    <n v="0.05"/>
    <x v="2"/>
    <m/>
    <m/>
    <n v="1500"/>
    <n v="75"/>
    <n v="75"/>
    <n v="0"/>
  </r>
  <r>
    <x v="0"/>
    <x v="15"/>
    <s v="Dallas 635 Slope Stabilization"/>
    <x v="192"/>
    <x v="0"/>
    <s v="Open"/>
    <n v="0.2"/>
    <x v="2"/>
    <m/>
    <m/>
    <n v="1300"/>
    <n v="260"/>
    <n v="260"/>
    <n v="0"/>
  </r>
  <r>
    <x v="0"/>
    <x v="15"/>
    <s v="Dallas 635 Slope Stabilization"/>
    <x v="193"/>
    <x v="1"/>
    <s v="Vazquez De La Cruz, Ramiro"/>
    <n v="0.09"/>
    <x v="2"/>
    <m/>
    <m/>
    <n v="2000"/>
    <n v="180"/>
    <n v="180"/>
    <n v="0"/>
  </r>
  <r>
    <x v="0"/>
    <x v="15"/>
    <s v="Dallas 635 Slope Stabilization"/>
    <x v="113"/>
    <x v="101"/>
    <s v="TMA"/>
    <n v="0.25"/>
    <x v="2"/>
    <m/>
    <m/>
    <n v="3500"/>
    <n v="875"/>
    <n v="875"/>
    <n v="0"/>
  </r>
  <r>
    <x v="0"/>
    <x v="15"/>
    <s v="Dallas 635 Slope Stabilization"/>
    <x v="194"/>
    <x v="163"/>
    <s v="Zuniga, Alberto"/>
    <n v="1"/>
    <x v="2"/>
    <m/>
    <m/>
    <n v="1300"/>
    <n v="1300"/>
    <n v="1300"/>
    <n v="0"/>
  </r>
  <r>
    <x v="0"/>
    <x v="15"/>
    <s v="Dallas 635 Slope Stabilization"/>
    <x v="195"/>
    <x v="164"/>
    <s v="Luevano, Juan M"/>
    <n v="0.12"/>
    <x v="2"/>
    <m/>
    <m/>
    <n v="1300"/>
    <n v="156"/>
    <n v="156"/>
    <n v="0"/>
  </r>
  <r>
    <x v="0"/>
    <x v="15"/>
    <s v="Dallas 635 Slope Stabilization"/>
    <x v="196"/>
    <x v="165"/>
    <s v="2024-004 SIDEWALKS JST"/>
    <n v="0.04"/>
    <x v="2"/>
    <m/>
    <m/>
    <n v="1500"/>
    <n v="60"/>
    <n v="60"/>
    <n v="0"/>
  </r>
  <r>
    <x v="0"/>
    <x v="15"/>
    <s v="Dallas 635 Slope Stabilization"/>
    <x v="46"/>
    <x v="45"/>
    <s v="Vasquez, Juan C"/>
    <n v="0.09"/>
    <x v="2"/>
    <m/>
    <m/>
    <n v="1500"/>
    <n v="135"/>
    <n v="135"/>
    <n v="0"/>
  </r>
  <r>
    <x v="0"/>
    <x v="15"/>
    <s v="Dallas 635 Slope Stabilization"/>
    <x v="15"/>
    <x v="15"/>
    <s v="OEPN"/>
    <n v="0.15"/>
    <x v="2"/>
    <m/>
    <m/>
    <n v="1000"/>
    <n v="150"/>
    <n v="150"/>
    <n v="0"/>
  </r>
  <r>
    <x v="0"/>
    <x v="15"/>
    <s v="Dallas 635 Slope Stabilization"/>
    <x v="49"/>
    <x v="48"/>
    <s v="OWENS, JUSTIN W"/>
    <n v="0.18"/>
    <x v="2"/>
    <m/>
    <m/>
    <n v="1500"/>
    <n v="270"/>
    <n v="270"/>
    <n v="0"/>
  </r>
  <r>
    <x v="0"/>
    <x v="15"/>
    <s v="Dallas 635 Slope Stabilization"/>
    <x v="164"/>
    <x v="142"/>
    <s v=""/>
    <n v="0.15"/>
    <x v="2"/>
    <m/>
    <m/>
    <n v="3650"/>
    <n v="547.5"/>
    <n v="547.5"/>
    <n v="0"/>
  </r>
  <r>
    <x v="0"/>
    <x v="15"/>
    <s v="Dallas 635 Slope Stabilization"/>
    <x v="197"/>
    <x v="66"/>
    <s v=""/>
    <n v="0.5"/>
    <x v="2"/>
    <m/>
    <m/>
    <n v="2100"/>
    <n v="1050"/>
    <n v="1050"/>
    <n v="0"/>
  </r>
  <r>
    <x v="0"/>
    <x v="15"/>
    <s v="Dallas 635 Slope Stabilization"/>
    <x v="198"/>
    <x v="166"/>
    <s v=""/>
    <n v="0.5"/>
    <x v="2"/>
    <m/>
    <m/>
    <n v="4000"/>
    <n v="2000"/>
    <n v="2000"/>
    <n v="0"/>
  </r>
  <r>
    <x v="0"/>
    <x v="16"/>
    <s v="City of Dallas Sidewalk 2024"/>
    <x v="199"/>
    <x v="167"/>
    <s v=""/>
    <n v="1"/>
    <x v="0"/>
    <m/>
    <m/>
    <n v="1000"/>
    <n v="1000"/>
    <n v="1000"/>
    <n v="0"/>
  </r>
  <r>
    <x v="0"/>
    <x v="16"/>
    <s v="City of Dallas Sidewalk 2024"/>
    <x v="200"/>
    <x v="168"/>
    <s v=""/>
    <n v="1"/>
    <x v="2"/>
    <m/>
    <m/>
    <n v="2500"/>
    <n v="2500"/>
    <n v="2500"/>
    <n v="0"/>
  </r>
  <r>
    <x v="0"/>
    <x v="16"/>
    <s v="City of Dallas Sidewalk 2024"/>
    <x v="201"/>
    <x v="169"/>
    <s v=""/>
    <n v="1"/>
    <x v="2"/>
    <m/>
    <m/>
    <n v="200"/>
    <n v="200"/>
    <n v="200"/>
    <n v="0"/>
  </r>
  <r>
    <x v="0"/>
    <x v="16"/>
    <s v="City of Dallas Sidewalk 2024"/>
    <x v="202"/>
    <x v="170"/>
    <s v=""/>
    <n v="0.5"/>
    <x v="2"/>
    <m/>
    <m/>
    <n v="5000"/>
    <n v="2500"/>
    <n v="2500"/>
    <n v="0"/>
  </r>
  <r>
    <x v="0"/>
    <x v="16"/>
    <s v="City of Dallas Sidewalk 2024"/>
    <x v="203"/>
    <x v="171"/>
    <s v=""/>
    <n v="1"/>
    <x v="2"/>
    <m/>
    <m/>
    <n v="5000"/>
    <n v="5000"/>
    <n v="5000"/>
    <n v="0"/>
  </r>
  <r>
    <x v="0"/>
    <x v="16"/>
    <s v="City of Dallas Sidewalk 2024"/>
    <x v="204"/>
    <x v="0"/>
    <s v="Ehimhen, Gerald A"/>
    <n v="1"/>
    <x v="2"/>
    <m/>
    <m/>
    <n v="1300"/>
    <n v="1300"/>
    <n v="1300"/>
    <n v="0"/>
  </r>
  <r>
    <x v="0"/>
    <x v="16"/>
    <s v="City of Dallas Sidewalk 2024"/>
    <x v="205"/>
    <x v="0"/>
    <s v="HAYS, PAXTON C"/>
    <n v="1"/>
    <x v="2"/>
    <m/>
    <m/>
    <n v="1300"/>
    <n v="1300"/>
    <n v="1300"/>
    <n v="0"/>
  </r>
  <r>
    <x v="0"/>
    <x v="16"/>
    <s v="City of Dallas Sidewalk 2024"/>
    <x v="206"/>
    <x v="0"/>
    <s v="Eclavea, Carlos H"/>
    <n v="0.1"/>
    <x v="2"/>
    <m/>
    <m/>
    <n v="1300"/>
    <n v="130"/>
    <n v="130"/>
    <n v="0"/>
  </r>
  <r>
    <x v="0"/>
    <x v="16"/>
    <s v="City of Dallas Sidewalk 2024"/>
    <x v="207"/>
    <x v="1"/>
    <s v="Rangel, Jose M"/>
    <n v="1"/>
    <x v="2"/>
    <m/>
    <m/>
    <n v="2000"/>
    <n v="2000"/>
    <n v="2000"/>
    <n v="0"/>
  </r>
  <r>
    <x v="0"/>
    <x v="16"/>
    <s v="City of Dallas Sidewalk 2024"/>
    <x v="208"/>
    <x v="1"/>
    <s v="Lopez Lira, Jose P"/>
    <n v="1"/>
    <x v="2"/>
    <m/>
    <m/>
    <n v="2000"/>
    <n v="2000"/>
    <n v="2000"/>
    <n v="0"/>
  </r>
  <r>
    <x v="0"/>
    <x v="16"/>
    <s v="City of Dallas Sidewalk 2024"/>
    <x v="209"/>
    <x v="1"/>
    <s v="Lopez Soto, Jesus"/>
    <n v="1"/>
    <x v="2"/>
    <m/>
    <m/>
    <n v="2000"/>
    <n v="2000"/>
    <n v="2000"/>
    <n v="0"/>
  </r>
  <r>
    <x v="0"/>
    <x v="16"/>
    <s v="City of Dallas Sidewalk 2024"/>
    <x v="210"/>
    <x v="172"/>
    <s v="Padgett, Caleb L"/>
    <n v="1"/>
    <x v="2"/>
    <m/>
    <m/>
    <n v="1300"/>
    <n v="1300"/>
    <n v="1300"/>
    <n v="0"/>
  </r>
  <r>
    <x v="0"/>
    <x v="16"/>
    <s v="City of Dallas Sidewalk 2024"/>
    <x v="211"/>
    <x v="173"/>
    <s v=""/>
    <n v="1"/>
    <x v="2"/>
    <m/>
    <m/>
    <n v="3000"/>
    <n v="3000"/>
    <n v="3000"/>
    <n v="0"/>
  </r>
  <r>
    <x v="0"/>
    <x v="16"/>
    <s v="City of Dallas Sidewalk 2024"/>
    <x v="212"/>
    <x v="174"/>
    <s v=""/>
    <n v="0.45"/>
    <x v="2"/>
    <m/>
    <m/>
    <n v="3000"/>
    <n v="1350"/>
    <n v="1350"/>
    <n v="0"/>
  </r>
  <r>
    <x v="0"/>
    <x v="16"/>
    <s v="City of Dallas Sidewalk 2024"/>
    <x v="58"/>
    <x v="54"/>
    <s v=""/>
    <n v="0.18"/>
    <x v="2"/>
    <m/>
    <m/>
    <n v="3000"/>
    <n v="540"/>
    <n v="540"/>
    <n v="0"/>
  </r>
  <r>
    <x v="0"/>
    <x v="16"/>
    <s v="City of Dallas Sidewalk 2024"/>
    <x v="213"/>
    <x v="175"/>
    <s v=""/>
    <n v="1"/>
    <x v="2"/>
    <m/>
    <m/>
    <n v="3000"/>
    <n v="3000"/>
    <n v="3000"/>
    <n v="0"/>
  </r>
  <r>
    <x v="0"/>
    <x v="16"/>
    <s v="City of Dallas Sidewalk 2024"/>
    <x v="214"/>
    <x v="176"/>
    <s v=""/>
    <n v="1"/>
    <x v="2"/>
    <m/>
    <m/>
    <n v="3000"/>
    <n v="3000"/>
    <n v="3000"/>
    <n v="0"/>
  </r>
  <r>
    <x v="0"/>
    <x v="16"/>
    <s v="City of Dallas Sidewalk 2024"/>
    <x v="109"/>
    <x v="97"/>
    <s v=""/>
    <n v="0.25"/>
    <x v="2"/>
    <m/>
    <m/>
    <n v="800"/>
    <n v="200"/>
    <n v="200"/>
    <n v="0"/>
  </r>
  <r>
    <x v="0"/>
    <x v="16"/>
    <s v="City of Dallas Sidewalk 2024"/>
    <x v="24"/>
    <x v="24"/>
    <s v="Torres, Ivan"/>
    <n v="0.06"/>
    <x v="2"/>
    <m/>
    <m/>
    <n v="1500"/>
    <n v="90"/>
    <n v="90"/>
    <n v="0"/>
  </r>
  <r>
    <x v="0"/>
    <x v="16"/>
    <s v="City of Dallas Sidewalk 2024"/>
    <x v="12"/>
    <x v="12"/>
    <s v="Gee, Korbin E"/>
    <n v="0.1"/>
    <x v="2"/>
    <m/>
    <m/>
    <n v="1500"/>
    <n v="150"/>
    <n v="150"/>
    <n v="0"/>
  </r>
  <r>
    <x v="0"/>
    <x v="16"/>
    <s v="City of Dallas Sidewalk 2024"/>
    <x v="12"/>
    <x v="12"/>
    <s v="Gee, Korbin E"/>
    <n v="0.1"/>
    <x v="2"/>
    <m/>
    <m/>
    <n v="1500"/>
    <n v="150"/>
    <n v="150"/>
    <n v="0"/>
  </r>
  <r>
    <x v="0"/>
    <x v="16"/>
    <s v="City of Dallas Sidewalk 2024"/>
    <x v="215"/>
    <x v="177"/>
    <s v="OPEN TRAFFIC TRUCK"/>
    <n v="0.05"/>
    <x v="2"/>
    <m/>
    <m/>
    <n v="1300"/>
    <n v="65"/>
    <n v="65"/>
    <n v="0"/>
  </r>
  <r>
    <x v="0"/>
    <x v="16"/>
    <s v="City of Dallas Sidewalk 2024"/>
    <x v="45"/>
    <x v="44"/>
    <s v="Hernandez, Juan B"/>
    <n v="0.46"/>
    <x v="2"/>
    <m/>
    <m/>
    <n v="1300"/>
    <n v="598"/>
    <n v="598"/>
    <n v="0"/>
  </r>
  <r>
    <x v="0"/>
    <x v="16"/>
    <s v="City of Dallas Sidewalk 2024"/>
    <x v="216"/>
    <x v="178"/>
    <s v="Lumbreras, Roberto"/>
    <n v="0.2"/>
    <x v="2"/>
    <m/>
    <m/>
    <n v="1500"/>
    <n v="300"/>
    <n v="300"/>
    <n v="0"/>
  </r>
  <r>
    <x v="0"/>
    <x v="16"/>
    <s v="City of Dallas Sidewalk 2024"/>
    <x v="196"/>
    <x v="165"/>
    <s v="2024-004 SIDEWALKS JST"/>
    <n v="0.03"/>
    <x v="2"/>
    <m/>
    <m/>
    <n v="1500"/>
    <n v="45"/>
    <n v="45"/>
    <n v="0"/>
  </r>
  <r>
    <x v="0"/>
    <x v="16"/>
    <s v="City of Dallas Sidewalk 2024"/>
    <x v="26"/>
    <x v="26"/>
    <s v="Flores Jr, Catalino"/>
    <n v="0.93"/>
    <x v="2"/>
    <m/>
    <m/>
    <n v="1500"/>
    <n v="1395"/>
    <n v="1395"/>
    <n v="0"/>
  </r>
  <r>
    <x v="0"/>
    <x v="16"/>
    <s v="City of Dallas Sidewalk 2024"/>
    <x v="217"/>
    <x v="179"/>
    <s v="Lemon Jr, Ernest S"/>
    <n v="0.06"/>
    <x v="2"/>
    <m/>
    <m/>
    <n v="1500"/>
    <n v="90"/>
    <n v="90"/>
    <n v="0"/>
  </r>
  <r>
    <x v="0"/>
    <x v="16"/>
    <s v="City of Dallas Sidewalk 2024"/>
    <x v="14"/>
    <x v="14"/>
    <s v="Hammons, Michael A"/>
    <n v="0.35"/>
    <x v="2"/>
    <m/>
    <m/>
    <n v="1500"/>
    <n v="525"/>
    <n v="525"/>
    <n v="0"/>
  </r>
  <r>
    <x v="0"/>
    <x v="16"/>
    <s v="City of Dallas Sidewalk 2024"/>
    <x v="218"/>
    <x v="180"/>
    <s v="Lopez, Valentin"/>
    <n v="1"/>
    <x v="2"/>
    <m/>
    <m/>
    <n v="1500"/>
    <n v="1500"/>
    <n v="1500"/>
    <n v="0"/>
  </r>
  <r>
    <x v="0"/>
    <x v="16"/>
    <s v="City of Dallas Sidewalk 2024"/>
    <x v="174"/>
    <x v="151"/>
    <s v="Lopez, Daniel"/>
    <n v="0.93"/>
    <x v="2"/>
    <m/>
    <m/>
    <n v="1500"/>
    <n v="1395"/>
    <n v="1395"/>
    <n v="0"/>
  </r>
  <r>
    <x v="0"/>
    <x v="16"/>
    <s v="City of Dallas Sidewalk 2024"/>
    <x v="65"/>
    <x v="61"/>
    <s v="Mize, Clint"/>
    <n v="0.5"/>
    <x v="2"/>
    <m/>
    <m/>
    <n v="1300"/>
    <n v="650"/>
    <n v="650"/>
    <n v="0"/>
  </r>
  <r>
    <x v="0"/>
    <x v="16"/>
    <s v="City of Dallas Sidewalk 2024"/>
    <x v="15"/>
    <x v="15"/>
    <s v="OEPN"/>
    <n v="0.15"/>
    <x v="2"/>
    <m/>
    <m/>
    <n v="1000"/>
    <n v="150"/>
    <n v="150"/>
    <n v="0"/>
  </r>
  <r>
    <x v="0"/>
    <x v="16"/>
    <s v="City of Dallas Sidewalk 2024"/>
    <x v="67"/>
    <x v="62"/>
    <s v="MOYA, MARIO"/>
    <n v="0.25"/>
    <x v="2"/>
    <m/>
    <m/>
    <n v="1000"/>
    <n v="250"/>
    <n v="250"/>
    <n v="0"/>
  </r>
  <r>
    <x v="0"/>
    <x v="16"/>
    <s v="City of Dallas Sidewalk 2024"/>
    <x v="47"/>
    <x v="46"/>
    <s v="GARCIA, SAID A"/>
    <n v="0.2"/>
    <x v="2"/>
    <m/>
    <m/>
    <n v="1000"/>
    <n v="200"/>
    <n v="200"/>
    <n v="0"/>
  </r>
  <r>
    <x v="0"/>
    <x v="16"/>
    <s v="City of Dallas Sidewalk 2024"/>
    <x v="48"/>
    <x v="47"/>
    <s v="CASTRO, JUAN J"/>
    <n v="0.35"/>
    <x v="2"/>
    <m/>
    <m/>
    <n v="1000"/>
    <n v="350"/>
    <n v="350"/>
    <n v="0"/>
  </r>
  <r>
    <x v="0"/>
    <x v="16"/>
    <s v="City of Dallas Sidewalk 2024"/>
    <x v="219"/>
    <x v="181"/>
    <s v=""/>
    <n v="1"/>
    <x v="2"/>
    <m/>
    <m/>
    <n v="2100"/>
    <n v="2100"/>
    <n v="2100"/>
    <n v="0"/>
  </r>
  <r>
    <x v="0"/>
    <x v="16"/>
    <s v="City of Dallas Sidewalk 2024"/>
    <x v="220"/>
    <x v="182"/>
    <s v=""/>
    <n v="1"/>
    <x v="2"/>
    <m/>
    <m/>
    <n v="2100"/>
    <n v="2100"/>
    <n v="2100"/>
    <n v="0"/>
  </r>
  <r>
    <x v="0"/>
    <x v="16"/>
    <s v="City of Dallas Sidewalk 2024"/>
    <x v="221"/>
    <x v="94"/>
    <s v="JOSE RANGEL"/>
    <n v="1"/>
    <x v="2"/>
    <m/>
    <m/>
    <n v="2100"/>
    <n v="2100"/>
    <n v="2100"/>
    <n v="0"/>
  </r>
  <r>
    <x v="0"/>
    <x v="16"/>
    <s v="City of Dallas Sidewalk 2024"/>
    <x v="222"/>
    <x v="94"/>
    <s v="JESUS LOPEZ SOTO"/>
    <n v="1"/>
    <x v="2"/>
    <m/>
    <m/>
    <n v="2100"/>
    <n v="2100"/>
    <n v="2100"/>
    <n v="0"/>
  </r>
  <r>
    <x v="0"/>
    <x v="17"/>
    <s v="Dallas IH 635 U-Turn Bridge"/>
    <x v="223"/>
    <x v="109"/>
    <s v=""/>
    <n v="1"/>
    <x v="2"/>
    <m/>
    <m/>
    <n v="800"/>
    <n v="800"/>
    <n v="800"/>
    <n v="0"/>
  </r>
  <r>
    <x v="0"/>
    <x v="17"/>
    <s v="Dallas IH 635 U-Turn Bridge"/>
    <x v="224"/>
    <x v="183"/>
    <s v=""/>
    <n v="1"/>
    <x v="2"/>
    <m/>
    <m/>
    <n v="1200"/>
    <n v="1200"/>
    <n v="1200"/>
    <n v="0"/>
  </r>
  <r>
    <x v="0"/>
    <x v="17"/>
    <s v="Dallas IH 635 U-Turn Bridge"/>
    <x v="225"/>
    <x v="184"/>
    <s v=""/>
    <n v="1"/>
    <x v="2"/>
    <m/>
    <m/>
    <n v="1400"/>
    <n v="1400"/>
    <n v="1400"/>
    <n v="0"/>
  </r>
  <r>
    <x v="0"/>
    <x v="17"/>
    <s v="Dallas IH 635 U-Turn Bridge"/>
    <x v="226"/>
    <x v="185"/>
    <s v=""/>
    <n v="0.6"/>
    <x v="2"/>
    <m/>
    <m/>
    <n v="12500"/>
    <n v="7500"/>
    <n v="7500"/>
    <n v="0"/>
  </r>
  <r>
    <x v="0"/>
    <x v="17"/>
    <s v="Dallas IH 635 U-Turn Bridge"/>
    <x v="40"/>
    <x v="40"/>
    <s v=""/>
    <n v="0.84"/>
    <x v="2"/>
    <m/>
    <m/>
    <n v="200"/>
    <n v="168"/>
    <n v="168"/>
    <n v="0"/>
  </r>
  <r>
    <x v="0"/>
    <x v="17"/>
    <s v="Dallas IH 635 U-Turn Bridge"/>
    <x v="227"/>
    <x v="186"/>
    <s v=""/>
    <n v="1"/>
    <x v="2"/>
    <m/>
    <m/>
    <n v="4500"/>
    <n v="4500"/>
    <n v="4500"/>
    <n v="0"/>
  </r>
  <r>
    <x v="0"/>
    <x v="17"/>
    <s v="Dallas IH 635 U-Turn Bridge"/>
    <x v="192"/>
    <x v="0"/>
    <s v="Open"/>
    <n v="0.8"/>
    <x v="2"/>
    <m/>
    <m/>
    <n v="1300"/>
    <n v="1040"/>
    <n v="1040"/>
    <n v="0"/>
  </r>
  <r>
    <x v="0"/>
    <x v="17"/>
    <s v="Dallas IH 635 U-Turn Bridge"/>
    <x v="206"/>
    <x v="0"/>
    <s v="Eclavea, Carlos H"/>
    <n v="0.1"/>
    <x v="2"/>
    <m/>
    <m/>
    <n v="1300"/>
    <n v="130"/>
    <n v="130"/>
    <n v="0"/>
  </r>
  <r>
    <x v="0"/>
    <x v="17"/>
    <s v="Dallas IH 635 U-Turn Bridge"/>
    <x v="22"/>
    <x v="22"/>
    <s v="Rivera, Jose J"/>
    <n v="0.28999999999999998"/>
    <x v="2"/>
    <m/>
    <m/>
    <n v="2000"/>
    <n v="580"/>
    <n v="580"/>
    <n v="0"/>
  </r>
  <r>
    <x v="0"/>
    <x v="17"/>
    <s v="Dallas IH 635 U-Turn Bridge"/>
    <x v="228"/>
    <x v="22"/>
    <s v="Malette, Troy S"/>
    <n v="1"/>
    <x v="2"/>
    <m/>
    <m/>
    <n v="2000"/>
    <n v="2000"/>
    <n v="2000"/>
    <n v="0"/>
  </r>
  <r>
    <x v="0"/>
    <x v="17"/>
    <s v="Dallas IH 635 U-Turn Bridge"/>
    <x v="86"/>
    <x v="1"/>
    <s v="Rodriguez, Juan P"/>
    <n v="0.27"/>
    <x v="2"/>
    <m/>
    <m/>
    <n v="2000"/>
    <n v="540"/>
    <n v="540"/>
    <n v="0"/>
  </r>
  <r>
    <x v="0"/>
    <x v="17"/>
    <s v="Dallas IH 635 U-Turn Bridge"/>
    <x v="193"/>
    <x v="1"/>
    <s v="Vazquez De La Cruz, Ramiro"/>
    <n v="0.91"/>
    <x v="2"/>
    <m/>
    <m/>
    <n v="2000"/>
    <n v="1820"/>
    <n v="1820"/>
    <n v="0"/>
  </r>
  <r>
    <x v="0"/>
    <x v="17"/>
    <s v="Dallas IH 635 U-Turn Bridge"/>
    <x v="88"/>
    <x v="1"/>
    <s v="Ibarra, Sabino"/>
    <n v="0.18"/>
    <x v="2"/>
    <m/>
    <m/>
    <n v="2000"/>
    <n v="360"/>
    <n v="360"/>
    <n v="0"/>
  </r>
  <r>
    <x v="0"/>
    <x v="17"/>
    <s v="Dallas IH 635 U-Turn Bridge"/>
    <x v="229"/>
    <x v="187"/>
    <s v="Terrazas Melendez, Jose R"/>
    <n v="1"/>
    <x v="2"/>
    <m/>
    <m/>
    <n v="1300"/>
    <n v="1300"/>
    <n v="1300"/>
    <n v="0"/>
  </r>
  <r>
    <x v="0"/>
    <x v="17"/>
    <s v="Dallas IH 635 U-Turn Bridge"/>
    <x v="230"/>
    <x v="188"/>
    <s v=""/>
    <n v="1"/>
    <x v="2"/>
    <m/>
    <m/>
    <n v="3000"/>
    <n v="3000"/>
    <n v="3000"/>
    <n v="0"/>
  </r>
  <r>
    <x v="0"/>
    <x v="17"/>
    <s v="Dallas IH 635 U-Turn Bridge"/>
    <x v="231"/>
    <x v="117"/>
    <s v="P1007116"/>
    <n v="1"/>
    <x v="2"/>
    <m/>
    <m/>
    <n v="800"/>
    <n v="800"/>
    <n v="800"/>
    <n v="0"/>
  </r>
  <r>
    <x v="0"/>
    <x v="17"/>
    <s v="Dallas IH 635 U-Turn Bridge"/>
    <x v="24"/>
    <x v="24"/>
    <s v="Torres, Ivan"/>
    <n v="0.05"/>
    <x v="2"/>
    <m/>
    <m/>
    <n v="1500"/>
    <n v="75"/>
    <n v="75"/>
    <n v="0"/>
  </r>
  <r>
    <x v="0"/>
    <x v="17"/>
    <s v="Dallas IH 635 U-Turn Bridge"/>
    <x v="12"/>
    <x v="12"/>
    <s v="Gee, Korbin E"/>
    <n v="0.1"/>
    <x v="2"/>
    <m/>
    <m/>
    <n v="1500"/>
    <n v="150"/>
    <n v="150"/>
    <n v="0"/>
  </r>
  <r>
    <x v="0"/>
    <x v="17"/>
    <s v="Dallas IH 635 U-Turn Bridge"/>
    <x v="64"/>
    <x v="60"/>
    <s v="Alvarado, Eduardo D"/>
    <n v="0.15"/>
    <x v="2"/>
    <m/>
    <m/>
    <n v="1300"/>
    <n v="195"/>
    <n v="195"/>
    <n v="0"/>
  </r>
  <r>
    <x v="0"/>
    <x v="17"/>
    <s v="Dallas IH 635 U-Turn Bridge"/>
    <x v="195"/>
    <x v="164"/>
    <s v="Luevano, Juan M"/>
    <n v="0.43"/>
    <x v="2"/>
    <m/>
    <m/>
    <n v="1300"/>
    <n v="559"/>
    <n v="559"/>
    <n v="0"/>
  </r>
  <r>
    <x v="0"/>
    <x v="17"/>
    <s v="Dallas IH 635 U-Turn Bridge"/>
    <x v="45"/>
    <x v="44"/>
    <s v="Hernandez, Juan B"/>
    <n v="0.32"/>
    <x v="2"/>
    <m/>
    <m/>
    <n v="1300"/>
    <n v="416"/>
    <n v="416"/>
    <n v="0"/>
  </r>
  <r>
    <x v="0"/>
    <x v="17"/>
    <s v="Dallas IH 635 U-Turn Bridge"/>
    <x v="196"/>
    <x v="165"/>
    <s v="2024-004 SIDEWALKS JST"/>
    <n v="0.93"/>
    <x v="2"/>
    <m/>
    <m/>
    <n v="1500"/>
    <n v="1395"/>
    <n v="1395"/>
    <n v="0"/>
  </r>
  <r>
    <x v="0"/>
    <x v="17"/>
    <s v="Dallas IH 635 U-Turn Bridge"/>
    <x v="46"/>
    <x v="45"/>
    <s v="Vasquez, Juan C"/>
    <n v="0.76"/>
    <x v="2"/>
    <m/>
    <m/>
    <n v="1500"/>
    <n v="1140"/>
    <n v="1140"/>
    <n v="0"/>
  </r>
  <r>
    <x v="0"/>
    <x v="17"/>
    <s v="Dallas IH 635 U-Turn Bridge"/>
    <x v="28"/>
    <x v="28"/>
    <s v="Flores Sr, Catalino"/>
    <n v="0.09"/>
    <x v="2"/>
    <m/>
    <m/>
    <n v="1500"/>
    <n v="135"/>
    <n v="135"/>
    <n v="0"/>
  </r>
  <r>
    <x v="0"/>
    <x v="17"/>
    <s v="Dallas IH 635 U-Turn Bridge"/>
    <x v="15"/>
    <x v="15"/>
    <s v="OEPN"/>
    <n v="0.25"/>
    <x v="2"/>
    <m/>
    <m/>
    <n v="1000"/>
    <n v="250"/>
    <n v="250"/>
    <n v="0"/>
  </r>
  <r>
    <x v="0"/>
    <x v="17"/>
    <s v="Dallas IH 635 U-Turn Bridge"/>
    <x v="47"/>
    <x v="46"/>
    <s v="GARCIA, SAID A"/>
    <n v="0.15"/>
    <x v="2"/>
    <m/>
    <m/>
    <n v="1000"/>
    <n v="150"/>
    <n v="150"/>
    <n v="0"/>
  </r>
  <r>
    <x v="0"/>
    <x v="17"/>
    <s v="Dallas IH 635 U-Turn Bridge"/>
    <x v="48"/>
    <x v="47"/>
    <s v="CASTRO, JUAN J"/>
    <n v="7.0000000000000007E-2"/>
    <x v="2"/>
    <m/>
    <m/>
    <n v="1000"/>
    <n v="70"/>
    <n v="70"/>
    <n v="0"/>
  </r>
  <r>
    <x v="0"/>
    <x v="17"/>
    <s v="Dallas IH 635 U-Turn Bridge"/>
    <x v="33"/>
    <x v="33"/>
    <s v="Concha, Aaron"/>
    <n v="0.1"/>
    <x v="2"/>
    <m/>
    <m/>
    <n v="1500"/>
    <n v="150"/>
    <n v="150"/>
    <n v="0"/>
  </r>
  <r>
    <x v="0"/>
    <x v="17"/>
    <s v="Dallas IH 635 U-Turn Bridge"/>
    <x v="49"/>
    <x v="48"/>
    <s v="OWENS, JUSTIN W"/>
    <n v="0.5"/>
    <x v="2"/>
    <m/>
    <m/>
    <n v="1500"/>
    <n v="750"/>
    <n v="750"/>
    <n v="0"/>
  </r>
  <r>
    <x v="0"/>
    <x v="17"/>
    <s v="Dallas IH 635 U-Turn Bridge"/>
    <x v="232"/>
    <x v="189"/>
    <s v=""/>
    <n v="0.59"/>
    <x v="2"/>
    <m/>
    <m/>
    <n v="2500"/>
    <n v="1475"/>
    <n v="1475"/>
    <n v="0"/>
  </r>
  <r>
    <x v="0"/>
    <x v="17"/>
    <s v="Dallas IH 635 U-Turn Bridge"/>
    <x v="233"/>
    <x v="190"/>
    <s v=""/>
    <n v="0.48"/>
    <x v="2"/>
    <m/>
    <m/>
    <n v="2000"/>
    <n v="960"/>
    <n v="960"/>
    <n v="0"/>
  </r>
  <r>
    <x v="0"/>
    <x v="17"/>
    <s v="Dallas IH 635 U-Turn Bridge"/>
    <x v="234"/>
    <x v="191"/>
    <s v=""/>
    <n v="1"/>
    <x v="2"/>
    <m/>
    <m/>
    <n v="2000"/>
    <n v="2000"/>
    <n v="2000"/>
    <n v="0"/>
  </r>
  <r>
    <x v="0"/>
    <x v="17"/>
    <s v="Dallas IH 635 U-Turn Bridge"/>
    <x v="235"/>
    <x v="192"/>
    <s v=""/>
    <n v="0.65"/>
    <x v="2"/>
    <m/>
    <m/>
    <n v="2000"/>
    <n v="1300"/>
    <n v="1300"/>
    <n v="0"/>
  </r>
  <r>
    <x v="0"/>
    <x v="17"/>
    <s v="Dallas IH 635 U-Turn Bridge"/>
    <x v="16"/>
    <x v="16"/>
    <s v=""/>
    <n v="0.65"/>
    <x v="2"/>
    <m/>
    <m/>
    <n v="6000"/>
    <n v="3900"/>
    <n v="3900"/>
    <n v="0"/>
  </r>
  <r>
    <x v="0"/>
    <x v="17"/>
    <s v="Dallas IH 635 U-Turn Bridge"/>
    <x v="236"/>
    <x v="193"/>
    <s v=""/>
    <n v="0.05"/>
    <x v="2"/>
    <m/>
    <m/>
    <n v="3650"/>
    <n v="182.5"/>
    <n v="182.5"/>
    <n v="0"/>
  </r>
  <r>
    <x v="0"/>
    <x v="17"/>
    <s v="Dallas IH 635 U-Turn Bridge"/>
    <x v="165"/>
    <x v="143"/>
    <s v=""/>
    <n v="0.05"/>
    <x v="2"/>
    <m/>
    <m/>
    <n v="3650"/>
    <n v="182.5"/>
    <n v="182.5"/>
    <n v="0"/>
  </r>
  <r>
    <x v="0"/>
    <x v="17"/>
    <s v="Dallas IH 635 U-Turn Bridge"/>
    <x v="165"/>
    <x v="143"/>
    <s v=""/>
    <n v="0.05"/>
    <x v="2"/>
    <m/>
    <m/>
    <n v="3650"/>
    <n v="182.5"/>
    <n v="182.5"/>
    <n v="0"/>
  </r>
  <r>
    <x v="0"/>
    <x v="17"/>
    <s v="Dallas IH 635 U-Turn Bridge"/>
    <x v="237"/>
    <x v="194"/>
    <s v=""/>
    <n v="1"/>
    <x v="2"/>
    <m/>
    <m/>
    <n v="2100"/>
    <n v="2100"/>
    <n v="2100"/>
    <n v="0"/>
  </r>
  <r>
    <x v="0"/>
    <x v="17"/>
    <s v="Dallas IH 635 U-Turn Bridge"/>
    <x v="198"/>
    <x v="166"/>
    <s v=""/>
    <n v="0.35"/>
    <x v="2"/>
    <m/>
    <m/>
    <n v="4000"/>
    <n v="1400"/>
    <n v="1400"/>
    <n v="0"/>
  </r>
  <r>
    <x v="0"/>
    <x v="17"/>
    <s v="Dallas IH 635 U-Turn Bridge"/>
    <x v="238"/>
    <x v="195"/>
    <s v=""/>
    <n v="1"/>
    <x v="2"/>
    <m/>
    <m/>
    <n v="4000"/>
    <n v="4000"/>
    <n v="4000"/>
    <n v="0"/>
  </r>
  <r>
    <x v="0"/>
    <x v="18"/>
    <s v="Rockwall SH 66 Column Repair"/>
    <x v="130"/>
    <x v="9"/>
    <s v="Giebelhaus, Eric STX"/>
    <n v="0.05"/>
    <x v="2"/>
    <m/>
    <m/>
    <n v="1300"/>
    <n v="65"/>
    <n v="65"/>
    <n v="0"/>
  </r>
  <r>
    <x v="1"/>
    <x v="19"/>
    <s v="Jefferson SH 73 Safety Improve"/>
    <x v="239"/>
    <x v="0"/>
    <s v="Medina-Rodriguez, Jesus A"/>
    <n v="0.64"/>
    <x v="2"/>
    <m/>
    <m/>
    <n v="1300"/>
    <n v="832"/>
    <n v="832"/>
    <n v="0"/>
  </r>
  <r>
    <x v="1"/>
    <x v="19"/>
    <s v="Jefferson SH 73 Safety Improve"/>
    <x v="177"/>
    <x v="0"/>
    <s v="OPEN RAM 1500"/>
    <n v="0.1"/>
    <x v="2"/>
    <m/>
    <m/>
    <n v="1300"/>
    <n v="130"/>
    <n v="130"/>
    <n v="0"/>
  </r>
  <r>
    <x v="1"/>
    <x v="19"/>
    <s v="Jefferson SH 73 Safety Improve"/>
    <x v="240"/>
    <x v="1"/>
    <s v="Garcia-Andrade, Uriel"/>
    <n v="1"/>
    <x v="2"/>
    <m/>
    <m/>
    <n v="2000"/>
    <n v="2000"/>
    <n v="2000"/>
    <n v="0"/>
  </r>
  <r>
    <x v="1"/>
    <x v="19"/>
    <s v="Jefferson SH 73 Safety Improve"/>
    <x v="241"/>
    <x v="11"/>
    <s v=""/>
    <n v="1"/>
    <x v="2"/>
    <m/>
    <m/>
    <n v="3000"/>
    <n v="3000"/>
    <n v="3000"/>
    <n v="0"/>
  </r>
  <r>
    <x v="1"/>
    <x v="19"/>
    <s v="Jefferson SH 73 Safety Improve"/>
    <x v="242"/>
    <x v="196"/>
    <s v=""/>
    <n v="0.05"/>
    <x v="2"/>
    <m/>
    <m/>
    <n v="10000"/>
    <n v="500"/>
    <n v="500"/>
    <n v="0"/>
  </r>
  <r>
    <x v="1"/>
    <x v="19"/>
    <s v="Jefferson SH 73 Safety Improve"/>
    <x v="181"/>
    <x v="153"/>
    <s v="BADILLO, GERARDO J"/>
    <n v="0.34"/>
    <x v="2"/>
    <m/>
    <m/>
    <n v="1300"/>
    <n v="442.00000000000006"/>
    <n v="442.00000000000006"/>
    <n v="0"/>
  </r>
  <r>
    <x v="1"/>
    <x v="19"/>
    <s v="Jefferson SH 73 Safety Improve"/>
    <x v="25"/>
    <x v="25"/>
    <s v="Saldierna Jr, Armando"/>
    <n v="0.12"/>
    <x v="2"/>
    <m/>
    <m/>
    <n v="1500"/>
    <n v="180"/>
    <n v="180"/>
    <n v="0"/>
  </r>
  <r>
    <x v="1"/>
    <x v="19"/>
    <s v="Jefferson SH 73 Safety Improve"/>
    <x v="182"/>
    <x v="154"/>
    <s v="Turrubiartes Jr, Jose G"/>
    <n v="0.35"/>
    <x v="2"/>
    <m/>
    <m/>
    <n v="1500"/>
    <n v="525"/>
    <n v="525"/>
    <n v="0"/>
  </r>
  <r>
    <x v="1"/>
    <x v="19"/>
    <s v="Jefferson SH 73 Safety Improve"/>
    <x v="183"/>
    <x v="155"/>
    <s v="OPEN"/>
    <n v="0.05"/>
    <x v="2"/>
    <m/>
    <m/>
    <n v="1500"/>
    <n v="75"/>
    <n v="75"/>
    <n v="0"/>
  </r>
  <r>
    <x v="1"/>
    <x v="19"/>
    <s v="Jefferson SH 73 Safety Improve"/>
    <x v="30"/>
    <x v="30"/>
    <s v="Caballero, Reyneri M"/>
    <n v="0.19"/>
    <x v="2"/>
    <m/>
    <m/>
    <n v="1500"/>
    <n v="285"/>
    <n v="285"/>
    <n v="0"/>
  </r>
  <r>
    <x v="1"/>
    <x v="19"/>
    <s v="Jefferson SH 73 Safety Improve"/>
    <x v="184"/>
    <x v="156"/>
    <s v="Morales, Luis A"/>
    <n v="0.32"/>
    <x v="2"/>
    <m/>
    <m/>
    <n v="1300"/>
    <n v="416"/>
    <n v="416"/>
    <n v="0"/>
  </r>
  <r>
    <x v="1"/>
    <x v="19"/>
    <s v="Jefferson SH 73 Safety Improve"/>
    <x v="236"/>
    <x v="193"/>
    <s v=""/>
    <n v="0.34"/>
    <x v="2"/>
    <m/>
    <m/>
    <n v="3650"/>
    <n v="1241"/>
    <n v="1241"/>
    <n v="0"/>
  </r>
  <r>
    <x v="1"/>
    <x v="19"/>
    <s v="Jefferson SH 73 Safety Improve"/>
    <x v="243"/>
    <x v="197"/>
    <s v=""/>
    <n v="1"/>
    <x v="2"/>
    <m/>
    <m/>
    <n v="3650"/>
    <n v="3650"/>
    <n v="3650"/>
    <n v="0"/>
  </r>
  <r>
    <x v="1"/>
    <x v="19"/>
    <s v="Jefferson SH 73 Safety Improve"/>
    <x v="244"/>
    <x v="198"/>
    <s v="URIEL GARCIA-ANDRADE"/>
    <n v="0.5"/>
    <x v="2"/>
    <m/>
    <m/>
    <n v="2100"/>
    <n v="1050"/>
    <n v="1050"/>
    <n v="0"/>
  </r>
  <r>
    <x v="0"/>
    <x v="20"/>
    <s v="Tarrant VA Bridge Rehab"/>
    <x v="245"/>
    <x v="0"/>
    <s v="HARDIMON, ANTHONY J"/>
    <n v="1"/>
    <x v="2"/>
    <m/>
    <m/>
    <n v="1300"/>
    <n v="1300"/>
    <n v="1300"/>
    <n v="0"/>
  </r>
  <r>
    <x v="0"/>
    <x v="20"/>
    <s v="Tarrant VA Bridge Rehab"/>
    <x v="108"/>
    <x v="22"/>
    <s v="RODARTE SERRANO, JESUS O"/>
    <n v="0.54"/>
    <x v="2"/>
    <m/>
    <m/>
    <n v="2000"/>
    <n v="1080"/>
    <n v="1080"/>
    <n v="0"/>
  </r>
  <r>
    <x v="0"/>
    <x v="20"/>
    <s v="Tarrant VA Bridge Rehab"/>
    <x v="246"/>
    <x v="199"/>
    <s v=""/>
    <n v="0.85"/>
    <x v="2"/>
    <m/>
    <m/>
    <n v="5000"/>
    <n v="4250"/>
    <n v="4250"/>
    <n v="0"/>
  </r>
  <r>
    <x v="0"/>
    <x v="20"/>
    <s v="Tarrant VA Bridge Rehab"/>
    <x v="109"/>
    <x v="97"/>
    <s v=""/>
    <n v="0.55000000000000004"/>
    <x v="2"/>
    <m/>
    <m/>
    <n v="800"/>
    <n v="440.00000000000006"/>
    <n v="440.00000000000006"/>
    <n v="0"/>
  </r>
  <r>
    <x v="0"/>
    <x v="20"/>
    <s v="Tarrant VA Bridge Rehab"/>
    <x v="111"/>
    <x v="99"/>
    <s v=""/>
    <n v="0.72"/>
    <x v="2"/>
    <m/>
    <m/>
    <n v="1250"/>
    <n v="900"/>
    <n v="900"/>
    <n v="0"/>
  </r>
  <r>
    <x v="0"/>
    <x v="20"/>
    <s v="Tarrant VA Bridge Rehab"/>
    <x v="181"/>
    <x v="153"/>
    <s v="BADILLO, GERARDO J"/>
    <n v="0.04"/>
    <x v="2"/>
    <m/>
    <m/>
    <n v="1300"/>
    <n v="52"/>
    <n v="52"/>
    <n v="0"/>
  </r>
  <r>
    <x v="0"/>
    <x v="20"/>
    <s v="Tarrant VA Bridge Rehab"/>
    <x v="64"/>
    <x v="60"/>
    <s v="Alvarado, Eduardo D"/>
    <n v="0.36"/>
    <x v="2"/>
    <m/>
    <m/>
    <n v="1300"/>
    <n v="468"/>
    <n v="468"/>
    <n v="0"/>
  </r>
  <r>
    <x v="0"/>
    <x v="20"/>
    <s v="Tarrant VA Bridge Rehab"/>
    <x v="195"/>
    <x v="164"/>
    <s v="Luevano, Juan M"/>
    <n v="0.45"/>
    <x v="2"/>
    <m/>
    <m/>
    <n v="1300"/>
    <n v="585"/>
    <n v="585"/>
    <n v="0"/>
  </r>
  <r>
    <x v="0"/>
    <x v="20"/>
    <s v="Tarrant VA Bridge Rehab"/>
    <x v="45"/>
    <x v="44"/>
    <s v="Hernandez, Juan B"/>
    <n v="0.06"/>
    <x v="2"/>
    <m/>
    <m/>
    <n v="1300"/>
    <n v="78"/>
    <n v="78"/>
    <n v="0"/>
  </r>
  <r>
    <x v="0"/>
    <x v="20"/>
    <s v="Tarrant VA Bridge Rehab"/>
    <x v="216"/>
    <x v="178"/>
    <s v="Lumbreras, Roberto"/>
    <n v="0.3"/>
    <x v="2"/>
    <m/>
    <m/>
    <n v="1500"/>
    <n v="450"/>
    <n v="450"/>
    <n v="0"/>
  </r>
  <r>
    <x v="0"/>
    <x v="20"/>
    <s v="Tarrant VA Bridge Rehab"/>
    <x v="182"/>
    <x v="154"/>
    <s v="Turrubiartes Jr, Jose G"/>
    <n v="0.05"/>
    <x v="2"/>
    <m/>
    <m/>
    <n v="1500"/>
    <n v="75"/>
    <n v="75"/>
    <n v="0"/>
  </r>
  <r>
    <x v="0"/>
    <x v="20"/>
    <s v="Tarrant VA Bridge Rehab"/>
    <x v="217"/>
    <x v="179"/>
    <s v="Lemon Jr, Ernest S"/>
    <n v="0.71"/>
    <x v="2"/>
    <m/>
    <m/>
    <n v="1500"/>
    <n v="1065"/>
    <n v="1065"/>
    <n v="0"/>
  </r>
  <r>
    <x v="0"/>
    <x v="20"/>
    <s v="Tarrant VA Bridge Rehab"/>
    <x v="4"/>
    <x v="4"/>
    <s v="Miramontes Jr, Juan C"/>
    <n v="0.11"/>
    <x v="2"/>
    <m/>
    <m/>
    <n v="1500"/>
    <n v="165"/>
    <n v="165"/>
    <n v="0"/>
  </r>
  <r>
    <x v="0"/>
    <x v="20"/>
    <s v="Tarrant VA Bridge Rehab"/>
    <x v="5"/>
    <x v="5"/>
    <s v="Martinez Salazar, Josue"/>
    <n v="0.7"/>
    <x v="2"/>
    <m/>
    <m/>
    <n v="1500"/>
    <n v="1050"/>
    <n v="1050"/>
    <n v="0"/>
  </r>
  <r>
    <x v="0"/>
    <x v="20"/>
    <s v="Tarrant VA Bridge Rehab"/>
    <x v="160"/>
    <x v="139"/>
    <s v=""/>
    <n v="0.08"/>
    <x v="2"/>
    <m/>
    <m/>
    <n v="3650"/>
    <n v="292"/>
    <n v="292"/>
    <n v="0"/>
  </r>
  <r>
    <x v="0"/>
    <x v="20"/>
    <s v="Tarrant VA Bridge Rehab"/>
    <x v="236"/>
    <x v="193"/>
    <s v=""/>
    <n v="0.61"/>
    <x v="2"/>
    <m/>
    <m/>
    <n v="3650"/>
    <n v="2226.5"/>
    <n v="2226.5"/>
    <n v="0"/>
  </r>
  <r>
    <x v="0"/>
    <x v="20"/>
    <s v="Tarrant VA Bridge Rehab"/>
    <x v="164"/>
    <x v="142"/>
    <s v=""/>
    <n v="0.15"/>
    <x v="2"/>
    <m/>
    <m/>
    <n v="3650"/>
    <n v="547.5"/>
    <n v="547.5"/>
    <n v="0"/>
  </r>
  <r>
    <x v="0"/>
    <x v="20"/>
    <s v="Tarrant VA Bridge Rehab"/>
    <x v="73"/>
    <x v="68"/>
    <s v=" Josue Martinez "/>
    <n v="0.84"/>
    <x v="2"/>
    <m/>
    <m/>
    <n v="2100"/>
    <n v="1764"/>
    <n v="1764"/>
    <n v="0"/>
  </r>
  <r>
    <x v="0"/>
    <x v="21"/>
    <s v="Tarrant Riverside Bridge Rehab"/>
    <x v="247"/>
    <x v="0"/>
    <s v="Kocmick, Caleb S"/>
    <n v="1"/>
    <x v="2"/>
    <m/>
    <m/>
    <n v="1300"/>
    <n v="1300"/>
    <n v="1300"/>
    <n v="0"/>
  </r>
  <r>
    <x v="0"/>
    <x v="21"/>
    <s v="Tarrant Riverside Bridge Rehab"/>
    <x v="248"/>
    <x v="200"/>
    <s v=""/>
    <n v="0.5"/>
    <x v="2"/>
    <m/>
    <m/>
    <n v="3000"/>
    <n v="1500"/>
    <n v="1500"/>
    <n v="0"/>
  </r>
  <r>
    <x v="0"/>
    <x v="21"/>
    <s v="Tarrant Riverside Bridge Rehab"/>
    <x v="249"/>
    <x v="201"/>
    <s v=""/>
    <n v="1"/>
    <x v="2"/>
    <m/>
    <m/>
    <n v="1250"/>
    <n v="1250"/>
    <n v="1250"/>
    <n v="0"/>
  </r>
  <r>
    <x v="0"/>
    <x v="21"/>
    <s v="Tarrant Riverside Bridge Rehab"/>
    <x v="250"/>
    <x v="202"/>
    <s v=""/>
    <n v="1"/>
    <x v="2"/>
    <m/>
    <m/>
    <n v="1250"/>
    <n v="1250"/>
    <n v="1250"/>
    <n v="0"/>
  </r>
  <r>
    <x v="0"/>
    <x v="21"/>
    <s v="Tarrant Riverside Bridge Rehab"/>
    <x v="3"/>
    <x v="3"/>
    <s v="OPEN"/>
    <n v="0.1"/>
    <x v="2"/>
    <m/>
    <m/>
    <n v="1500"/>
    <n v="150"/>
    <n v="150"/>
    <n v="0"/>
  </r>
  <r>
    <x v="0"/>
    <x v="21"/>
    <s v="Tarrant Riverside Bridge Rehab"/>
    <x v="4"/>
    <x v="4"/>
    <s v="Miramontes Jr, Juan C"/>
    <n v="0.28000000000000003"/>
    <x v="2"/>
    <m/>
    <m/>
    <n v="1500"/>
    <n v="420.00000000000006"/>
    <n v="420.00000000000006"/>
    <n v="0"/>
  </r>
  <r>
    <x v="0"/>
    <x v="21"/>
    <s v="Tarrant Riverside Bridge Rehab"/>
    <x v="251"/>
    <x v="4"/>
    <s v="Sanchez, Hector"/>
    <n v="1"/>
    <x v="2"/>
    <m/>
    <m/>
    <n v="1500"/>
    <n v="1500"/>
    <n v="1500"/>
    <n v="0"/>
  </r>
  <r>
    <x v="0"/>
    <x v="21"/>
    <s v="Tarrant Riverside Bridge Rehab"/>
    <x v="66"/>
    <x v="31"/>
    <s v="Ruhrup, Jared K"/>
    <n v="0.1"/>
    <x v="2"/>
    <m/>
    <m/>
    <n v="1300"/>
    <n v="130"/>
    <n v="130"/>
    <n v="0"/>
  </r>
  <r>
    <x v="0"/>
    <x v="21"/>
    <s v="Tarrant Riverside Bridge Rehab"/>
    <x v="67"/>
    <x v="62"/>
    <s v="MOYA, MARIO"/>
    <n v="0.1"/>
    <x v="2"/>
    <m/>
    <m/>
    <n v="1000"/>
    <n v="100"/>
    <n v="100"/>
    <n v="0"/>
  </r>
  <r>
    <x v="0"/>
    <x v="21"/>
    <s v="Tarrant Riverside Bridge Rehab"/>
    <x v="114"/>
    <x v="102"/>
    <s v="OPEN"/>
    <n v="0.2"/>
    <x v="2"/>
    <m/>
    <m/>
    <n v="1500"/>
    <n v="300"/>
    <n v="300"/>
    <n v="0"/>
  </r>
  <r>
    <x v="0"/>
    <x v="21"/>
    <s v="Tarrant Riverside Bridge Rehab"/>
    <x v="70"/>
    <x v="65"/>
    <s v=""/>
    <n v="0.51"/>
    <x v="2"/>
    <m/>
    <m/>
    <n v="6000"/>
    <n v="3060"/>
    <n v="3060"/>
    <n v="0"/>
  </r>
  <r>
    <x v="0"/>
    <x v="21"/>
    <s v="Tarrant Riverside Bridge Rehab"/>
    <x v="159"/>
    <x v="138"/>
    <s v=""/>
    <n v="0.04"/>
    <x v="2"/>
    <m/>
    <m/>
    <n v="850"/>
    <n v="34"/>
    <n v="34"/>
    <n v="0"/>
  </r>
  <r>
    <x v="0"/>
    <x v="21"/>
    <s v="Tarrant Riverside Bridge Rehab"/>
    <x v="252"/>
    <x v="36"/>
    <s v=""/>
    <n v="1"/>
    <x v="2"/>
    <m/>
    <m/>
    <n v="2100"/>
    <n v="2100"/>
    <n v="2100"/>
    <n v="0"/>
  </r>
  <r>
    <x v="0"/>
    <x v="21"/>
    <s v="Tarrant Riverside Bridge Rehab"/>
    <x v="253"/>
    <x v="203"/>
    <s v=""/>
    <n v="1"/>
    <x v="2"/>
    <m/>
    <m/>
    <n v="4000"/>
    <n v="4000"/>
    <n v="4000"/>
    <n v="0"/>
  </r>
  <r>
    <x v="0"/>
    <x v="21"/>
    <s v="Tarrant Riverside Bridge Rehab"/>
    <x v="52"/>
    <x v="51"/>
    <s v="K03394"/>
    <n v="0.25"/>
    <x v="2"/>
    <m/>
    <m/>
    <n v="4000"/>
    <n v="1000"/>
    <n v="1000"/>
    <n v="0"/>
  </r>
  <r>
    <x v="0"/>
    <x v="22"/>
    <s v="Tarrant CS Intersection Improv"/>
    <x v="0"/>
    <x v="0"/>
    <s v="Martinez Alvarez, Saul"/>
    <n v="0.88"/>
    <x v="2"/>
    <m/>
    <m/>
    <n v="1300"/>
    <n v="1144"/>
    <n v="1144"/>
    <n v="0"/>
  </r>
  <r>
    <x v="0"/>
    <x v="22"/>
    <s v="Tarrant CS Intersection Improv"/>
    <x v="254"/>
    <x v="204"/>
    <s v=""/>
    <n v="1"/>
    <x v="2"/>
    <m/>
    <m/>
    <n v="800"/>
    <n v="800"/>
    <n v="800"/>
    <n v="0"/>
  </r>
  <r>
    <x v="0"/>
    <x v="22"/>
    <s v="Tarrant CS Intersection Improv"/>
    <x v="255"/>
    <x v="100"/>
    <s v=""/>
    <n v="1"/>
    <x v="2"/>
    <m/>
    <m/>
    <n v="800"/>
    <n v="800"/>
    <n v="800"/>
    <n v="0"/>
  </r>
  <r>
    <x v="0"/>
    <x v="22"/>
    <s v="Tarrant CS Intersection Improv"/>
    <x v="3"/>
    <x v="3"/>
    <s v="OPEN"/>
    <n v="0.3"/>
    <x v="2"/>
    <m/>
    <m/>
    <n v="1500"/>
    <n v="450"/>
    <n v="450"/>
    <n v="0"/>
  </r>
  <r>
    <x v="0"/>
    <x v="22"/>
    <s v="Tarrant CS Intersection Improv"/>
    <x v="217"/>
    <x v="179"/>
    <s v="Lemon Jr, Ernest S"/>
    <n v="0.23"/>
    <x v="2"/>
    <m/>
    <m/>
    <n v="1500"/>
    <n v="345"/>
    <n v="345"/>
    <n v="0"/>
  </r>
  <r>
    <x v="0"/>
    <x v="22"/>
    <s v="Tarrant CS Intersection Improv"/>
    <x v="256"/>
    <x v="94"/>
    <s v="JOSE RIVERA"/>
    <n v="0.25"/>
    <x v="2"/>
    <m/>
    <m/>
    <n v="2100"/>
    <n v="525"/>
    <n v="525"/>
    <n v="0"/>
  </r>
  <r>
    <x v="1"/>
    <x v="23"/>
    <s v="Liberty FM 787 EMC Bridge"/>
    <x v="190"/>
    <x v="161"/>
    <s v="HTX DUMP TRAILER"/>
    <n v="0.92"/>
    <x v="2"/>
    <m/>
    <m/>
    <n v="200"/>
    <n v="184"/>
    <n v="184"/>
    <n v="0"/>
  </r>
  <r>
    <x v="1"/>
    <x v="23"/>
    <s v="Liberty FM 787 EMC Bridge"/>
    <x v="257"/>
    <x v="205"/>
    <s v=""/>
    <n v="0.5"/>
    <x v="2"/>
    <m/>
    <m/>
    <n v="1200"/>
    <n v="600"/>
    <n v="600"/>
    <n v="0"/>
  </r>
  <r>
    <x v="1"/>
    <x v="23"/>
    <s v="Liberty FM 787 EMC Bridge"/>
    <x v="258"/>
    <x v="206"/>
    <s v=""/>
    <n v="0.1"/>
    <x v="2"/>
    <m/>
    <m/>
    <n v="5500"/>
    <n v="550"/>
    <n v="550"/>
    <n v="0"/>
  </r>
  <r>
    <x v="1"/>
    <x v="23"/>
    <s v="Liberty FM 787 EMC Bridge"/>
    <x v="259"/>
    <x v="0"/>
    <s v="Murcia Orellana, Luis E"/>
    <n v="0.5"/>
    <x v="2"/>
    <m/>
    <m/>
    <n v="1300"/>
    <n v="650"/>
    <n v="650"/>
    <n v="0"/>
  </r>
  <r>
    <x v="1"/>
    <x v="23"/>
    <s v="Liberty FM 787 EMC Bridge"/>
    <x v="177"/>
    <x v="0"/>
    <s v="OPEN RAM 1500"/>
    <n v="0.1"/>
    <x v="2"/>
    <m/>
    <m/>
    <n v="1300"/>
    <n v="130"/>
    <n v="130"/>
    <n v="0"/>
  </r>
  <r>
    <x v="1"/>
    <x v="23"/>
    <s v="Liberty FM 787 EMC Bridge"/>
    <x v="179"/>
    <x v="1"/>
    <s v="Gonzalez, Alonzo"/>
    <n v="0.23"/>
    <x v="2"/>
    <m/>
    <m/>
    <n v="2000"/>
    <n v="460"/>
    <n v="460"/>
    <n v="0"/>
  </r>
  <r>
    <x v="1"/>
    <x v="23"/>
    <s v="Liberty FM 787 EMC Bridge"/>
    <x v="260"/>
    <x v="117"/>
    <s v=""/>
    <n v="1"/>
    <x v="2"/>
    <m/>
    <m/>
    <n v="800"/>
    <n v="800"/>
    <n v="800"/>
    <n v="0"/>
  </r>
  <r>
    <x v="1"/>
    <x v="23"/>
    <s v="Liberty FM 787 EMC Bridge"/>
    <x v="261"/>
    <x v="61"/>
    <s v="Rodriguez-Ayala, Alejandro J"/>
    <n v="1"/>
    <x v="2"/>
    <m/>
    <m/>
    <n v="1300"/>
    <n v="1300"/>
    <n v="1300"/>
    <n v="0"/>
  </r>
  <r>
    <x v="1"/>
    <x v="23"/>
    <s v="Liberty FM 787 EMC Bridge"/>
    <x v="262"/>
    <x v="207"/>
    <s v="Blanco, Andres E"/>
    <n v="0.41"/>
    <x v="2"/>
    <m/>
    <m/>
    <n v="1500"/>
    <n v="615"/>
    <n v="615"/>
    <n v="0"/>
  </r>
  <r>
    <x v="1"/>
    <x v="23"/>
    <s v="Liberty FM 787 EMC Bridge"/>
    <x v="263"/>
    <x v="208"/>
    <s v=""/>
    <n v="1"/>
    <x v="2"/>
    <m/>
    <m/>
    <n v="3000"/>
    <n v="3000"/>
    <n v="3000"/>
    <n v="0"/>
  </r>
  <r>
    <x v="1"/>
    <x v="23"/>
    <s v="Liberty FM 787 EMC Bridge"/>
    <x v="264"/>
    <x v="209"/>
    <s v=""/>
    <n v="0.25"/>
    <x v="2"/>
    <m/>
    <m/>
    <n v="3000"/>
    <n v="750"/>
    <n v="750"/>
    <n v="0"/>
  </r>
  <r>
    <x v="0"/>
    <x v="24"/>
    <s v="NTTA Fracture Critical Bridge"/>
    <x v="152"/>
    <x v="132"/>
    <s v="Rodriguez Jr, Salvador"/>
    <n v="0.04"/>
    <x v="2"/>
    <m/>
    <m/>
    <n v="1500"/>
    <n v="60"/>
    <n v="60"/>
    <n v="0"/>
  </r>
  <r>
    <x v="0"/>
    <x v="24"/>
    <s v="NTTA Fracture Critical Bridge"/>
    <x v="155"/>
    <x v="31"/>
    <s v="Abunemeh, Osama M"/>
    <n v="0.2"/>
    <x v="2"/>
    <m/>
    <m/>
    <n v="1300"/>
    <n v="260"/>
    <n v="260"/>
    <n v="0"/>
  </r>
  <r>
    <x v="0"/>
    <x v="24"/>
    <s v="NTTA Fracture Critical Bridge"/>
    <x v="156"/>
    <x v="135"/>
    <s v="Claudio, Hector J"/>
    <n v="0.11"/>
    <x v="2"/>
    <m/>
    <m/>
    <n v="2500"/>
    <n v="275"/>
    <n v="275"/>
    <n v="0"/>
  </r>
  <r>
    <x v="0"/>
    <x v="24"/>
    <s v="NTTA Fracture Critical Bridge"/>
    <x v="157"/>
    <x v="136"/>
    <s v="MANCHO CAMACHO, GRECIA"/>
    <n v="0.19"/>
    <x v="2"/>
    <m/>
    <m/>
    <n v="1000"/>
    <n v="190"/>
    <n v="190"/>
    <n v="0"/>
  </r>
  <r>
    <x v="0"/>
    <x v="24"/>
    <s v="NTTA Fracture Critical Bridge"/>
    <x v="114"/>
    <x v="102"/>
    <s v="OPEN"/>
    <n v="0.4"/>
    <x v="2"/>
    <m/>
    <m/>
    <n v="1500"/>
    <n v="600"/>
    <n v="600"/>
    <n v="0"/>
  </r>
  <r>
    <x v="1"/>
    <x v="25"/>
    <s v="Harris VA Bearing Pad Replacem"/>
    <x v="176"/>
    <x v="0"/>
    <s v="Andrade, Manuel"/>
    <n v="0.82"/>
    <x v="2"/>
    <m/>
    <m/>
    <n v="1300"/>
    <n v="1066"/>
    <n v="1066"/>
    <n v="0"/>
  </r>
  <r>
    <x v="1"/>
    <x v="25"/>
    <s v="Harris VA Bearing Pad Replacem"/>
    <x v="179"/>
    <x v="1"/>
    <s v="Gonzalez, Alonzo"/>
    <n v="0.41"/>
    <x v="2"/>
    <m/>
    <m/>
    <n v="2000"/>
    <n v="820"/>
    <n v="820"/>
    <n v="0"/>
  </r>
  <r>
    <x v="1"/>
    <x v="25"/>
    <s v="Harris VA Bearing Pad Replacem"/>
    <x v="181"/>
    <x v="153"/>
    <s v="BADILLO, GERARDO J"/>
    <n v="0.16"/>
    <x v="2"/>
    <m/>
    <m/>
    <n v="1300"/>
    <n v="208"/>
    <n v="208"/>
    <n v="0"/>
  </r>
  <r>
    <x v="1"/>
    <x v="25"/>
    <s v="Harris VA Bearing Pad Replacem"/>
    <x v="25"/>
    <x v="25"/>
    <s v="Saldierna Jr, Armando"/>
    <n v="0.06"/>
    <x v="2"/>
    <m/>
    <m/>
    <n v="1500"/>
    <n v="90"/>
    <n v="90"/>
    <n v="0"/>
  </r>
  <r>
    <x v="1"/>
    <x v="25"/>
    <s v="Harris VA Bearing Pad Replacem"/>
    <x v="182"/>
    <x v="154"/>
    <s v="Turrubiartes Jr, Jose G"/>
    <n v="0.16"/>
    <x v="2"/>
    <m/>
    <m/>
    <n v="1500"/>
    <n v="240"/>
    <n v="240"/>
    <n v="0"/>
  </r>
  <r>
    <x v="1"/>
    <x v="25"/>
    <s v="Harris VA Bearing Pad Replacem"/>
    <x v="30"/>
    <x v="30"/>
    <s v="Caballero, Reyneri M"/>
    <n v="0.09"/>
    <x v="2"/>
    <m/>
    <m/>
    <n v="1500"/>
    <n v="135"/>
    <n v="135"/>
    <n v="0"/>
  </r>
  <r>
    <x v="1"/>
    <x v="25"/>
    <s v="Harris VA Bearing Pad Replacem"/>
    <x v="184"/>
    <x v="156"/>
    <s v="Morales, Luis A"/>
    <n v="0.09"/>
    <x v="2"/>
    <m/>
    <m/>
    <n v="1300"/>
    <n v="117"/>
    <n v="117"/>
    <n v="0"/>
  </r>
  <r>
    <x v="1"/>
    <x v="25"/>
    <s v="Harris VA Bearing Pad Replacem"/>
    <x v="185"/>
    <x v="31"/>
    <s v="Open"/>
    <n v="0.23"/>
    <x v="2"/>
    <m/>
    <m/>
    <n v="1300"/>
    <n v="299"/>
    <n v="299"/>
    <n v="0"/>
  </r>
  <r>
    <x v="1"/>
    <x v="26"/>
    <s v="Matagorda SH 35 Bridge Replace"/>
    <x v="265"/>
    <x v="210"/>
    <s v=""/>
    <n v="1"/>
    <x v="2"/>
    <m/>
    <m/>
    <n v="1200"/>
    <n v="1200"/>
    <n v="1200"/>
    <n v="0"/>
  </r>
  <r>
    <x v="1"/>
    <x v="26"/>
    <s v="Matagorda SH 35 Bridge Replace"/>
    <x v="266"/>
    <x v="211"/>
    <s v=""/>
    <n v="1"/>
    <x v="2"/>
    <m/>
    <m/>
    <n v="8800"/>
    <n v="8800"/>
    <n v="8800"/>
    <n v="0"/>
  </r>
  <r>
    <x v="1"/>
    <x v="26"/>
    <s v="Matagorda SH 35 Bridge Replace"/>
    <x v="267"/>
    <x v="212"/>
    <s v=""/>
    <n v="1"/>
    <x v="2"/>
    <m/>
    <m/>
    <n v="5500"/>
    <n v="5500"/>
    <n v="5500"/>
    <n v="0"/>
  </r>
  <r>
    <x v="1"/>
    <x v="26"/>
    <s v="Matagorda SH 35 Bridge Replace"/>
    <x v="268"/>
    <x v="213"/>
    <s v=""/>
    <n v="0.05"/>
    <x v="2"/>
    <m/>
    <m/>
    <n v="5000"/>
    <n v="250"/>
    <n v="250"/>
    <n v="0"/>
  </r>
  <r>
    <x v="1"/>
    <x v="26"/>
    <s v="Matagorda SH 35 Bridge Replace"/>
    <x v="239"/>
    <x v="0"/>
    <s v="Medina-Rodriguez, Jesus A"/>
    <n v="0.36"/>
    <x v="2"/>
    <m/>
    <m/>
    <n v="1300"/>
    <n v="468"/>
    <n v="468"/>
    <n v="0"/>
  </r>
  <r>
    <x v="1"/>
    <x v="26"/>
    <s v="Matagorda SH 35 Bridge Replace"/>
    <x v="259"/>
    <x v="0"/>
    <s v="Murcia Orellana, Luis E"/>
    <n v="0.5"/>
    <x v="2"/>
    <m/>
    <m/>
    <n v="1300"/>
    <n v="650"/>
    <n v="650"/>
    <n v="0"/>
  </r>
  <r>
    <x v="1"/>
    <x v="26"/>
    <s v="Matagorda SH 35 Bridge Replace"/>
    <x v="269"/>
    <x v="214"/>
    <s v=""/>
    <n v="0.65"/>
    <x v="2"/>
    <m/>
    <m/>
    <n v="5000"/>
    <n v="3250"/>
    <n v="3250"/>
    <n v="0"/>
  </r>
  <r>
    <x v="1"/>
    <x v="26"/>
    <s v="Matagorda SH 35 Bridge Replace"/>
    <x v="270"/>
    <x v="215"/>
    <s v=""/>
    <n v="1"/>
    <x v="2"/>
    <m/>
    <m/>
    <n v="5000"/>
    <n v="5000"/>
    <n v="5000"/>
    <n v="0"/>
  </r>
  <r>
    <x v="1"/>
    <x v="26"/>
    <s v="Matagorda SH 35 Bridge Replace"/>
    <x v="271"/>
    <x v="216"/>
    <s v=""/>
    <n v="1"/>
    <x v="2"/>
    <m/>
    <m/>
    <n v="5000"/>
    <n v="5000"/>
    <n v="5000"/>
    <n v="0"/>
  </r>
  <r>
    <x v="1"/>
    <x v="26"/>
    <s v="Matagorda SH 35 Bridge Replace"/>
    <x v="272"/>
    <x v="217"/>
    <s v=""/>
    <n v="1"/>
    <x v="2"/>
    <m/>
    <m/>
    <n v="7500"/>
    <n v="7500"/>
    <n v="7500"/>
    <n v="0"/>
  </r>
  <r>
    <x v="1"/>
    <x v="26"/>
    <s v="Matagorda SH 35 Bridge Replace"/>
    <x v="12"/>
    <x v="12"/>
    <s v="Gee, Korbin E"/>
    <n v="0.1"/>
    <x v="2"/>
    <m/>
    <m/>
    <n v="1500"/>
    <n v="150"/>
    <n v="150"/>
    <n v="0"/>
  </r>
  <r>
    <x v="1"/>
    <x v="26"/>
    <s v="Matagorda SH 35 Bridge Replace"/>
    <x v="12"/>
    <x v="12"/>
    <s v="Gee, Korbin E"/>
    <n v="0.2"/>
    <x v="2"/>
    <m/>
    <m/>
    <n v="1500"/>
    <n v="300"/>
    <n v="300"/>
    <n v="0"/>
  </r>
  <r>
    <x v="1"/>
    <x v="26"/>
    <s v="Matagorda SH 35 Bridge Replace"/>
    <x v="181"/>
    <x v="153"/>
    <s v="BADILLO, GERARDO J"/>
    <n v="0.13"/>
    <x v="2"/>
    <m/>
    <m/>
    <n v="1300"/>
    <n v="169"/>
    <n v="169"/>
    <n v="0"/>
  </r>
  <r>
    <x v="1"/>
    <x v="26"/>
    <s v="Matagorda SH 35 Bridge Replace"/>
    <x v="25"/>
    <x v="25"/>
    <s v="Saldierna Jr, Armando"/>
    <n v="0.12"/>
    <x v="2"/>
    <m/>
    <m/>
    <n v="1500"/>
    <n v="180"/>
    <n v="180"/>
    <n v="0"/>
  </r>
  <r>
    <x v="1"/>
    <x v="26"/>
    <s v="Matagorda SH 35 Bridge Replace"/>
    <x v="182"/>
    <x v="154"/>
    <s v="Turrubiartes Jr, Jose G"/>
    <n v="0.08"/>
    <x v="2"/>
    <m/>
    <m/>
    <n v="1500"/>
    <n v="120"/>
    <n v="120"/>
    <n v="0"/>
  </r>
  <r>
    <x v="1"/>
    <x v="26"/>
    <s v="Matagorda SH 35 Bridge Replace"/>
    <x v="30"/>
    <x v="30"/>
    <s v="Caballero, Reyneri M"/>
    <n v="0.22"/>
    <x v="2"/>
    <m/>
    <m/>
    <n v="1500"/>
    <n v="330"/>
    <n v="330"/>
    <n v="0"/>
  </r>
  <r>
    <x v="1"/>
    <x v="26"/>
    <s v="Matagorda SH 35 Bridge Replace"/>
    <x v="184"/>
    <x v="156"/>
    <s v="Morales, Luis A"/>
    <n v="0.23"/>
    <x v="2"/>
    <m/>
    <m/>
    <n v="1300"/>
    <n v="299"/>
    <n v="299"/>
    <n v="0"/>
  </r>
  <r>
    <x v="1"/>
    <x v="26"/>
    <s v="Matagorda SH 35 Bridge Replace"/>
    <x v="273"/>
    <x v="4"/>
    <s v="Colmenero-Garcia, Rolando"/>
    <n v="1"/>
    <x v="2"/>
    <m/>
    <m/>
    <n v="1500"/>
    <n v="1500"/>
    <n v="1500"/>
    <n v="0"/>
  </r>
  <r>
    <x v="1"/>
    <x v="26"/>
    <s v="Matagorda SH 35 Bridge Replace"/>
    <x v="4"/>
    <x v="4"/>
    <s v="Miramontes Jr, Juan C"/>
    <n v="0.05"/>
    <x v="2"/>
    <m/>
    <m/>
    <n v="1500"/>
    <n v="75"/>
    <n v="75"/>
    <n v="0"/>
  </r>
  <r>
    <x v="1"/>
    <x v="26"/>
    <s v="Matagorda SH 35 Bridge Replace"/>
    <x v="156"/>
    <x v="135"/>
    <s v="Claudio, Hector J"/>
    <n v="0.09"/>
    <x v="2"/>
    <m/>
    <m/>
    <n v="2500"/>
    <n v="225"/>
    <n v="225"/>
    <n v="0"/>
  </r>
  <r>
    <x v="1"/>
    <x v="26"/>
    <s v="Matagorda SH 35 Bridge Replace"/>
    <x v="67"/>
    <x v="62"/>
    <s v="MOYA, MARIO"/>
    <n v="0.2"/>
    <x v="2"/>
    <m/>
    <m/>
    <n v="1000"/>
    <n v="200"/>
    <n v="200"/>
    <n v="0"/>
  </r>
  <r>
    <x v="1"/>
    <x v="26"/>
    <s v="Matagorda SH 35 Bridge Replace"/>
    <x v="47"/>
    <x v="46"/>
    <s v="GARCIA, SAID A"/>
    <n v="0.25"/>
    <x v="2"/>
    <m/>
    <m/>
    <n v="1000"/>
    <n v="250"/>
    <n v="250"/>
    <n v="0"/>
  </r>
  <r>
    <x v="1"/>
    <x v="26"/>
    <s v="Matagorda SH 35 Bridge Replace"/>
    <x v="48"/>
    <x v="47"/>
    <s v="CASTRO, JUAN J"/>
    <n v="0.18"/>
    <x v="2"/>
    <m/>
    <m/>
    <n v="1000"/>
    <n v="180"/>
    <n v="180"/>
    <n v="0"/>
  </r>
  <r>
    <x v="1"/>
    <x v="26"/>
    <s v="Matagorda SH 35 Bridge Replace"/>
    <x v="262"/>
    <x v="207"/>
    <s v="Blanco, Andres E"/>
    <n v="0.59"/>
    <x v="2"/>
    <m/>
    <m/>
    <n v="1500"/>
    <n v="885"/>
    <n v="885"/>
    <n v="0"/>
  </r>
  <r>
    <x v="1"/>
    <x v="26"/>
    <s v="Matagorda SH 35 Bridge Replace"/>
    <x v="274"/>
    <x v="218"/>
    <s v=""/>
    <n v="1"/>
    <x v="2"/>
    <m/>
    <m/>
    <n v="3650"/>
    <n v="3650"/>
    <n v="3650"/>
    <n v="0"/>
  </r>
  <r>
    <x v="1"/>
    <x v="26"/>
    <s v="Matagorda SH 35 Bridge Replace"/>
    <x v="275"/>
    <x v="219"/>
    <s v="Colmenero-Garcia, Rolando"/>
    <n v="1"/>
    <x v="2"/>
    <m/>
    <m/>
    <n v="2100"/>
    <n v="2100"/>
    <n v="2100"/>
    <n v="0"/>
  </r>
  <r>
    <x v="1"/>
    <x v="26"/>
    <s v="Matagorda SH 35 Bridge Replace"/>
    <x v="276"/>
    <x v="220"/>
    <s v=""/>
    <n v="1"/>
    <x v="2"/>
    <m/>
    <m/>
    <n v="4000"/>
    <n v="4000"/>
    <n v="4000"/>
    <n v="0"/>
  </r>
  <r>
    <x v="1"/>
    <x v="26"/>
    <s v="Matagorda SH 35 Bridge Replace"/>
    <x v="277"/>
    <x v="221"/>
    <s v=""/>
    <n v="1"/>
    <x v="2"/>
    <m/>
    <m/>
    <n v="4000"/>
    <n v="4000"/>
    <n v="4000"/>
    <n v="0"/>
  </r>
  <r>
    <x v="2"/>
    <x v="27"/>
    <s v="Howard IH 20 Bridge Replacemen"/>
    <x v="57"/>
    <x v="0"/>
    <s v="Salaices, Osiel"/>
    <n v="0.2"/>
    <x v="2"/>
    <m/>
    <m/>
    <n v="1300"/>
    <n v="260"/>
    <n v="260"/>
    <n v="0"/>
  </r>
  <r>
    <x v="0"/>
    <x v="28"/>
    <s v="SM-Dallas SH 310 Intersection"/>
    <x v="56"/>
    <x v="0"/>
    <s v="Ramirez, Jose C"/>
    <n v="0.2"/>
    <x v="3"/>
    <m/>
    <m/>
    <n v="1300"/>
    <n v="260"/>
    <n v="260"/>
    <n v="0"/>
  </r>
  <r>
    <x v="0"/>
    <x v="28"/>
    <s v="SM-Dallas SH 310 Intersection"/>
    <x v="57"/>
    <x v="0"/>
    <s v="Salaices, Osiel"/>
    <n v="0.15"/>
    <x v="3"/>
    <m/>
    <m/>
    <n v="1300"/>
    <n v="195"/>
    <n v="195"/>
    <n v="0"/>
  </r>
  <r>
    <x v="0"/>
    <x v="28"/>
    <s v="SM-Dallas SH 310 Intersection"/>
    <x v="42"/>
    <x v="9"/>
    <s v="Hampton, Justin D"/>
    <n v="0.3"/>
    <x v="3"/>
    <m/>
    <m/>
    <n v="1300"/>
    <n v="390"/>
    <n v="390"/>
    <n v="0"/>
  </r>
  <r>
    <x v="0"/>
    <x v="28"/>
    <s v="SM-Dallas SH 310 Intersection"/>
    <x v="278"/>
    <x v="56"/>
    <s v=""/>
    <n v="0.75"/>
    <x v="3"/>
    <m/>
    <m/>
    <n v="5000"/>
    <n v="3750"/>
    <n v="3750"/>
    <n v="0"/>
  </r>
  <r>
    <x v="0"/>
    <x v="28"/>
    <s v="SM-Dallas SH 310 Intersection"/>
    <x v="33"/>
    <x v="33"/>
    <s v="Concha, Aaron"/>
    <n v="0.6"/>
    <x v="3"/>
    <m/>
    <m/>
    <n v="1500"/>
    <n v="900"/>
    <n v="900"/>
    <n v="0"/>
  </r>
  <r>
    <x v="0"/>
    <x v="28"/>
    <s v="SM-Dallas SH 310 Intersection"/>
    <x v="50"/>
    <x v="49"/>
    <s v="NEFF, ROBERT S"/>
    <n v="0.15"/>
    <x v="4"/>
    <m/>
    <m/>
    <n v="1300"/>
    <n v="195"/>
    <n v="195"/>
    <n v="0"/>
  </r>
  <r>
    <x v="0"/>
    <x v="28"/>
    <s v="SM-Dallas SH 310 Intersection"/>
    <x v="50"/>
    <x v="49"/>
    <s v="NEFF, ROBERT S"/>
    <n v="0.15"/>
    <x v="4"/>
    <m/>
    <m/>
    <n v="1300"/>
    <n v="195"/>
    <n v="195"/>
    <n v="0"/>
  </r>
  <r>
    <x v="0"/>
    <x v="28"/>
    <s v="SM-Dallas SH 310 Intersection"/>
    <x v="279"/>
    <x v="145"/>
    <s v="AARON CONCHA"/>
    <n v="0.5"/>
    <x v="4"/>
    <m/>
    <m/>
    <n v="2100"/>
    <n v="1050"/>
    <n v="1050"/>
    <n v="0"/>
  </r>
  <r>
    <x v="0"/>
    <x v="29"/>
    <s v="NTTA CTP Southbound Mainlanes"/>
    <x v="42"/>
    <x v="9"/>
    <s v="Hampton, Justin D"/>
    <n v="0.3"/>
    <x v="2"/>
    <m/>
    <m/>
    <n v="1300"/>
    <n v="390"/>
    <n v="390"/>
    <n v="0"/>
  </r>
  <r>
    <x v="0"/>
    <x v="30"/>
    <s v="Select Maintenance 2025"/>
    <x v="216"/>
    <x v="178"/>
    <s v="Lumbreras, Roberto"/>
    <n v="0.5"/>
    <x v="5"/>
    <m/>
    <m/>
    <n v="1500"/>
    <n v="750"/>
    <n v="75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2450B7-9DB9-4367-9CA2-07FC3091147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E33" firstHeaderRow="0" firstDataRow="1" firstDataCol="1"/>
  <pivotFields count="14">
    <pivotField showAll="0">
      <items count="4">
        <item x="0"/>
        <item x="1"/>
        <item x="2"/>
        <item t="default"/>
      </items>
      <extLst>
        <ext xmlns:x14="http://schemas.microsoft.com/office/spreadsheetml/2009/9/main" uri="{2946ED86-A175-432a-8AC1-64E0C546D7DE}">
          <x14:pivotField fillDownLabels="1"/>
        </ext>
      </extLst>
    </pivotField>
    <pivotField axis="axisRow" showAll="0" sortType="ascending">
      <items count="51">
        <item sd="0" m="1" x="47"/>
        <item sd="0" m="1" x="43"/>
        <item sd="0" x="0"/>
        <item sd="0" m="1" x="45"/>
        <item sd="0" m="1" x="44"/>
        <item sd="0" m="1" x="42"/>
        <item sd="0" m="1" x="48"/>
        <item sd="0" m="1" x="49"/>
        <item sd="0" x="1"/>
        <item sd="0" m="1" x="37"/>
        <item sd="0" x="2"/>
        <item sd="0" x="3"/>
        <item sd="0" x="4"/>
        <item sd="0" m="1" x="32"/>
        <item sd="0" x="5"/>
        <item sd="0" m="1" x="46"/>
        <item sd="0" x="6"/>
        <item sd="0" x="7"/>
        <item sd="0" x="8"/>
        <item sd="0" x="9"/>
        <item sd="0" x="10"/>
        <item sd="0" m="1" x="38"/>
        <item sd="0" m="1" x="36"/>
        <item sd="0" m="1" x="39"/>
        <item sd="0" m="1" x="41"/>
        <item sd="0" x="11"/>
        <item sd="0" x="12"/>
        <item sd="0" x="13"/>
        <item sd="0" x="14"/>
        <item sd="0" x="15"/>
        <item sd="0" x="16"/>
        <item sd="0" x="17"/>
        <item sd="0" m="1" x="33"/>
        <item sd="0" x="18"/>
        <item sd="0" x="19"/>
        <item sd="0" x="20"/>
        <item sd="0" x="21"/>
        <item sd="0" x="22"/>
        <item sd="0" x="23"/>
        <item sd="0" x="24"/>
        <item sd="0" x="25"/>
        <item sd="0" x="26"/>
        <item sd="0" m="1" x="34"/>
        <item sd="0" m="1" x="35"/>
        <item sd="0" m="1" x="31"/>
        <item sd="0" x="27"/>
        <item sd="0" x="28"/>
        <item sd="0" x="29"/>
        <item sd="0" m="1" x="40"/>
        <item sd="0" x="30"/>
        <item t="default" sd="0"/>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axis="axisRow" showAll="0">
      <items count="333">
        <item x="119"/>
        <item m="1" x="293"/>
        <item m="1" x="282"/>
        <item x="78"/>
        <item x="223"/>
        <item x="38"/>
        <item x="200"/>
        <item x="123"/>
        <item x="20"/>
        <item x="79"/>
        <item x="80"/>
        <item x="39"/>
        <item x="257"/>
        <item m="1" x="286"/>
        <item x="54"/>
        <item x="265"/>
        <item x="224"/>
        <item x="125"/>
        <item x="6"/>
        <item x="7"/>
        <item x="8"/>
        <item x="226"/>
        <item x="201"/>
        <item m="1" x="294"/>
        <item x="21"/>
        <item x="41"/>
        <item x="258"/>
        <item x="81"/>
        <item x="82"/>
        <item x="83"/>
        <item x="84"/>
        <item x="19"/>
        <item x="127"/>
        <item x="0"/>
        <item x="245"/>
        <item x="176"/>
        <item x="204"/>
        <item m="1" x="311"/>
        <item x="85"/>
        <item x="205"/>
        <item x="55"/>
        <item x="56"/>
        <item x="239"/>
        <item x="107"/>
        <item x="192"/>
        <item m="1" x="324"/>
        <item x="247"/>
        <item x="206"/>
        <item x="259"/>
        <item m="1" x="326"/>
        <item m="1" x="330"/>
        <item x="57"/>
        <item x="177"/>
        <item m="1" x="287"/>
        <item x="128"/>
        <item x="22"/>
        <item x="228"/>
        <item x="108"/>
        <item x="86"/>
        <item x="1"/>
        <item x="87"/>
        <item x="207"/>
        <item x="129"/>
        <item x="193"/>
        <item x="240"/>
        <item x="208"/>
        <item x="178"/>
        <item x="209"/>
        <item x="179"/>
        <item x="88"/>
        <item x="210"/>
        <item x="229"/>
        <item m="1" x="325"/>
        <item x="42"/>
        <item x="246"/>
        <item x="269"/>
        <item x="211"/>
        <item x="23"/>
        <item x="212"/>
        <item x="58"/>
        <item x="59"/>
        <item x="241"/>
        <item x="11"/>
        <item x="213"/>
        <item x="272"/>
        <item x="242"/>
        <item x="278"/>
        <item x="60"/>
        <item x="214"/>
        <item m="1" x="288"/>
        <item x="90"/>
        <item x="133"/>
        <item x="134"/>
        <item x="135"/>
        <item m="1" x="321"/>
        <item x="109"/>
        <item x="254"/>
        <item x="136"/>
        <item x="250"/>
        <item x="191"/>
        <item x="137"/>
        <item x="110"/>
        <item x="91"/>
        <item x="92"/>
        <item x="139"/>
        <item x="111"/>
        <item m="1" x="327"/>
        <item x="144"/>
        <item x="2"/>
        <item x="149"/>
        <item m="1" x="303"/>
        <item m="1" x="305"/>
        <item x="93"/>
        <item x="44"/>
        <item x="181"/>
        <item m="1" x="329"/>
        <item m="1" x="323"/>
        <item x="13"/>
        <item x="64"/>
        <item x="3"/>
        <item x="25"/>
        <item x="94"/>
        <item x="194"/>
        <item x="195"/>
        <item x="150"/>
        <item x="151"/>
        <item m="1" x="312"/>
        <item x="215"/>
        <item x="45"/>
        <item x="216"/>
        <item m="1" x="285"/>
        <item x="118"/>
        <item x="173"/>
        <item m="1" x="298"/>
        <item m="1" x="319"/>
        <item x="182"/>
        <item m="1" x="322"/>
        <item x="153"/>
        <item m="1" x="302"/>
        <item x="196"/>
        <item m="1" x="318"/>
        <item m="1" x="320"/>
        <item x="46"/>
        <item x="154"/>
        <item x="26"/>
        <item x="217"/>
        <item x="14"/>
        <item x="218"/>
        <item x="27"/>
        <item x="28"/>
        <item x="29"/>
        <item x="174"/>
        <item x="30"/>
        <item x="184"/>
        <item x="273"/>
        <item x="4"/>
        <item x="65"/>
        <item sd="0" m="1" x="280"/>
        <item x="251"/>
        <item m="1" x="281"/>
        <item x="155"/>
        <item x="66"/>
        <item x="185"/>
        <item x="31"/>
        <item x="32"/>
        <item x="50"/>
        <item x="186"/>
        <item x="97"/>
        <item x="263"/>
        <item x="98"/>
        <item m="1" x="290"/>
        <item m="1" x="292"/>
        <item x="34"/>
        <item x="99"/>
        <item x="68"/>
        <item x="234"/>
        <item x="69"/>
        <item x="70"/>
        <item m="1" x="295"/>
        <item x="100"/>
        <item x="160"/>
        <item x="274"/>
        <item x="101"/>
        <item x="236"/>
        <item x="243"/>
        <item x="187"/>
        <item x="161"/>
        <item x="162"/>
        <item x="163"/>
        <item x="102"/>
        <item x="164"/>
        <item x="237"/>
        <item x="252"/>
        <item m="1" x="331"/>
        <item x="103"/>
        <item x="36"/>
        <item x="219"/>
        <item x="220"/>
        <item x="197"/>
        <item x="71"/>
        <item x="17"/>
        <item x="279"/>
        <item x="256"/>
        <item x="167"/>
        <item x="168"/>
        <item x="221"/>
        <item x="222"/>
        <item x="104"/>
        <item x="244"/>
        <item x="74"/>
        <item m="1" x="304"/>
        <item m="1" x="291"/>
        <item x="188"/>
        <item x="253"/>
        <item x="115"/>
        <item x="75"/>
        <item x="116"/>
        <item x="198"/>
        <item x="77"/>
        <item x="51"/>
        <item x="238"/>
        <item x="105"/>
        <item m="1" x="328"/>
        <item x="276"/>
        <item x="18"/>
        <item x="277"/>
        <item x="171"/>
        <item x="172"/>
        <item x="37"/>
        <item x="264"/>
        <item x="106"/>
        <item x="183"/>
        <item x="96"/>
        <item x="9"/>
        <item x="271"/>
        <item x="35"/>
        <item x="89"/>
        <item x="231"/>
        <item x="260"/>
        <item x="63"/>
        <item x="113"/>
        <item x="267"/>
        <item x="232"/>
        <item x="122"/>
        <item x="124"/>
        <item x="61"/>
        <item x="121"/>
        <item x="131"/>
        <item x="130"/>
        <item x="138"/>
        <item x="24"/>
        <item x="180"/>
        <item x="40"/>
        <item x="261"/>
        <item x="270"/>
        <item x="152"/>
        <item x="10"/>
        <item m="1" x="289"/>
        <item x="16"/>
        <item x="145"/>
        <item x="170"/>
        <item x="175"/>
        <item x="203"/>
        <item x="15"/>
        <item m="1" x="299"/>
        <item m="1" x="317"/>
        <item x="199"/>
        <item x="62"/>
        <item x="249"/>
        <item m="1" x="307"/>
        <item m="1" x="313"/>
        <item x="227"/>
        <item x="95"/>
        <item x="156"/>
        <item x="230"/>
        <item x="202"/>
        <item x="233"/>
        <item x="235"/>
        <item m="1" x="306"/>
        <item x="268"/>
        <item m="1" x="316"/>
        <item m="1" x="297"/>
        <item x="140"/>
        <item x="141"/>
        <item x="142"/>
        <item x="143"/>
        <item x="146"/>
        <item x="166"/>
        <item x="189"/>
        <item x="158"/>
        <item x="112"/>
        <item x="157"/>
        <item x="43"/>
        <item m="1" x="308"/>
        <item x="147"/>
        <item x="148"/>
        <item m="1" x="300"/>
        <item m="1" x="310"/>
        <item m="1" x="314"/>
        <item m="1" x="315"/>
        <item m="1" x="296"/>
        <item x="266"/>
        <item m="1" x="301"/>
        <item x="190"/>
        <item x="120"/>
        <item x="126"/>
        <item x="255"/>
        <item x="48"/>
        <item x="33"/>
        <item x="262"/>
        <item m="1" x="284"/>
        <item m="1" x="309"/>
        <item x="53"/>
        <item x="12"/>
        <item x="49"/>
        <item x="76"/>
        <item x="248"/>
        <item x="5"/>
        <item x="72"/>
        <item x="73"/>
        <item x="165"/>
        <item x="169"/>
        <item x="67"/>
        <item x="47"/>
        <item x="275"/>
        <item m="1" x="283"/>
        <item x="159"/>
        <item x="225"/>
        <item x="52"/>
        <item x="114"/>
        <item x="117"/>
        <item x="132"/>
        <item t="default"/>
      </items>
      <extLst>
        <ext xmlns:x14="http://schemas.microsoft.com/office/spreadsheetml/2009/9/main" uri="{2946ED86-A175-432a-8AC1-64E0C546D7DE}">
          <x14:pivotField fillDownLabels="1"/>
        </ext>
      </extLst>
    </pivotField>
    <pivotField showAll="0">
      <items count="267">
        <item x="149"/>
        <item x="90"/>
        <item x="125"/>
        <item x="205"/>
        <item x="38"/>
        <item x="74"/>
        <item x="19"/>
        <item x="18"/>
        <item x="139"/>
        <item x="203"/>
        <item x="8"/>
        <item x="191"/>
        <item x="95"/>
        <item x="114"/>
        <item x="193"/>
        <item x="197"/>
        <item x="92"/>
        <item x="70"/>
        <item x="159"/>
        <item x="183"/>
        <item x="194"/>
        <item x="37"/>
        <item x="103"/>
        <item x="210"/>
        <item x="221"/>
        <item x="175"/>
        <item x="20"/>
        <item x="110"/>
        <item x="220"/>
        <item x="84"/>
        <item x="206"/>
        <item m="1" x="231"/>
        <item x="2"/>
        <item x="158"/>
        <item x="157"/>
        <item x="104"/>
        <item x="36"/>
        <item x="11"/>
        <item x="195"/>
        <item x="50"/>
        <item x="49"/>
        <item x="43"/>
        <item m="1" x="262"/>
        <item x="93"/>
        <item x="112"/>
        <item x="64"/>
        <item x="79"/>
        <item x="66"/>
        <item x="182"/>
        <item x="77"/>
        <item x="13"/>
        <item x="153"/>
        <item m="1" x="259"/>
        <item m="1" x="242"/>
        <item x="141"/>
        <item x="60"/>
        <item x="134"/>
        <item x="3"/>
        <item x="129"/>
        <item x="25"/>
        <item x="142"/>
        <item x="148"/>
        <item x="163"/>
        <item x="164"/>
        <item x="130"/>
        <item x="131"/>
        <item m="1" x="248"/>
        <item x="177"/>
        <item x="44"/>
        <item x="106"/>
        <item x="178"/>
        <item x="45"/>
        <item x="85"/>
        <item m="1" x="226"/>
        <item x="69"/>
        <item m="1" x="255"/>
        <item m="1" x="237"/>
        <item m="1" x="258"/>
        <item m="1" x="254"/>
        <item m="1" x="256"/>
        <item x="133"/>
        <item x="150"/>
        <item x="154"/>
        <item m="1" x="241"/>
        <item x="26"/>
        <item x="0"/>
        <item x="27"/>
        <item x="179"/>
        <item x="165"/>
        <item x="180"/>
        <item x="14"/>
        <item x="28"/>
        <item x="30"/>
        <item x="151"/>
        <item x="29"/>
        <item x="176"/>
        <item x="156"/>
        <item x="31"/>
        <item x="61"/>
        <item x="4"/>
        <item x="32"/>
        <item m="1" x="244"/>
        <item x="22"/>
        <item x="1"/>
        <item x="169"/>
        <item m="1" x="222"/>
        <item x="73"/>
        <item x="9"/>
        <item x="172"/>
        <item x="187"/>
        <item x="109"/>
        <item x="99"/>
        <item x="123"/>
        <item m="1" x="260"/>
        <item x="214"/>
        <item x="89"/>
        <item m="1" x="230"/>
        <item x="88"/>
        <item x="208"/>
        <item x="173"/>
        <item x="174"/>
        <item m="1" x="227"/>
        <item x="75"/>
        <item x="39"/>
        <item x="81"/>
        <item x="17"/>
        <item x="181"/>
        <item x="145"/>
        <item x="94"/>
        <item x="198"/>
        <item x="54"/>
        <item x="168"/>
        <item x="72"/>
        <item x="41"/>
        <item m="1" x="233"/>
        <item x="199"/>
        <item x="6"/>
        <item m="1" x="263"/>
        <item x="185"/>
        <item x="78"/>
        <item x="76"/>
        <item m="1" x="264"/>
        <item m="1" x="243"/>
        <item m="1" x="225"/>
        <item x="96"/>
        <item x="218"/>
        <item x="56"/>
        <item x="23"/>
        <item x="217"/>
        <item x="196"/>
        <item x="55"/>
        <item m="1" x="228"/>
        <item x="166"/>
        <item x="21"/>
        <item x="7"/>
        <item x="53"/>
        <item x="140"/>
        <item m="1" x="234"/>
        <item x="91"/>
        <item m="1" x="265"/>
        <item m="1" x="232"/>
        <item m="1" x="261"/>
        <item x="107"/>
        <item x="65"/>
        <item x="202"/>
        <item x="121"/>
        <item x="83"/>
        <item x="98"/>
        <item x="162"/>
        <item x="82"/>
        <item x="34"/>
        <item x="63"/>
        <item x="97"/>
        <item m="1" x="257"/>
        <item x="120"/>
        <item x="204"/>
        <item x="117"/>
        <item x="118"/>
        <item x="119"/>
        <item x="155"/>
        <item x="87"/>
        <item x="216"/>
        <item x="35"/>
        <item x="80"/>
        <item x="59"/>
        <item x="101"/>
        <item x="212"/>
        <item x="189"/>
        <item x="111"/>
        <item x="57"/>
        <item x="115"/>
        <item x="122"/>
        <item x="24"/>
        <item x="40"/>
        <item x="215"/>
        <item x="132"/>
        <item x="10"/>
        <item m="1" x="229"/>
        <item x="16"/>
        <item x="126"/>
        <item x="147"/>
        <item x="152"/>
        <item x="171"/>
        <item x="15"/>
        <item m="1" x="238"/>
        <item x="167"/>
        <item x="58"/>
        <item x="201"/>
        <item m="1" x="246"/>
        <item m="1" x="249"/>
        <item x="186"/>
        <item x="86"/>
        <item x="135"/>
        <item x="188"/>
        <item x="170"/>
        <item x="190"/>
        <item x="192"/>
        <item m="1" x="245"/>
        <item x="213"/>
        <item m="1" x="253"/>
        <item m="1" x="236"/>
        <item x="124"/>
        <item x="127"/>
        <item x="144"/>
        <item x="160"/>
        <item x="137"/>
        <item x="100"/>
        <item x="136"/>
        <item x="42"/>
        <item m="1" x="247"/>
        <item x="128"/>
        <item m="1" x="239"/>
        <item m="1" x="251"/>
        <item m="1" x="252"/>
        <item m="1" x="235"/>
        <item x="211"/>
        <item m="1" x="250"/>
        <item x="47"/>
        <item x="33"/>
        <item x="113"/>
        <item x="207"/>
        <item x="108"/>
        <item m="1" x="224"/>
        <item x="52"/>
        <item m="1" x="240"/>
        <item x="161"/>
        <item x="12"/>
        <item x="48"/>
        <item x="71"/>
        <item x="200"/>
        <item x="209"/>
        <item x="5"/>
        <item x="67"/>
        <item x="68"/>
        <item x="143"/>
        <item x="146"/>
        <item x="62"/>
        <item x="46"/>
        <item x="219"/>
        <item m="1" x="223"/>
        <item x="138"/>
        <item x="184"/>
        <item x="51"/>
        <item x="102"/>
        <item x="105"/>
        <item x="116"/>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dataField="1" showAll="0">
      <extLst>
        <ext xmlns:x14="http://schemas.microsoft.com/office/spreadsheetml/2009/9/main" uri="{2946ED86-A175-432a-8AC1-64E0C546D7DE}">
          <x14:pivotField fillDownLabels="1"/>
        </ext>
      </extLst>
    </pivotField>
    <pivotField axis="axisRow" showAll="0">
      <items count="51">
        <item m="1" x="48"/>
        <item m="1" x="49"/>
        <item m="1" x="11"/>
        <item m="1" x="16"/>
        <item m="1" x="23"/>
        <item m="1" x="41"/>
        <item m="1" x="35"/>
        <item m="1" x="34"/>
        <item m="1" x="33"/>
        <item m="1" x="30"/>
        <item m="1" x="36"/>
        <item m="1" x="18"/>
        <item m="1" x="14"/>
        <item m="1" x="28"/>
        <item m="1" x="29"/>
        <item m="1" x="19"/>
        <item m="1" x="20"/>
        <item m="1" x="27"/>
        <item m="1" x="12"/>
        <item m="1" x="42"/>
        <item m="1" x="43"/>
        <item m="1" x="45"/>
        <item m="1" x="24"/>
        <item m="1" x="26"/>
        <item m="1" x="38"/>
        <item m="1" x="37"/>
        <item m="1" x="9"/>
        <item m="1" x="15"/>
        <item m="1" x="7"/>
        <item m="1" x="39"/>
        <item m="1" x="40"/>
        <item m="1" x="46"/>
        <item m="1" x="17"/>
        <item m="1" x="44"/>
        <item m="1" x="22"/>
        <item m="1" x="21"/>
        <item m="1" x="25"/>
        <item m="1" x="8"/>
        <item m="1" x="10"/>
        <item m="1" x="31"/>
        <item m="1" x="32"/>
        <item m="1" x="47"/>
        <item m="1" x="13"/>
        <item m="1" x="6"/>
        <item x="0"/>
        <item x="2"/>
        <item x="1"/>
        <item x="3"/>
        <item x="4"/>
        <item x="5"/>
        <item t="default"/>
      </items>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showAll="0">
      <extLst>
        <ext xmlns:x14="http://schemas.microsoft.com/office/spreadsheetml/2009/9/main" uri="{2946ED86-A175-432a-8AC1-64E0C546D7DE}">
          <x14:pivotField fillDownLabels="1"/>
        </ext>
      </extLst>
    </pivotField>
    <pivotField numFmtId="43" showAll="0">
      <extLst>
        <ext xmlns:x14="http://schemas.microsoft.com/office/spreadsheetml/2009/9/main" uri="{2946ED86-A175-432a-8AC1-64E0C546D7DE}">
          <x14:pivotField fillDownLabels="1"/>
        </ext>
      </extLst>
    </pivotField>
    <pivotField dataField="1" numFmtId="43" showAll="0">
      <extLst>
        <ext xmlns:x14="http://schemas.microsoft.com/office/spreadsheetml/2009/9/main" uri="{2946ED86-A175-432a-8AC1-64E0C546D7DE}">
          <x14:pivotField fillDownLabels="1"/>
        </ext>
      </extLst>
    </pivotField>
    <pivotField dataField="1" numFmtId="43" showAll="0">
      <extLst>
        <ext xmlns:x14="http://schemas.microsoft.com/office/spreadsheetml/2009/9/main" uri="{2946ED86-A175-432a-8AC1-64E0C546D7DE}">
          <x14:pivotField fillDownLabels="1"/>
        </ext>
      </extLst>
    </pivotField>
    <pivotField dataField="1" numFmtId="43" showAll="0">
      <extLst>
        <ext xmlns:x14="http://schemas.microsoft.com/office/spreadsheetml/2009/9/main" uri="{2946ED86-A175-432a-8AC1-64E0C546D7DE}">
          <x14:pivotField fillDownLabels="1"/>
        </ext>
      </extLst>
    </pivotField>
  </pivotFields>
  <rowFields count="3">
    <field x="1"/>
    <field x="3"/>
    <field x="7"/>
  </rowFields>
  <rowItems count="32">
    <i>
      <x v="2"/>
    </i>
    <i>
      <x v="8"/>
    </i>
    <i>
      <x v="10"/>
    </i>
    <i>
      <x v="11"/>
    </i>
    <i>
      <x v="12"/>
    </i>
    <i>
      <x v="14"/>
    </i>
    <i>
      <x v="16"/>
    </i>
    <i>
      <x v="17"/>
    </i>
    <i>
      <x v="18"/>
    </i>
    <i>
      <x v="19"/>
    </i>
    <i>
      <x v="20"/>
    </i>
    <i>
      <x v="25"/>
    </i>
    <i>
      <x v="26"/>
    </i>
    <i>
      <x v="27"/>
    </i>
    <i>
      <x v="28"/>
    </i>
    <i>
      <x v="29"/>
    </i>
    <i>
      <x v="30"/>
    </i>
    <i>
      <x v="31"/>
    </i>
    <i>
      <x v="33"/>
    </i>
    <i>
      <x v="34"/>
    </i>
    <i>
      <x v="35"/>
    </i>
    <i>
      <x v="36"/>
    </i>
    <i>
      <x v="37"/>
    </i>
    <i>
      <x v="38"/>
    </i>
    <i>
      <x v="39"/>
    </i>
    <i>
      <x v="40"/>
    </i>
    <i>
      <x v="41"/>
    </i>
    <i>
      <x v="45"/>
    </i>
    <i>
      <x v="46"/>
    </i>
    <i>
      <x v="47"/>
    </i>
    <i>
      <x v="49"/>
    </i>
    <i t="grand">
      <x/>
    </i>
  </rowItems>
  <colFields count="1">
    <field x="-2"/>
  </colFields>
  <colItems count="4">
    <i>
      <x/>
    </i>
    <i i="1">
      <x v="1"/>
    </i>
    <i i="2">
      <x v="2"/>
    </i>
    <i i="3">
      <x v="3"/>
    </i>
  </colItems>
  <dataFields count="4">
    <dataField name="Sum of UNIT ALLOCATION" fld="6" baseField="0" baseItem="0"/>
    <dataField name="Sum of RATE X ALLOCATION" fld="11" baseField="0" baseItem="0"/>
    <dataField name="Sum of RATE X REVISION" fld="12" baseField="0" baseItem="0"/>
    <dataField name="Sum of CHANGE" fld="13" baseField="0" baseItem="0" numFmtId="43"/>
  </dataFields>
  <formats count="62">
    <format dxfId="305">
      <pivotArea type="all" dataOnly="0" outline="0" fieldPosition="0"/>
    </format>
    <format dxfId="304">
      <pivotArea outline="0" collapsedLevelsAreSubtotals="1" fieldPosition="0"/>
    </format>
    <format dxfId="303">
      <pivotArea field="0" type="button" dataOnly="0" labelOnly="1" outline="0"/>
    </format>
    <format dxfId="302">
      <pivotArea field="1" type="button" dataOnly="0" labelOnly="1" outline="0" axis="axisRow" fieldPosition="0"/>
    </format>
    <format dxfId="301">
      <pivotArea field="3" type="button" dataOnly="0" labelOnly="1" outline="0" axis="axisRow" fieldPosition="1"/>
    </format>
    <format dxfId="300">
      <pivotArea field="4" type="button" dataOnly="0" labelOnly="1" outline="0"/>
    </format>
    <format dxfId="299">
      <pivotArea dataOnly="0" labelOnly="1" grandRow="1" outline="0" fieldPosition="0"/>
    </format>
    <format dxfId="298">
      <pivotArea type="all" dataOnly="0" outline="0" fieldPosition="0"/>
    </format>
    <format dxfId="297">
      <pivotArea outline="0" collapsedLevelsAreSubtotals="1" fieldPosition="0"/>
    </format>
    <format dxfId="296">
      <pivotArea field="0" type="button" dataOnly="0" labelOnly="1" outline="0"/>
    </format>
    <format dxfId="295">
      <pivotArea field="1" type="button" dataOnly="0" labelOnly="1" outline="0" axis="axisRow" fieldPosition="0"/>
    </format>
    <format dxfId="294">
      <pivotArea field="3" type="button" dataOnly="0" labelOnly="1" outline="0" axis="axisRow" fieldPosition="1"/>
    </format>
    <format dxfId="293">
      <pivotArea field="4" type="button" dataOnly="0" labelOnly="1" outline="0"/>
    </format>
    <format dxfId="292">
      <pivotArea dataOnly="0" labelOnly="1" grandRow="1" outline="0" fieldPosition="0"/>
    </format>
    <format dxfId="291">
      <pivotArea type="all" dataOnly="0" outline="0" fieldPosition="0"/>
    </format>
    <format dxfId="290">
      <pivotArea outline="0" collapsedLevelsAreSubtotals="1" fieldPosition="0"/>
    </format>
    <format dxfId="289">
      <pivotArea field="0" type="button" dataOnly="0" labelOnly="1" outline="0"/>
    </format>
    <format dxfId="288">
      <pivotArea field="1" type="button" dataOnly="0" labelOnly="1" outline="0" axis="axisRow" fieldPosition="0"/>
    </format>
    <format dxfId="287">
      <pivotArea field="3" type="button" dataOnly="0" labelOnly="1" outline="0" axis="axisRow" fieldPosition="1"/>
    </format>
    <format dxfId="286">
      <pivotArea field="4" type="button" dataOnly="0" labelOnly="1" outline="0"/>
    </format>
    <format dxfId="285">
      <pivotArea dataOnly="0" labelOnly="1" grandRow="1" outline="0" fieldPosition="0"/>
    </format>
    <format dxfId="284">
      <pivotArea type="all" dataOnly="0" outline="0" fieldPosition="0"/>
    </format>
    <format dxfId="283">
      <pivotArea outline="0" collapsedLevelsAreSubtotals="1" fieldPosition="0"/>
    </format>
    <format dxfId="282">
      <pivotArea field="0" type="button" dataOnly="0" labelOnly="1" outline="0"/>
    </format>
    <format dxfId="281">
      <pivotArea field="1" type="button" dataOnly="0" labelOnly="1" outline="0" axis="axisRow" fieldPosition="0"/>
    </format>
    <format dxfId="280">
      <pivotArea field="3" type="button" dataOnly="0" labelOnly="1" outline="0" axis="axisRow" fieldPosition="1"/>
    </format>
    <format dxfId="279">
      <pivotArea field="4" type="button" dataOnly="0" labelOnly="1" outline="0"/>
    </format>
    <format dxfId="278">
      <pivotArea dataOnly="0" labelOnly="1" grandRow="1" outline="0" fieldPosition="0"/>
    </format>
    <format dxfId="277">
      <pivotArea type="all" dataOnly="0" outline="0" fieldPosition="0"/>
    </format>
    <format dxfId="276">
      <pivotArea outline="0" collapsedLevelsAreSubtotals="1" fieldPosition="0"/>
    </format>
    <format dxfId="275">
      <pivotArea field="0" type="button" dataOnly="0" labelOnly="1" outline="0"/>
    </format>
    <format dxfId="274">
      <pivotArea field="1" type="button" dataOnly="0" labelOnly="1" outline="0" axis="axisRow" fieldPosition="0"/>
    </format>
    <format dxfId="273">
      <pivotArea field="3" type="button" dataOnly="0" labelOnly="1" outline="0" axis="axisRow" fieldPosition="1"/>
    </format>
    <format dxfId="272">
      <pivotArea field="4" type="button" dataOnly="0" labelOnly="1" outline="0"/>
    </format>
    <format dxfId="271">
      <pivotArea dataOnly="0" labelOnly="1" grandRow="1" outline="0" fieldPosition="0"/>
    </format>
    <format dxfId="270">
      <pivotArea type="all" dataOnly="0" outline="0" fieldPosition="0"/>
    </format>
    <format dxfId="269">
      <pivotArea type="all" dataOnly="0" outline="0" fieldPosition="0"/>
    </format>
    <format dxfId="268">
      <pivotArea type="all" dataOnly="0" outline="0" fieldPosition="0"/>
    </format>
    <format dxfId="267">
      <pivotArea outline="0" collapsedLevelsAreSubtotals="1" fieldPosition="0"/>
    </format>
    <format dxfId="266">
      <pivotArea field="0" type="button" dataOnly="0" labelOnly="1" outline="0"/>
    </format>
    <format dxfId="265">
      <pivotArea field="1" type="button" dataOnly="0" labelOnly="1" outline="0" axis="axisRow" fieldPosition="0"/>
    </format>
    <format dxfId="264">
      <pivotArea dataOnly="0" labelOnly="1" grandRow="1" outline="0" fieldPosition="0"/>
    </format>
    <format dxfId="263">
      <pivotArea dataOnly="0" labelOnly="1" outline="0" fieldPosition="0">
        <references count="1">
          <reference field="4294967294" count="2">
            <x v="1"/>
            <x v="2"/>
          </reference>
        </references>
      </pivotArea>
    </format>
    <format dxfId="262">
      <pivotArea type="all" dataOnly="0" outline="0" fieldPosition="0"/>
    </format>
    <format dxfId="261">
      <pivotArea outline="0" collapsedLevelsAreSubtotals="1" fieldPosition="0"/>
    </format>
    <format dxfId="260">
      <pivotArea field="0" type="button" dataOnly="0" labelOnly="1" outline="0"/>
    </format>
    <format dxfId="259">
      <pivotArea field="1" type="button" dataOnly="0" labelOnly="1" outline="0" axis="axisRow" fieldPosition="0"/>
    </format>
    <format dxfId="258">
      <pivotArea dataOnly="0" labelOnly="1" grandRow="1" outline="0" fieldPosition="0"/>
    </format>
    <format dxfId="257">
      <pivotArea dataOnly="0" labelOnly="1" outline="0" fieldPosition="0">
        <references count="1">
          <reference field="4294967294" count="2">
            <x v="1"/>
            <x v="2"/>
          </reference>
        </references>
      </pivotArea>
    </format>
    <format dxfId="256">
      <pivotArea type="all" dataOnly="0" outline="0" fieldPosition="0"/>
    </format>
    <format dxfId="255">
      <pivotArea outline="0" collapsedLevelsAreSubtotals="1" fieldPosition="0"/>
    </format>
    <format dxfId="254">
      <pivotArea field="0" type="button" dataOnly="0" labelOnly="1" outline="0"/>
    </format>
    <format dxfId="253">
      <pivotArea field="1" type="button" dataOnly="0" labelOnly="1" outline="0" axis="axisRow" fieldPosition="0"/>
    </format>
    <format dxfId="252">
      <pivotArea dataOnly="0" labelOnly="1" grandRow="1" outline="0" fieldPosition="0"/>
    </format>
    <format dxfId="251">
      <pivotArea dataOnly="0" labelOnly="1" outline="0" fieldPosition="0">
        <references count="1">
          <reference field="4294967294" count="2">
            <x v="1"/>
            <x v="2"/>
          </reference>
        </references>
      </pivotArea>
    </format>
    <format dxfId="250">
      <pivotArea type="all" dataOnly="0" outline="0" fieldPosition="0"/>
    </format>
    <format dxfId="249">
      <pivotArea outline="0" collapsedLevelsAreSubtotals="1" fieldPosition="0"/>
    </format>
    <format dxfId="248">
      <pivotArea field="0" type="button" dataOnly="0" labelOnly="1" outline="0"/>
    </format>
    <format dxfId="247">
      <pivotArea field="1" type="button" dataOnly="0" labelOnly="1" outline="0" axis="axisRow" fieldPosition="0"/>
    </format>
    <format dxfId="246">
      <pivotArea dataOnly="0" labelOnly="1" grandRow="1" outline="0" fieldPosition="0"/>
    </format>
    <format dxfId="245">
      <pivotArea dataOnly="0" labelOnly="1" outline="0" fieldPosition="0">
        <references count="1">
          <reference field="4294967294" count="2">
            <x v="1"/>
            <x v="2"/>
          </reference>
        </references>
      </pivotArea>
    </format>
    <format dxfId="244">
      <pivotArea outline="0" collapsedLevelsAreSubtotals="1" fieldPosition="0"/>
    </format>
  </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Query from Cas_Ragle" backgroundRefresh="0" connectionId="1" xr16:uid="{C612803B-2F2F-4CE2-B0D0-36A6E03877AA}" autoFormatId="16" applyNumberFormats="0" applyBorderFormats="0" applyFontFormats="0" applyPatternFormats="0" applyAlignmentFormats="0" applyWidthHeightFormats="0">
  <queryTableRefresh nextId="7" unboundColumnsRight="2">
    <queryTableFields count="6">
      <queryTableField id="1" name="Equipment #" tableColumnId="1"/>
      <queryTableField id="2" name="Equipment Description" tableColumnId="2"/>
      <queryTableField id="3" name="Purchase Price" tableColumnId="3"/>
      <queryTableField id="4" name="Status" tableColumnId="4"/>
      <queryTableField id="5" dataBound="0" tableColumnId="5"/>
      <queryTableField id="6" dataBound="0"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Query_from_Cas_Ragle_1_1" backgroundRefresh="0" connectionId="2" xr16:uid="{1279F4B4-B471-4D70-BCB1-78CF647B1C61}" autoFormatId="16" applyNumberFormats="0" applyBorderFormats="0" applyFontFormats="0" applyPatternFormats="0" applyAlignmentFormats="0" applyWidthHeightFormats="0">
  <queryTableRefresh nextId="6">
    <queryTableFields count="2">
      <queryTableField id="4" name="Equipment #" tableColumnId="4"/>
      <queryTableField id="5" name="Division"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86F32E7A-0C40-463B-BA47-9F3E6130261E}" sourceName="DIV">
  <extLst>
    <x:ext xmlns:x15="http://schemas.microsoft.com/office/spreadsheetml/2010/11/main" uri="{2F2917AC-EB37-4324-AD4E-5DD8C200BD13}">
      <x15:tableSlicerCache tableId="2"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 xr10:uid="{9D3E3485-831B-4FBA-910D-8F940071CE2C}" sourceName="JOB">
  <extLst>
    <x:ext xmlns:x15="http://schemas.microsoft.com/office/spreadsheetml/2010/11/main" uri="{2F2917AC-EB37-4324-AD4E-5DD8C200BD13}">
      <x15:tableSlicerCache tableId="2"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IVER" xr10:uid="{F470345C-4EAE-47EB-ACA8-7AAF4A3A8B50}" sourceName="DRIVER">
  <extLst>
    <x:ext xmlns:x15="http://schemas.microsoft.com/office/spreadsheetml/2010/11/main" uri="{2F2917AC-EB37-4324-AD4E-5DD8C200BD13}">
      <x15:tableSlicerCache tableId="2" column="9"/>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DESC" xr10:uid="{5C52324F-C8C3-40A6-8A72-112712278B36}" sourceName="JOB DESC">
  <extLst>
    <x:ext xmlns:x15="http://schemas.microsoft.com/office/spreadsheetml/2010/11/main" uri="{2F2917AC-EB37-4324-AD4E-5DD8C200BD13}">
      <x15:tableSlicerCache tableId="2" column="1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 xr10:uid="{DB739324-40C3-46D6-B89D-CEA209FAE0F2}" cache="Slicer_DIVISION" caption="DIV" columnCount="2" rowHeight="241300"/>
  <slicer name="JOB" xr10:uid="{1011EB1E-DD5C-4EA3-9934-F08148055974}" cache="Slicer_JOB" caption="JOB" columnCount="3" rowHeight="241300"/>
  <slicer name="DRIVER" xr10:uid="{79683123-3DE1-4325-A264-18FADB1820CA}" cache="Slicer_DRIVER" caption="DRIVER" columnCount="2" rowHeight="241300"/>
  <slicer name="JOB DESC" xr10:uid="{F080FE72-38B7-4C8A-9B0B-CC9EBC5598FE}" cache="Slicer_JOB_DESC" caption="JOB DESC" columnCount="2" rowHeight="241300"/>
</slicers>
</file>

<file path=xl/tables/_rels/table7.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D5890D-07D3-49D1-AD4D-F0198481C8D5}" name="Table2" displayName="Table2" ref="A4:N490" headerRowDxfId="359" dataDxfId="357" totalsRowDxfId="355" headerRowBorderDxfId="358" tableBorderDxfId="356" totalsRowBorderDxfId="354">
  <autoFilter ref="A4:N490" xr:uid="{92D5890D-07D3-49D1-AD4D-F0198481C8D5}">
    <filterColumn colId="1">
      <filters>
        <filter val="2022-008"/>
      </filters>
    </filterColumn>
  </autoFilter>
  <sortState xmlns:xlrd2="http://schemas.microsoft.com/office/spreadsheetml/2017/richdata2" ref="A5:N490">
    <sortCondition ref="B4:B490"/>
  </sortState>
  <tableColumns count="14">
    <tableColumn id="1" xr3:uid="{6348ED29-4B4F-4798-AD5B-11D9F6A4F1F2}" name="DIV" totalsRowLabel="Total" dataDxfId="353" totalsRowDxfId="352">
      <calculatedColumnFormula>_xlfn.XLOOKUP(Table2[[#This Row],[JOB]],Table13[JOB '#2],Table13[DIVISION '#],)</calculatedColumnFormula>
    </tableColumn>
    <tableColumn id="2" xr3:uid="{05585F0C-43EA-4685-8D65-5E1EA1CF0B0A}" name="JOB" dataDxfId="351" totalsRowDxfId="350"/>
    <tableColumn id="14" xr3:uid="{91FC7165-F37A-4845-BCAA-78EB43370263}" name="JOB DESC" dataDxfId="349" totalsRowDxfId="348">
      <calculatedColumnFormula>_xlfn.XLOOKUP(Table2[[#This Row],[JOB]],Table13[JOB '#1],Table13[JOB DESC],)</calculatedColumnFormula>
    </tableColumn>
    <tableColumn id="15" xr3:uid="{D1800C8D-1A2E-418C-8C8E-719C110B9338}" name="ASSET ID" dataDxfId="347"/>
    <tableColumn id="3" xr3:uid="{2A43D65C-9941-407A-B4AB-BE3B5CBD6104}" name="EQUIPMENT" dataDxfId="346" totalsRowDxfId="345"/>
    <tableColumn id="9" xr3:uid="{799E7DFC-7952-4981-89C9-8425BFC34C76}" name="DRIVER" dataDxfId="344" totalsRowDxfId="343">
      <calculatedColumnFormula>IFERROR(_xlfn.XLOOKUP(Table2[[#This Row],[ASSET ID]],FLEET7[Asset],FLEET7[Employee],),"")</calculatedColumnFormula>
    </tableColumn>
    <tableColumn id="4" xr3:uid="{38234E42-6ED9-47AD-89C4-31211AADBA1E}" name="UNIT ALLOCATION" dataDxfId="342" totalsRowDxfId="341"/>
    <tableColumn id="11" xr3:uid="{07218F63-8806-4961-A2DF-925EE9A5E675}" name="COST CODE" dataDxfId="340" totalsRowDxfId="339"/>
    <tableColumn id="6" xr3:uid="{072D3DD0-DB60-4ABB-BBF1-56135FFBB041}" name="REVISION" dataDxfId="338" totalsRowDxfId="337"/>
    <tableColumn id="7" xr3:uid="{88165B7F-E719-4E85-808E-4D1F62D0173D}" name="NOTE / DETAIL" dataDxfId="336" totalsRowDxfId="335"/>
    <tableColumn id="5" xr3:uid="{C37800B4-0EE3-4DEE-921F-E50E41616B1A}" name="INTERNAL MONTHLY RATE" dataDxfId="334" totalsRowDxfId="333" dataCellStyle="Comma">
      <calculatedColumnFormula>_xlfn.XLOOKUP(Table2[[#This Row],[ASSET ID]],Table7[Equip '#],Table7[Rate],)</calculatedColumnFormula>
    </tableColumn>
    <tableColumn id="10" xr3:uid="{57325062-AD51-4954-8489-D4AA8554DCAD}" name="RATE X ALLOCATION" dataDxfId="332" totalsRowDxfId="331" dataCellStyle="Comma">
      <calculatedColumnFormula>Table2[[#This Row],[INTERNAL MONTHLY RATE]]*Table2[[#This Row],[UNIT ALLOCATION]]</calculatedColumnFormula>
    </tableColumn>
    <tableColumn id="12" xr3:uid="{C7AB5C10-C918-4CA1-B686-EA34238A75E4}" name="RATE X REVISION" dataDxfId="330" totalsRowDxfId="329" dataCellStyle="Comma">
      <calculatedColumnFormula>IF(ISBLANK(Table2[[#This Row],[REVISION]]), Table2[[#This Row],[UNIT ALLOCATION]] * Table2[[#This Row],[INTERNAL MONTHLY RATE]], Table2[[#This Row],[INTERNAL MONTHLY RATE]] * Table2[[#This Row],[REVISION]])</calculatedColumnFormula>
    </tableColumn>
    <tableColumn id="13" xr3:uid="{2633C447-9DAA-4770-85BE-564D0AACE32A}" name="CHANGE" totalsRowFunction="sum" dataDxfId="328" totalsRowDxfId="327" dataCellStyle="Comma">
      <calculatedColumnFormula>Table2[[#This Row],[RATE X ALLOCATION]]-Table2[[#This Row],[RATE X REVISION]]</calculatedColumnFormula>
    </tableColumn>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C76876-34FE-4EE4-ADAE-4A5B099D3227}" name="Table1" displayName="Table1" ref="A1:P487" totalsRowShown="0" headerRowDxfId="326" dataDxfId="324" headerRowBorderDxfId="325" tableBorderDxfId="323" totalsRowBorderDxfId="322">
  <autoFilter ref="A1:P487" xr:uid="{FBC76876-34FE-4EE4-ADAE-4A5B099D3227}"/>
  <sortState xmlns:xlrd2="http://schemas.microsoft.com/office/spreadsheetml/2017/richdata2" ref="A2:P487">
    <sortCondition ref="E1:E487"/>
  </sortState>
  <tableColumns count="16">
    <tableColumn id="1" xr3:uid="{314559A7-2831-410D-97F2-BA1EA07D4C0A}" name="Division" dataDxfId="321"/>
    <tableColumn id="2" xr3:uid="{3CB82486-0AC8-420D-B6CF-B0B832CE7CDB}" name="Equip #" dataDxfId="320"/>
    <tableColumn id="3" xr3:uid="{D791BDBD-B497-43DD-A76B-FD7225732B26}" name="Equipment Description" dataDxfId="319"/>
    <tableColumn id="4" xr3:uid="{3B4FE888-F22F-47F4-BCCA-0F52369AC164}" name="Date" dataDxfId="318"/>
    <tableColumn id="5" xr3:uid="{4238AD30-80AE-4594-93EC-091D6432C77E}" name="Job" dataDxfId="317"/>
    <tableColumn id="6" xr3:uid="{DB3698BC-49E3-4293-B35A-A79D24AE1752}" name="Phase" dataDxfId="316"/>
    <tableColumn id="7" xr3:uid="{C0DEFF8C-3372-4C03-9F8C-17DB90E5F2EC}" name="Cost Code" dataDxfId="315"/>
    <tableColumn id="8" xr3:uid="{58CFD8FE-C373-4F12-A4A0-CDBBAA324B8F}" name="Cost Class" dataDxfId="314"/>
    <tableColumn id="9" xr3:uid="{F4393ADB-D3B2-4623-89B4-3151EC8B2D44}" name="Units" dataDxfId="313"/>
    <tableColumn id="10" xr3:uid="{D59ABD60-19CC-4B76-A039-6BD4B1AA3D31}" name="Frequency" dataDxfId="312"/>
    <tableColumn id="11" xr3:uid="{4F7AA267-A017-4E3F-B2E6-5BACEA9891BF}" name="Rate" dataDxfId="311" dataCellStyle="Comma"/>
    <tableColumn id="12" xr3:uid="{DA5AFD7A-F392-4D31-BE17-50BDF75022E6}" name="Amount" dataDxfId="310" dataCellStyle="Comma"/>
    <tableColumn id="13" xr3:uid="{00638A22-E8A3-4A8D-A738-B7667911031C}" name="*" dataDxfId="309"/>
    <tableColumn id="14" xr3:uid="{C28D3E63-50EB-4BFD-A1BC-AF524FBB95D9}" name="NOTE" dataDxfId="308"/>
    <tableColumn id="15" xr3:uid="{8D638D0D-CC72-4335-B107-77F3D75DB97A}" name="*2" dataDxfId="307"/>
    <tableColumn id="16" xr3:uid="{26DA1314-79DB-4C79-A529-EBBB8B85D994}" name="ASSET SUM OF UNITS" dataDxfId="30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BD9F6A2-03DB-4D91-A6AA-74FC447A1BD6}" name="Table13" displayName="Table13" ref="A1:H164" totalsRowShown="0" headerRowDxfId="243" dataDxfId="241" headerRowBorderDxfId="242" tableBorderDxfId="240" totalsRowBorderDxfId="239">
  <autoFilter ref="A1:H164" xr:uid="{D0043B38-65F2-419B-BBDC-1192652223B2}"/>
  <sortState xmlns:xlrd2="http://schemas.microsoft.com/office/spreadsheetml/2017/richdata2" ref="A2:H158">
    <sortCondition ref="H1:H158"/>
  </sortState>
  <tableColumns count="8">
    <tableColumn id="1" xr3:uid="{60A4FCEF-E0BA-4DCF-8C94-9B01C4A395B3}" name="JOB #1" dataDxfId="238"/>
    <tableColumn id="2" xr3:uid="{537D3842-11E6-412D-9CB4-B94FD96422AB}" name="JOB DESC" dataDxfId="237"/>
    <tableColumn id="8" xr3:uid="{BB5C57C6-6A2D-4805-8D32-CE0D3BA23F08}" name="COST CODE" dataDxfId="236"/>
    <tableColumn id="5" xr3:uid="{FE869F4A-C8C4-479E-9C18-721FB86FA9E9}" name="COST CODE 2" dataDxfId="235"/>
    <tableColumn id="9" xr3:uid="{860A540E-C7F7-4092-92A3-7E495476416D}" name="JOB #2" dataDxfId="234">
      <calculatedColumnFormula>Table13[[#This Row],[JOB '#1]]</calculatedColumnFormula>
    </tableColumn>
    <tableColumn id="7" xr3:uid="{48A863D2-E1BA-4171-ADFE-ED242FEDF2E3}" name="JOB DESC2" dataDxfId="233">
      <calculatedColumnFormula>Table13[[#This Row],[JOB DESC]]</calculatedColumnFormula>
    </tableColumn>
    <tableColumn id="3" xr3:uid="{7D0698D1-8A27-4A7B-ACEC-07B0BE993096}" name="Division" dataDxfId="232"/>
    <tableColumn id="4" xr3:uid="{375BF362-15F4-4030-BC68-E04AFBD8B0A8}" name="DIVISION #" dataDxfId="231"/>
  </tableColumns>
  <tableStyleInfo name="TableStyleMedium1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1E4F78-AA49-4DE6-8D99-F924861713F9}" name="Table3" displayName="Table3" ref="AD2:AG134" totalsRowShown="0" headerRowDxfId="230" headerRowBorderDxfId="229" tableBorderDxfId="228" totalsRowBorderDxfId="227" headerRowCellStyle="Normal 5">
  <autoFilter ref="AD2:AG134" xr:uid="{C51E4F78-AA49-4DE6-8D99-F924861713F9}"/>
  <tableColumns count="4">
    <tableColumn id="1" xr3:uid="{A2A6731A-F32F-43FE-8DD5-2861116D5031}" name="ASSET ID" dataDxfId="226" dataCellStyle="Normal 8"/>
    <tableColumn id="2" xr3:uid="{7BB572B3-EEA2-4024-A66D-11FA87552493}" name="ASSIGNED - AUGUST 2024" dataDxfId="225" dataCellStyle="Normal 8"/>
    <tableColumn id="3" xr3:uid="{5E877F14-0A04-4850-A088-2B9140F468A3}" name="EMPLOYEE ID" dataDxfId="224" dataCellStyle="Normal 8"/>
    <tableColumn id="4" xr3:uid="{8B0A1DBD-7AAA-4913-9EFD-748D22D3AC1F}" name="EMPLOYEE" dataDxfId="223" dataCellStyle="Normal 8">
      <calculatedColumnFormula>IFERROR(VLOOKUP($AF3,ELIST!$A$1:$B$1504,2,FALSE),"")</calculatedColumnFormula>
    </tableColumn>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E0AA7F5-D008-49FC-9B6B-300A57E86BC0}" name="FLEET7" displayName="FLEET7" ref="A1:DA598" totalsRowShown="0" headerRowDxfId="222" dataDxfId="220" headerRowBorderDxfId="221" tableBorderDxfId="219" totalsRowBorderDxfId="218">
  <autoFilter ref="A1:DA598" xr:uid="{1E0AA7F5-D008-49FC-9B6B-300A57E86BC0}"/>
  <sortState xmlns:xlrd2="http://schemas.microsoft.com/office/spreadsheetml/2017/richdata2" ref="A2:DA570">
    <sortCondition ref="CV1:CV570"/>
  </sortState>
  <tableColumns count="105">
    <tableColumn id="1" xr3:uid="{BE1C90D5-DAA3-4094-9849-869AF06F0BB9}" name="Company" dataDxfId="217"/>
    <tableColumn id="3" xr3:uid="{5B3C7448-1FDF-4BA2-8C3B-0A4DF7F68516}" name="SubCompany" dataDxfId="216"/>
    <tableColumn id="19" xr3:uid="{B084C495-BE53-4E27-9EC7-7B4714E17888}" name="Asset Identifier" dataDxfId="215"/>
    <tableColumn id="4" xr3:uid="{F083667E-1713-4D0F-A04B-6BCA0B844D82}" name="Type" dataDxfId="214"/>
    <tableColumn id="15" xr3:uid="{54C0AD82-2047-41A6-9286-110C76A057F9}" name="Make" dataDxfId="213" dataCellStyle="Normal 5"/>
    <tableColumn id="18" xr3:uid="{EAD74D34-070A-44AC-8F8E-3199F33EF0FF}" name="Model" dataDxfId="212" dataCellStyle="Normal 5"/>
    <tableColumn id="20" xr3:uid="{FBF59495-091E-4834-AB91-D7FEA413F32C}" name="Model Year" dataDxfId="211" dataCellStyle="Normal 5"/>
    <tableColumn id="14" xr3:uid="{DC6BF7E9-1A5E-40FB-8C6B-980850A45AA4}" name="Category" dataDxfId="210" dataCellStyle="Normal 5"/>
    <tableColumn id="5" xr3:uid="{F122EDE8-A576-475E-85D5-12A494291DB4}" name="Class" dataDxfId="209"/>
    <tableColumn id="6" xr3:uid="{B68B96C4-238F-4BDA-BFC7-EF43AB8EF951}" name="Class Description" dataDxfId="208"/>
    <tableColumn id="7" xr3:uid="{F677D3D7-E811-48E0-BF05-3E5CA64576D7}" name="Date/Time" dataDxfId="207"/>
    <tableColumn id="8" xr3:uid="{7D687234-2BB4-458A-87B8-294C2BC83EA8}" name="Reason Code" dataDxfId="206"/>
    <tableColumn id="9" xr3:uid="{0A21E63B-A7A3-47B2-8C3D-1FAB1C113934}" name="District" dataDxfId="205"/>
    <tableColumn id="10" xr3:uid="{89146F4F-3976-4A98-AD19-A1071DF34A62}" name="SubDistrict" dataDxfId="204"/>
    <tableColumn id="13" xr3:uid="{D4840141-607A-418D-9AEB-B8E7116B8572}" name="Unit" dataDxfId="203"/>
    <tableColumn id="2" xr3:uid="{24453895-06CD-43D7-A137-44887D20B506}" name="Group" dataDxfId="202"/>
    <tableColumn id="11" xr3:uid="{D9CBAD62-6E62-45B2-A7A6-06A010C02702}" name="Custom Status" dataDxfId="201"/>
    <tableColumn id="12" xr3:uid="{4080E9EE-E3F3-4808-9BD5-4C374EF474F4}" name="Location" dataDxfId="200"/>
    <tableColumn id="16" xr3:uid="{B46EF221-E16F-4B30-B9C5-259473B6787C}" name="Contact" dataDxfId="199"/>
    <tableColumn id="17" xr3:uid="{875D44AE-728F-43E7-86B2-8D679E2380C3}" name="Active Status" dataDxfId="198"/>
    <tableColumn id="21" xr3:uid="{F74C41A1-3017-4BD3-9305-628F481D12EB}" name="Days Inactive" dataDxfId="197"/>
    <tableColumn id="22" xr3:uid="{CB66754E-1499-440F-9867-A8C3C1786D7F}" name="Days Since Pairing" dataDxfId="196"/>
    <tableColumn id="23" xr3:uid="{8F0030A4-00F6-4049-9E49-5EB95BFE0BEB}" name="Odometer" dataDxfId="195"/>
    <tableColumn id="24" xr3:uid="{2E3C017E-B930-4B9F-A653-719749710F66}" name="Lifetime Odometer" dataDxfId="194"/>
    <tableColumn id="25" xr3:uid="{1BB9D2D8-42FA-40C4-91EB-23AC865F75F0}" name="Hour Meter" dataDxfId="193"/>
    <tableColumn id="26" xr3:uid="{E1DC8B0E-FBD4-4890-A676-68B72D0872BA}" name="Lifetime Hour Meter" dataDxfId="192"/>
    <tableColumn id="27" xr3:uid="{53285CCD-3E86-4967-AECC-CB8E613175E8}" name="Secondary Asset Identifier" dataDxfId="191"/>
    <tableColumn id="28" xr3:uid="{EE95FBAB-AC4C-4CC0-9DC3-4D1B3AC206FF}" name="Serial/VIN" dataDxfId="190"/>
    <tableColumn id="29" xr3:uid="{A4C4F0AC-5E89-4099-94B3-8D3DD73C4382}" name="Secondary VIN" dataDxfId="189"/>
    <tableColumn id="30" xr3:uid="{E924F50F-0C02-4858-9C6C-B4502A8F4B03}" name="License Plate" dataDxfId="188"/>
    <tableColumn id="31" xr3:uid="{86D701B5-B38A-4503-BD23-A8B07A96DA7C}" name="License Plate State" dataDxfId="187"/>
    <tableColumn id="32" xr3:uid="{16ECC5C9-6DDB-40CB-8D6A-0D359516C3CD}" name="EIN" dataDxfId="186"/>
    <tableColumn id="33" xr3:uid="{DF51D058-97A5-46A8-BC56-B7A9BC4482A7}" name="EIN Expiration Date" dataDxfId="185"/>
    <tableColumn id="34" xr3:uid="{F433D856-00CB-47A7-859C-59137E41F8EE}" name="General Description" dataDxfId="184"/>
    <tableColumn id="35" xr3:uid="{A410FFEC-F713-419C-8DF4-EB09C1D36175}" name="IFTA Number" dataDxfId="183"/>
    <tableColumn id="36" xr3:uid="{AF878460-8A68-4325-B92C-9020A281B9FA}" name="IFTA Expiration Date" dataDxfId="182"/>
    <tableColumn id="37" xr3:uid="{8E5F1022-EF58-44DB-8A73-8DCF455779FC}" name="Date of Sale" dataDxfId="181"/>
    <tableColumn id="38" xr3:uid="{DFB45178-E3FA-479F-AED3-121013B3F63C}" name="Sale Price" dataDxfId="180"/>
    <tableColumn id="39" xr3:uid="{C0F299CC-AC29-4241-8519-B80B5F5561A6}" name="Ownership" dataDxfId="179"/>
    <tableColumn id="40" xr3:uid="{48DF87E5-A759-4F34-9FDE-45AF56205741}" name="Ownership Type" dataDxfId="178"/>
    <tableColumn id="41" xr3:uid="{4AA43F65-1088-4521-A283-92A19B9E7FBD}" name="Payload Capacity" dataDxfId="177"/>
    <tableColumn id="42" xr3:uid="{181FA145-6C65-44D1-9CF9-DA702221C1AB}" name="Payload Capacity Unit" dataDxfId="176"/>
    <tableColumn id="43" xr3:uid="{5BB31426-DA77-45E7-AD75-9AB83B81105D}" name="Curb Weight" dataDxfId="175"/>
    <tableColumn id="44" xr3:uid="{DEA001B1-8B1D-4053-A173-0604ACDCBB9A}" name="G.V.W.R." dataDxfId="174"/>
    <tableColumn id="45" xr3:uid="{E84E6BE0-27B2-4124-B1CB-FCC16C4BA35B}" name="G.V.W.R. Unit" dataDxfId="173"/>
    <tableColumn id="46" xr3:uid="{B39D5138-9C11-4B69-9C7E-93633922CB3E}" name="G.C.W.R." dataDxfId="172"/>
    <tableColumn id="47" xr3:uid="{5A02D9F0-664B-44C7-B2CA-764CC15C2776}" name="Machine Width" dataDxfId="171"/>
    <tableColumn id="48" xr3:uid="{CC99FAF0-DDDB-4E61-8E45-510B2260209F}" name="Machine Height" dataDxfId="170"/>
    <tableColumn id="49" xr3:uid="{3676F627-5C4E-4E3B-9E8B-6861BED3A55B}" name="Machine Length" dataDxfId="169"/>
    <tableColumn id="50" xr3:uid="{274F4689-E4CF-4B9A-A9BC-BF5C3000876A}" name="Toll Collection Device Number" dataDxfId="168"/>
    <tableColumn id="51" xr3:uid="{8BD66119-554A-4C78-A008-5FE64FF01E53}" name="Purchase Date" dataDxfId="167"/>
    <tableColumn id="52" xr3:uid="{043D6205-78CB-4257-BE32-154F1EE33744}" name="Purchase Cost" dataDxfId="166"/>
    <tableColumn id="53" xr3:uid="{FD9EED95-10C7-4F35-BE7B-14AD6253F913}" name="Replacement Threshold % of Purchase Cost" dataDxfId="165"/>
    <tableColumn id="54" xr3:uid="{0CD1B5DE-56BE-4BBD-A5CD-039D8F7D4AD4}" name="Insured Amount" dataDxfId="164"/>
    <tableColumn id="55" xr3:uid="{F51133EA-9965-4877-AF6A-AFB839FBC6DC}" name="Insurance Classification" dataDxfId="163"/>
    <tableColumn id="56" xr3:uid="{9BB53B0E-96C4-4CCB-A1AE-E6EF523427EC}" name="Fuel Type" dataDxfId="162"/>
    <tableColumn id="57" xr3:uid="{8706570F-2685-4C0C-B26A-4EC40261935C}" name="Billing Code" dataDxfId="161"/>
    <tableColumn id="58" xr3:uid="{32B42315-B47D-4403-8C7C-31868DE6DF75}" name="Asset Tags" dataDxfId="160"/>
    <tableColumn id="59" xr3:uid="{3ACDE488-27FB-4C59-918B-9EDBAC51C552}" name="Front Axle Tire Size" dataDxfId="159"/>
    <tableColumn id="60" xr3:uid="{8385E56D-E2D3-491F-86E5-7D00F83FAD6C}" name="Front Axle Tire Pressure" dataDxfId="158"/>
    <tableColumn id="61" xr3:uid="{EF39E49E-34A3-4561-A764-967467E741DF}" name="Rear Axle 1 Inner Tire Size" dataDxfId="157"/>
    <tableColumn id="62" xr3:uid="{7766F47A-2A89-42EF-94B0-091045038FE7}" name="Rear Axle 1 Inner Tire Pressure" dataDxfId="156"/>
    <tableColumn id="63" xr3:uid="{AD29D08E-7F5D-485D-A27F-AEBB1ACB8277}" name="Rear Axle 1 Outer Tire Size" dataDxfId="155"/>
    <tableColumn id="64" xr3:uid="{38DDE0A3-31A2-4AF4-B251-4C8551CD3904}" name="Rear Axle 1 Outer Tire Pressure" dataDxfId="154"/>
    <tableColumn id="65" xr3:uid="{9A6D8EE3-112F-4E22-AE64-65D161B0352F}" name="Rear Axle 2 Inner Tire Size" dataDxfId="153"/>
    <tableColumn id="66" xr3:uid="{375C0139-A318-42E4-9D96-14052A584096}" name="Rear Axle 2 Inner Tire Pressure" dataDxfId="152"/>
    <tableColumn id="67" xr3:uid="{CF8DF2CA-6570-40CA-B8E4-FCEA59BE3E64}" name="Rear Axle 2 Outer Tire Size" dataDxfId="151"/>
    <tableColumn id="68" xr3:uid="{F49CE233-EF01-4772-8A3B-F3670E110F3A}" name="Rear Axle 2 Outer Tire Pressure" dataDxfId="150"/>
    <tableColumn id="69" xr3:uid="{0AD655AE-FFA4-4782-A69D-F8A13D913909}" name="Rear Axle 3 Inner Tire Size" dataDxfId="149"/>
    <tableColumn id="70" xr3:uid="{4B2A4143-EE0E-4C26-9B5C-3F7E71DFD381}" name="Rear Axle 3 Inner Tire Pressure" dataDxfId="148"/>
    <tableColumn id="71" xr3:uid="{7F814AC4-E96A-4D80-A61A-3744494A6927}" name="Rear Axle 3 Outer Tire Size" dataDxfId="147"/>
    <tableColumn id="72" xr3:uid="{EA534FB4-B62F-472F-9EA9-15E67D0CA456}" name="Rear Axle 3 Outer Tire Pressure" dataDxfId="146"/>
    <tableColumn id="73" xr3:uid="{2E0CF3DA-8E89-4103-9071-44783A7E6F0E}" name="Rear Axle 4 Inner Tire Size" dataDxfId="145"/>
    <tableColumn id="74" xr3:uid="{86F8583B-52C7-4403-93A0-329B6661DF5A}" name="Rear Axle 4 Inner Tire Pressure" dataDxfId="144"/>
    <tableColumn id="75" xr3:uid="{F105FBFB-D791-4A5F-B1B8-F25C302002B7}" name="Rear Axle 4 Outer Tire Size" dataDxfId="143"/>
    <tableColumn id="76" xr3:uid="{07E4F700-4FA2-4607-9E1A-4916EDBF839D}" name="Rear Axle 4 Outer Tire Pressure" dataDxfId="142"/>
    <tableColumn id="77" xr3:uid="{0D1CE376-D4B0-4D5E-A5D7-361B9E211B8F}" name="Transmission Serial Number" dataDxfId="141"/>
    <tableColumn id="78" xr3:uid="{E11AF52E-F121-499E-A5CC-52E3354A2082}" name="Transmission Make" dataDxfId="140"/>
    <tableColumn id="79" xr3:uid="{1A969BBC-B830-4992-807D-EE2884CDB519}" name="Transmission Model" dataDxfId="139"/>
    <tableColumn id="80" xr3:uid="{670C2069-FE72-41C2-A3F2-7F2D1A354C22}" name="Transmission Family" dataDxfId="138"/>
    <tableColumn id="81" xr3:uid="{80E92CF3-F1ED-43F1-83F8-1841416E3D8D}" name="Transmission Year" dataDxfId="137"/>
    <tableColumn id="82" xr3:uid="{5930826F-6E0C-48CB-BE3A-A0D9FFA6A66E}" name="Engine Info - Engine Serial #" dataDxfId="136"/>
    <tableColumn id="83" xr3:uid="{18F99357-B003-4F61-9552-D2EA29BDE0B6}" name="Engine Info - Manufacturer" dataDxfId="135"/>
    <tableColumn id="84" xr3:uid="{8FA23823-A13A-44D8-9D4B-72D7EA792494}" name="Engine Info - Model" dataDxfId="134"/>
    <tableColumn id="85" xr3:uid="{D4E8AC7B-4920-48EA-8605-9E9C67DF4A6A}" name="Engine Info - Family" dataDxfId="133"/>
    <tableColumn id="86" xr3:uid="{7817ECB5-D861-441A-9CB8-06A862A59E83}" name="Engine Info - Year" dataDxfId="132"/>
    <tableColumn id="87" xr3:uid="{5714D3D2-B8F2-47F0-AB1A-C8103816518E}" name="Engine Info - Max HP" dataDxfId="131"/>
    <tableColumn id="88" xr3:uid="{8B8FFCF8-5DEC-4415-97D3-625789B134EF}" name="Device Model" dataDxfId="130"/>
    <tableColumn id="89" xr3:uid="{C78877BE-BB46-40AC-A474-02488AAAD746}" name="Device Serial Number" dataDxfId="129"/>
    <tableColumn id="101" xr3:uid="{DA160355-B10F-4248-ADCB-F138C2400116}" name="Toll Collection Axle Count" dataDxfId="128" dataCellStyle="Normal 5"/>
    <tableColumn id="102" xr3:uid="{AC652254-B62B-460B-916B-0FDBD005956C}" name="IRP Fleet Number" dataDxfId="127" dataCellStyle="Normal 5"/>
    <tableColumn id="103" xr3:uid="{EF609608-6028-4AFA-80D6-5E8510B5DD5D}" name="IRP Expiration Date" dataDxfId="126" dataCellStyle="Normal 5"/>
    <tableColumn id="104" xr3:uid="{F6BCCE53-77FF-44FE-B703-D79B5EE8BC79}" name="Registration Expiration Date" dataDxfId="125" dataCellStyle="Normal 5"/>
    <tableColumn id="90" xr3:uid="{32D508D1-CAF2-46F3-9732-8BCE43C96A3C}" name="Asset Creation Source" dataDxfId="124"/>
    <tableColumn id="91" xr3:uid="{930DEB3B-5A21-4ACB-BF8E-A326C7A3E263}" name="Tag Status" dataDxfId="123"/>
    <tableColumn id="92" xr3:uid="{38906A34-23B3-498E-81F5-495A23104605}" name="Reason Tagged" dataDxfId="122"/>
    <tableColumn id="93" xr3:uid="{A21AF8E9-4329-4CAA-A40F-63E4D6F22832}" name="Date Tagged" dataDxfId="121"/>
    <tableColumn id="98" xr3:uid="{9B865349-70B5-463A-8442-509C661E5A5B}" name="Tagged By" dataDxfId="120"/>
    <tableColumn id="100" xr3:uid="{A8088814-3BED-449E-ACD4-139AD7FF1A23}" name="-" dataDxfId="119"/>
    <tableColumn id="106" xr3:uid="{03EA2422-A919-4BFA-BB89-AF6DE86AFC87}" name="CAT" dataDxfId="118" dataCellStyle="Normal 5">
      <calculatedColumnFormula>FLEET7[[#This Row],[Category]]</calculatedColumnFormula>
    </tableColumn>
    <tableColumn id="94" xr3:uid="{41BCA1CF-06B6-44BD-90D4-BCE185393E6B}" name="Asset" dataDxfId="117">
      <calculatedColumnFormula>TRIM(LEFT($C2, FIND("(", $C2 &amp; "(") - 1))</calculatedColumnFormula>
    </tableColumn>
    <tableColumn id="95" xr3:uid="{E702589F-84E8-4391-8DA4-89EA89D9E41E}" name="Assigned" dataDxfId="116">
      <calculatedColumnFormula>IFERROR(TRIM(MID(FLEET7[[#This Row],[Secondary Asset Identifier]], FIND(" - ", FLEET7[[#This Row],[Secondary Asset Identifier]]) + 3, LEN(FLEET7[[#This Row],[Secondary Asset Identifier]]))),FLEET7[[#This Row],[Emp ID]])</calculatedColumnFormula>
    </tableColumn>
    <tableColumn id="96" xr3:uid="{8E135638-B912-4566-A714-71795CFCF87A}" name="Emp ID" dataDxfId="115">
      <calculatedColumnFormula>IFERROR(
    TRIM(
        LEFT(
            FLEET7[[#This Row],[Secondary Asset Identifier]],
            FIND(" - ", FLEET7[[#This Row],[Secondary Asset Identifier]]) - 1
        )
    ),
    IFERROR(
        MID(
            FLEET7[[#This Row],[Asset Identifier]],
            FIND("(", FLEET7[[#This Row],[Asset Identifier]]) + 1,
            FIND(")", FLEET7[[#This Row],[Asset Identifier]]) - FIND("(", FLEET7[[#This Row],[Asset Identifier]]) - 1
        ),
        ""
    )
)</calculatedColumnFormula>
    </tableColumn>
    <tableColumn id="99" xr3:uid="{14F261F6-0844-48C9-96D1-724272233C6D}" name="Employee" dataDxfId="114">
      <calculatedColumnFormula>FLEET7[[#This Row],[Assigned]]</calculatedColumnFormula>
    </tableColumn>
    <tableColumn id="97" xr3:uid="{AA70D703-71ED-437A-A83C-FD884586EFA9}" name="Asset2" dataDxfId="113">
      <calculatedColumnFormula>TRIM(LEFT($C2, FIND("(", $C2 &amp; "(") - 1))</calculatedColumnFormula>
    </tableColumn>
  </tableColumns>
  <tableStyleInfo name="TableStyleMedium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EBFD731-C5CB-4169-A2D9-8F5F0EF1E44D}" name="Table7" displayName="Table7" ref="A1:G454" totalsRowShown="0" headerRowDxfId="112" headerRowBorderDxfId="111" tableBorderDxfId="110">
  <autoFilter ref="A1:G454" xr:uid="{3EBFD731-C5CB-4169-A2D9-8F5F0EF1E44D}"/>
  <tableColumns count="7">
    <tableColumn id="1" xr3:uid="{AE45D996-3DAA-4529-A564-ABBDE713A02B}" name="Category" dataDxfId="109"/>
    <tableColumn id="2" xr3:uid="{21FC76F2-F04E-452F-82B0-13B415348267}" name="Equip #" dataDxfId="108"/>
    <tableColumn id="3" xr3:uid="{80672A4F-E9FE-44D3-B6ED-F0D26B767EAA}" name="Equipment Description" dataDxfId="107"/>
    <tableColumn id="4" xr3:uid="{1921289E-15C1-4D0C-8C1D-C21DB62D8D04}" name="Rate" dataDxfId="106" dataCellStyle="Comma"/>
    <tableColumn id="5" xr3:uid="{EF1AC6A8-7C4A-48CC-AEFE-AA3349097ED0}" name="% OF MONTH" dataDxfId="105"/>
    <tableColumn id="6" xr3:uid="{B269CA48-A709-4F68-BA0F-B5D65A9E764A}" name="5%" dataDxfId="104"/>
    <tableColumn id="7" xr3:uid="{D79F800C-05CC-4676-B42D-5297967FD3A6}" name="Increase AMT" dataDxfId="103"/>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6421DA6-7DF6-425E-8D8F-99FCABFBC105}" name="Table_Query_from_Cas_Ragle35" displayName="Table_Query_from_Cas_Ragle35" ref="A1:F1274" tableType="queryTable" totalsRowShown="0" headerRowDxfId="102" dataDxfId="101">
  <autoFilter ref="A1:F1274" xr:uid="{66421DA6-7DF6-425E-8D8F-99FCABFBC105}"/>
  <sortState xmlns:xlrd2="http://schemas.microsoft.com/office/spreadsheetml/2017/richdata2" ref="A2:F1274">
    <sortCondition ref="A1:A1274"/>
  </sortState>
  <tableColumns count="6">
    <tableColumn id="1" xr3:uid="{285A5324-DBBE-40E8-B556-A1DB5AEEE784}" uniqueName="1" name="Equipment #" queryTableFieldId="1" dataDxfId="100"/>
    <tableColumn id="2" xr3:uid="{0E991867-D938-4E3E-8B11-EBB9E617C4D7}" uniqueName="2" name="Equipment Description" queryTableFieldId="2" dataDxfId="99"/>
    <tableColumn id="3" xr3:uid="{5E0BF632-24FC-4B32-BC60-4121F69BC916}" uniqueName="3" name="Purchase Price" queryTableFieldId="3" dataDxfId="98"/>
    <tableColumn id="4" xr3:uid="{0A8B10B3-6FDF-4F20-8BE5-28500EE13EAC}" uniqueName="4" name="Status" queryTableFieldId="4" dataDxfId="97"/>
    <tableColumn id="5" xr3:uid="{C7A202BC-D2BB-43AA-B6AF-3CFE1C1E2FF1}" uniqueName="5" name="Rate" queryTableFieldId="5" dataDxfId="96">
      <calculatedColumnFormula>IFERROR(VLOOKUP(Table_Query_from_Cas_Ragle35[[#This Row],[Equipment '#]],'[1]Equip Rates'!A:C,3,FALSE),"")</calculatedColumnFormula>
    </tableColumn>
    <tableColumn id="6" xr3:uid="{E22F2CCB-1865-42B1-862A-A44206A4A77D}" uniqueName="6" name="Division" queryTableFieldId="6" dataDxfId="95">
      <calculatedColumnFormula>IFERROR(VLOOKUP(Table_Query_from_Cas_Ragle35[[#This Row],[Equipment '#]],H:I,2,FALSE), "No Div")</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E0716D2-59AB-4141-9FC9-2524995CCA75}" name="Table_Query_from_Cas_Ragle_16" displayName="Table_Query_from_Cas_Ragle_16" ref="H1:I1252" tableType="queryTable" totalsRowShown="0" headerRowDxfId="94" dataDxfId="93">
  <autoFilter ref="H1:I1252" xr:uid="{9E0716D2-59AB-4141-9FC9-2524995CCA75}"/>
  <sortState xmlns:xlrd2="http://schemas.microsoft.com/office/spreadsheetml/2017/richdata2" ref="H2:I1252">
    <sortCondition ref="H1:H1252"/>
  </sortState>
  <tableColumns count="2">
    <tableColumn id="4" xr3:uid="{C91D110E-5157-43F7-ABA1-B1CCCAB4A90E}" uniqueName="4" name="Equipment #" queryTableFieldId="4" dataDxfId="92"/>
    <tableColumn id="5" xr3:uid="{AB4C4AD1-F42B-4EE9-BEF1-78A9944CDAC4}" uniqueName="5" name="Division" queryTableFieldId="5" dataDxfId="91"/>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6AB890-2A28-4E16-A187-E272A274C12F}">
  <sheetPr>
    <tabColor theme="9" tint="0.79998168889431442"/>
  </sheetPr>
  <dimension ref="A1:R502"/>
  <sheetViews>
    <sheetView tabSelected="1" zoomScale="70" zoomScaleNormal="70" workbookViewId="0">
      <pane ySplit="4" topLeftCell="A7" activePane="bottomLeft" state="frozen"/>
      <selection pane="bottomLeft" activeCell="I491" sqref="I491"/>
    </sheetView>
  </sheetViews>
  <sheetFormatPr defaultColWidth="9.109375" defaultRowHeight="14.4" x14ac:dyDescent="0.3"/>
  <cols>
    <col min="1" max="1" width="9.109375" style="1" bestFit="1" customWidth="1"/>
    <col min="2" max="2" width="11.6640625" style="1" bestFit="1" customWidth="1"/>
    <col min="3" max="3" width="34.6640625" style="1" bestFit="1" customWidth="1"/>
    <col min="4" max="4" width="14.33203125" style="1" bestFit="1" customWidth="1"/>
    <col min="5" max="5" width="38.5546875" style="1" bestFit="1" customWidth="1"/>
    <col min="6" max="6" width="37.44140625" style="1" customWidth="1"/>
    <col min="7" max="7" width="22.44140625" style="1" bestFit="1" customWidth="1"/>
    <col min="8" max="8" width="28.109375" style="1" bestFit="1" customWidth="1"/>
    <col min="9" max="9" width="17.88671875" style="1" bestFit="1" customWidth="1"/>
    <col min="10" max="10" width="19.109375" style="6" bestFit="1" customWidth="1"/>
    <col min="11" max="11" width="30.33203125" style="1" customWidth="1"/>
    <col min="12" max="12" width="24.88671875" style="1" bestFit="1" customWidth="1"/>
    <col min="13" max="13" width="23.5546875" style="1" customWidth="1"/>
    <col min="14" max="14" width="41.6640625" style="1" customWidth="1"/>
    <col min="15" max="15" width="16.88671875" style="1" customWidth="1"/>
    <col min="16" max="16" width="10.33203125" style="1" bestFit="1" customWidth="1"/>
    <col min="17" max="16384" width="9.109375" style="1"/>
  </cols>
  <sheetData>
    <row r="1" spans="1:18" ht="26.4" thickBot="1" x14ac:dyDescent="0.35">
      <c r="A1" s="180" t="s">
        <v>8388</v>
      </c>
      <c r="B1" s="181"/>
      <c r="C1" s="181"/>
      <c r="D1" s="181"/>
      <c r="E1" s="181"/>
      <c r="F1" s="181"/>
      <c r="G1" s="181"/>
      <c r="H1" s="181"/>
      <c r="I1" s="181"/>
      <c r="J1" s="181"/>
      <c r="K1" s="181"/>
      <c r="L1" s="181"/>
      <c r="M1" s="181"/>
      <c r="N1" s="181"/>
      <c r="R1" s="117" t="s">
        <v>3771</v>
      </c>
    </row>
    <row r="2" spans="1:18" ht="132.75" customHeight="1" x14ac:dyDescent="0.3">
      <c r="J2" s="5"/>
      <c r="L2" s="3"/>
      <c r="R2" s="118" t="s">
        <v>3729</v>
      </c>
    </row>
    <row r="3" spans="1:18" ht="43.5" customHeight="1" thickBot="1" x14ac:dyDescent="0.35">
      <c r="I3" s="3"/>
      <c r="J3" s="5"/>
      <c r="L3" s="3"/>
      <c r="R3" s="118" t="s">
        <v>448</v>
      </c>
    </row>
    <row r="4" spans="1:18" ht="15.6" x14ac:dyDescent="0.3">
      <c r="A4" s="83" t="s">
        <v>1068</v>
      </c>
      <c r="B4" s="84" t="s">
        <v>339</v>
      </c>
      <c r="C4" s="84" t="s">
        <v>3539</v>
      </c>
      <c r="D4" s="84" t="s">
        <v>3337</v>
      </c>
      <c r="E4" s="84" t="s">
        <v>340</v>
      </c>
      <c r="F4" s="84" t="s">
        <v>341</v>
      </c>
      <c r="G4" s="85" t="s">
        <v>337</v>
      </c>
      <c r="H4" s="115" t="s">
        <v>1066</v>
      </c>
      <c r="I4" s="137" t="s">
        <v>338</v>
      </c>
      <c r="J4" s="119" t="s">
        <v>6024</v>
      </c>
      <c r="K4" s="86" t="s">
        <v>1067</v>
      </c>
      <c r="L4" s="86" t="s">
        <v>1065</v>
      </c>
      <c r="M4" s="86" t="s">
        <v>1070</v>
      </c>
      <c r="N4" s="87" t="s">
        <v>1069</v>
      </c>
      <c r="R4" s="118" t="s">
        <v>6025</v>
      </c>
    </row>
    <row r="5" spans="1:18" ht="15.6" hidden="1" x14ac:dyDescent="0.3">
      <c r="A5" s="88">
        <f>_xlfn.XLOOKUP(Table2[[#This Row],[JOB]],Table13[JOB '#2],Table13[DIVISION '#],)</f>
        <v>2</v>
      </c>
      <c r="B5" s="89" t="s">
        <v>34</v>
      </c>
      <c r="C5" s="89" t="str">
        <f>_xlfn.XLOOKUP(Table2[[#This Row],[JOB]],Table13[JOB '#1],Table13[JOB DESC],)</f>
        <v>E. Long Avenue</v>
      </c>
      <c r="D5" s="89" t="s">
        <v>292</v>
      </c>
      <c r="E5" s="89" t="str">
        <f>_xlfn.XLOOKUP(Table2[[#This Row],[ASSET ID]],ALL!$B:$B,ALL!$C:$C,)</f>
        <v>2022 DODGE RAM 1500</v>
      </c>
      <c r="F5" s="89" t="str">
        <f>IFERROR(_xlfn.XLOOKUP(Table2[[#This Row],[ASSET ID]],FLEET7[Asset],FLEET7[Employee],),"")</f>
        <v>Martinez Alvarez, Saul</v>
      </c>
      <c r="G5" s="90">
        <v>0.12</v>
      </c>
      <c r="H5" s="116" t="s">
        <v>450</v>
      </c>
      <c r="I5" s="138"/>
      <c r="J5" s="88"/>
      <c r="K5" s="91">
        <f>_xlfn.XLOOKUP(Table2[[#This Row],[ASSET ID]],Table7[Equip '#],Table7[Rate],)</f>
        <v>1300</v>
      </c>
      <c r="L5" s="91">
        <f>Table2[[#This Row],[INTERNAL MONTHLY RATE]]*Table2[[#This Row],[UNIT ALLOCATION]]</f>
        <v>156</v>
      </c>
      <c r="M5" s="91">
        <f>IF(ISBLANK(Table2[[#This Row],[REVISION]]), Table2[[#This Row],[UNIT ALLOCATION]] * Table2[[#This Row],[INTERNAL MONTHLY RATE]], Table2[[#This Row],[INTERNAL MONTHLY RATE]] * Table2[[#This Row],[REVISION]])</f>
        <v>156</v>
      </c>
      <c r="N5" s="92">
        <f>Table2[[#This Row],[RATE X ALLOCATION]]-Table2[[#This Row],[RATE X REVISION]]</f>
        <v>0</v>
      </c>
    </row>
    <row r="6" spans="1:18" ht="15.6" hidden="1" x14ac:dyDescent="0.3">
      <c r="A6" s="88">
        <f>_xlfn.XLOOKUP(Table2[[#This Row],[JOB]],Table13[JOB '#2],Table13[DIVISION '#],)</f>
        <v>2</v>
      </c>
      <c r="B6" s="89" t="s">
        <v>34</v>
      </c>
      <c r="C6" s="89" t="str">
        <f>_xlfn.XLOOKUP(Table2[[#This Row],[JOB]],Table13[JOB '#1],Table13[JOB DESC],)</f>
        <v>E. Long Avenue</v>
      </c>
      <c r="D6" s="89" t="s">
        <v>456</v>
      </c>
      <c r="E6" s="89" t="str">
        <f>_xlfn.XLOOKUP(Table2[[#This Row],[ASSET ID]],ALL!$B:$B,ALL!$C:$C,)</f>
        <v>2023 FORD F-250 XL</v>
      </c>
      <c r="F6" s="89" t="str">
        <f>IFERROR(_xlfn.XLOOKUP(Table2[[#This Row],[ASSET ID]],FLEET7[Asset],FLEET7[Employee],),"")</f>
        <v>Miramontes, Alonso</v>
      </c>
      <c r="G6" s="90">
        <v>0.11</v>
      </c>
      <c r="H6" s="116" t="s">
        <v>450</v>
      </c>
      <c r="I6" s="136"/>
      <c r="J6" s="88"/>
      <c r="K6" s="91">
        <f>_xlfn.XLOOKUP(Table2[[#This Row],[ASSET ID]],Table7[Equip '#],Table7[Rate],)</f>
        <v>2000</v>
      </c>
      <c r="L6" s="91">
        <f>Table2[[#This Row],[INTERNAL MONTHLY RATE]]*Table2[[#This Row],[UNIT ALLOCATION]]</f>
        <v>220</v>
      </c>
      <c r="M6" s="91">
        <f>IF(ISBLANK(Table2[[#This Row],[REVISION]]), Table2[[#This Row],[UNIT ALLOCATION]] * Table2[[#This Row],[INTERNAL MONTHLY RATE]], Table2[[#This Row],[INTERNAL MONTHLY RATE]] * Table2[[#This Row],[REVISION]])</f>
        <v>220</v>
      </c>
      <c r="N6" s="92">
        <f>Table2[[#This Row],[RATE X ALLOCATION]]-Table2[[#This Row],[RATE X REVISION]]</f>
        <v>0</v>
      </c>
    </row>
    <row r="7" spans="1:18" ht="15.6" hidden="1" x14ac:dyDescent="0.3">
      <c r="A7" s="88">
        <f>_xlfn.XLOOKUP(Table2[[#This Row],[JOB]],Table13[JOB '#2],Table13[DIVISION '#],)</f>
        <v>2</v>
      </c>
      <c r="B7" s="89" t="s">
        <v>34</v>
      </c>
      <c r="C7" s="89" t="str">
        <f>_xlfn.XLOOKUP(Table2[[#This Row],[JOB]],Table13[JOB '#1],Table13[JOB DESC],)</f>
        <v>E. Long Avenue</v>
      </c>
      <c r="D7" s="89" t="s">
        <v>2359</v>
      </c>
      <c r="E7" s="89" t="str">
        <f>_xlfn.XLOOKUP(Table2[[#This Row],[ASSET ID]],ALL!$B:$B,ALL!$C:$C,)</f>
        <v>2015 GENIE S-80X 4WD</v>
      </c>
      <c r="F7" s="89" t="str">
        <f>IFERROR(_xlfn.XLOOKUP(Table2[[#This Row],[ASSET ID]],FLEET7[Asset],FLEET7[Employee],),"")</f>
        <v/>
      </c>
      <c r="G7" s="90">
        <v>0.25</v>
      </c>
      <c r="H7" s="116" t="s">
        <v>450</v>
      </c>
      <c r="I7" s="136"/>
      <c r="J7" s="88"/>
      <c r="K7" s="91">
        <f>_xlfn.XLOOKUP(Table2[[#This Row],[ASSET ID]],Table7[Equip '#],Table7[Rate],)</f>
        <v>3500</v>
      </c>
      <c r="L7" s="91">
        <f>Table2[[#This Row],[INTERNAL MONTHLY RATE]]*Table2[[#This Row],[UNIT ALLOCATION]]</f>
        <v>875</v>
      </c>
      <c r="M7" s="91">
        <f>IF(ISBLANK(Table2[[#This Row],[REVISION]]), Table2[[#This Row],[UNIT ALLOCATION]] * Table2[[#This Row],[INTERNAL MONTHLY RATE]], Table2[[#This Row],[INTERNAL MONTHLY RATE]] * Table2[[#This Row],[REVISION]])</f>
        <v>875</v>
      </c>
      <c r="N7" s="92">
        <f>Table2[[#This Row],[RATE X ALLOCATION]]-Table2[[#This Row],[RATE X REVISION]]</f>
        <v>0</v>
      </c>
    </row>
    <row r="8" spans="1:18" ht="15.6" hidden="1" x14ac:dyDescent="0.3">
      <c r="A8" s="88">
        <f>_xlfn.XLOOKUP(Table2[[#This Row],[JOB]],Table13[JOB '#2],Table13[DIVISION '#],)</f>
        <v>2</v>
      </c>
      <c r="B8" s="89" t="s">
        <v>34</v>
      </c>
      <c r="C8" s="89" t="str">
        <f>_xlfn.XLOOKUP(Table2[[#This Row],[JOB]],Table13[JOB '#1],Table13[JOB DESC],)</f>
        <v>E. Long Avenue</v>
      </c>
      <c r="D8" s="89" t="s">
        <v>50</v>
      </c>
      <c r="E8" s="89" t="str">
        <f>_xlfn.XLOOKUP(Table2[[#This Row],[ASSET ID]],ALL!$B:$B,ALL!$C:$C,)</f>
        <v>2019 F250 G54587</v>
      </c>
      <c r="F8" s="89"/>
      <c r="G8" s="90">
        <v>0.1</v>
      </c>
      <c r="H8" s="116" t="s">
        <v>450</v>
      </c>
      <c r="I8" s="136"/>
      <c r="J8" s="88"/>
      <c r="K8" s="91">
        <f>_xlfn.XLOOKUP(Table2[[#This Row],[ASSET ID]],Table7[Equip '#],Table7[Rate],)</f>
        <v>1500</v>
      </c>
      <c r="L8" s="91">
        <f>Table2[[#This Row],[INTERNAL MONTHLY RATE]]*Table2[[#This Row],[UNIT ALLOCATION]]</f>
        <v>150</v>
      </c>
      <c r="M8" s="91">
        <f>IF(ISBLANK(Table2[[#This Row],[REVISION]]), Table2[[#This Row],[UNIT ALLOCATION]] * Table2[[#This Row],[INTERNAL MONTHLY RATE]], Table2[[#This Row],[INTERNAL MONTHLY RATE]] * Table2[[#This Row],[REVISION]])</f>
        <v>150</v>
      </c>
      <c r="N8" s="92">
        <f>Table2[[#This Row],[RATE X ALLOCATION]]-Table2[[#This Row],[RATE X REVISION]]</f>
        <v>0</v>
      </c>
    </row>
    <row r="9" spans="1:18" ht="15.6" hidden="1" x14ac:dyDescent="0.3">
      <c r="A9" s="88">
        <f>_xlfn.XLOOKUP(Table2[[#This Row],[JOB]],Table13[JOB '#2],Table13[DIVISION '#],)</f>
        <v>2</v>
      </c>
      <c r="B9" s="89" t="s">
        <v>34</v>
      </c>
      <c r="C9" s="89" t="str">
        <f>_xlfn.XLOOKUP(Table2[[#This Row],[JOB]],Table13[JOB '#1],Table13[JOB DESC],)</f>
        <v>E. Long Avenue</v>
      </c>
      <c r="D9" s="89" t="s">
        <v>92</v>
      </c>
      <c r="E9" s="89" t="str">
        <f>_xlfn.XLOOKUP(Table2[[#This Row],[ASSET ID]],ALL!$B:$B,ALL!$C:$C,)</f>
        <v>2023 F-250</v>
      </c>
      <c r="F9" s="89" t="str">
        <f>IFERROR(_xlfn.XLOOKUP(Table2[[#This Row],[ASSET ID]],FLEET7[Asset],FLEET7[Employee],),"")</f>
        <v>Miramontes Jr, Juan C</v>
      </c>
      <c r="G9" s="90">
        <v>0.05</v>
      </c>
      <c r="H9" s="116" t="s">
        <v>450</v>
      </c>
      <c r="I9" s="136"/>
      <c r="J9" s="88"/>
      <c r="K9" s="91">
        <f>_xlfn.XLOOKUP(Table2[[#This Row],[ASSET ID]],Table7[Equip '#],Table7[Rate],)</f>
        <v>1500</v>
      </c>
      <c r="L9" s="91">
        <f>Table2[[#This Row],[INTERNAL MONTHLY RATE]]*Table2[[#This Row],[UNIT ALLOCATION]]</f>
        <v>75</v>
      </c>
      <c r="M9" s="91">
        <f>IF(ISBLANK(Table2[[#This Row],[REVISION]]), Table2[[#This Row],[UNIT ALLOCATION]] * Table2[[#This Row],[INTERNAL MONTHLY RATE]], Table2[[#This Row],[INTERNAL MONTHLY RATE]] * Table2[[#This Row],[REVISION]])</f>
        <v>75</v>
      </c>
      <c r="N9" s="92">
        <f>Table2[[#This Row],[RATE X ALLOCATION]]-Table2[[#This Row],[RATE X REVISION]]</f>
        <v>0</v>
      </c>
    </row>
    <row r="10" spans="1:18" ht="15.6" hidden="1" x14ac:dyDescent="0.3">
      <c r="A10" s="88">
        <f>_xlfn.XLOOKUP(Table2[[#This Row],[JOB]],Table13[JOB '#2],Table13[DIVISION '#],)</f>
        <v>2</v>
      </c>
      <c r="B10" s="89" t="s">
        <v>34</v>
      </c>
      <c r="C10" s="89" t="str">
        <f>_xlfn.XLOOKUP(Table2[[#This Row],[JOB]],Table13[JOB '#1],Table13[JOB DESC],)</f>
        <v>E. Long Avenue</v>
      </c>
      <c r="D10" s="89" t="s">
        <v>6048</v>
      </c>
      <c r="E10" s="89" t="str">
        <f>_xlfn.XLOOKUP(Table2[[#This Row],[ASSET ID]],ALL!$B:$B,ALL!$C:$C,)</f>
        <v>2024 F250 XL (REE94010)</v>
      </c>
      <c r="F10" s="89" t="str">
        <f>IFERROR(_xlfn.XLOOKUP(Table2[[#This Row],[ASSET ID]],FLEET7[Asset],FLEET7[Employee],),"")</f>
        <v>Martinez Salazar, Josue</v>
      </c>
      <c r="G10" s="90">
        <v>0.2</v>
      </c>
      <c r="H10" s="116" t="s">
        <v>450</v>
      </c>
      <c r="I10" s="136"/>
      <c r="J10" s="88"/>
      <c r="K10" s="91">
        <f>_xlfn.XLOOKUP(Table2[[#This Row],[ASSET ID]],Table7[Equip '#],Table7[Rate],)</f>
        <v>1500</v>
      </c>
      <c r="L10" s="91">
        <f>Table2[[#This Row],[INTERNAL MONTHLY RATE]]*Table2[[#This Row],[UNIT ALLOCATION]]</f>
        <v>300</v>
      </c>
      <c r="M10" s="91">
        <f>IF(ISBLANK(Table2[[#This Row],[REVISION]]), Table2[[#This Row],[UNIT ALLOCATION]] * Table2[[#This Row],[INTERNAL MONTHLY RATE]], Table2[[#This Row],[INTERNAL MONTHLY RATE]] * Table2[[#This Row],[REVISION]])</f>
        <v>300</v>
      </c>
      <c r="N10" s="92">
        <f>Table2[[#This Row],[RATE X ALLOCATION]]-Table2[[#This Row],[RATE X REVISION]]</f>
        <v>0</v>
      </c>
    </row>
    <row r="11" spans="1:18" ht="15.6" hidden="1" x14ac:dyDescent="0.3">
      <c r="A11" s="88">
        <f>_xlfn.XLOOKUP(Table2[[#This Row],[JOB]],Table13[JOB '#2],Table13[DIVISION '#],)</f>
        <v>2</v>
      </c>
      <c r="B11" s="89" t="s">
        <v>20</v>
      </c>
      <c r="C11" s="89" t="str">
        <f>_xlfn.XLOOKUP(Table2[[#This Row],[JOB]],Table13[JOB '#1],Table13[JOB DESC],)</f>
        <v>Plano Collin Creek Culvert Imp</v>
      </c>
      <c r="D11" s="89" t="s">
        <v>19</v>
      </c>
      <c r="E11" s="89" t="str">
        <f>_xlfn.XLOOKUP(Table2[[#This Row],[ASSET ID]],ALL!$B:$B,ALL!$C:$C,)</f>
        <v>Caterpillar CT660 (2015)</v>
      </c>
      <c r="F11" s="89" t="str">
        <f>IFERROR(_xlfn.XLOOKUP(Table2[[#This Row],[ASSET ID]],FLEET7[Asset],FLEET7[Employee],),"")</f>
        <v/>
      </c>
      <c r="G11" s="90">
        <v>0.6</v>
      </c>
      <c r="H11" s="116" t="s">
        <v>450</v>
      </c>
      <c r="I11" s="136"/>
      <c r="J11" s="88"/>
      <c r="K11" s="91">
        <f>_xlfn.XLOOKUP(Table2[[#This Row],[ASSET ID]],Table7[Equip '#],Table7[Rate],)</f>
        <v>2500</v>
      </c>
      <c r="L11" s="91">
        <f>Table2[[#This Row],[INTERNAL MONTHLY RATE]]*Table2[[#This Row],[UNIT ALLOCATION]]</f>
        <v>1500</v>
      </c>
      <c r="M11" s="91">
        <f>IF(ISBLANK(Table2[[#This Row],[REVISION]]), Table2[[#This Row],[UNIT ALLOCATION]] * Table2[[#This Row],[INTERNAL MONTHLY RATE]], Table2[[#This Row],[INTERNAL MONTHLY RATE]] * Table2[[#This Row],[REVISION]])</f>
        <v>1500</v>
      </c>
      <c r="N11" s="92">
        <f>Table2[[#This Row],[RATE X ALLOCATION]]-Table2[[#This Row],[RATE X REVISION]]</f>
        <v>0</v>
      </c>
    </row>
    <row r="12" spans="1:18" ht="15.6" hidden="1" x14ac:dyDescent="0.3">
      <c r="A12" s="88">
        <f>_xlfn.XLOOKUP(Table2[[#This Row],[JOB]],Table13[JOB '#2],Table13[DIVISION '#],)</f>
        <v>2</v>
      </c>
      <c r="B12" s="89" t="s">
        <v>20</v>
      </c>
      <c r="C12" s="89" t="str">
        <f>_xlfn.XLOOKUP(Table2[[#This Row],[JOB]],Table13[JOB '#1],Table13[JOB DESC],)</f>
        <v>Plano Collin Creek Culvert Imp</v>
      </c>
      <c r="D12" s="89" t="s">
        <v>21</v>
      </c>
      <c r="E12" s="89" t="str">
        <f>_xlfn.XLOOKUP(Table2[[#This Row],[ASSET ID]],ALL!$B:$B,ALL!$C:$C,)</f>
        <v>Kenworth Mixer 17283 (2014)</v>
      </c>
      <c r="F12" s="89" t="str">
        <f>IFERROR(_xlfn.XLOOKUP(Table2[[#This Row],[ASSET ID]],FLEET7[Asset],FLEET7[Employee],),"")</f>
        <v/>
      </c>
      <c r="G12" s="90">
        <v>0.64</v>
      </c>
      <c r="H12" s="116" t="s">
        <v>450</v>
      </c>
      <c r="I12" s="136"/>
      <c r="J12" s="88"/>
      <c r="K12" s="91">
        <f>_xlfn.XLOOKUP(Table2[[#This Row],[ASSET ID]],Table7[Equip '#],Table7[Rate],)</f>
        <v>2500</v>
      </c>
      <c r="L12" s="91">
        <f>Table2[[#This Row],[INTERNAL MONTHLY RATE]]*Table2[[#This Row],[UNIT ALLOCATION]]</f>
        <v>1600</v>
      </c>
      <c r="M12" s="91">
        <f>IF(ISBLANK(Table2[[#This Row],[REVISION]]), Table2[[#This Row],[UNIT ALLOCATION]] * Table2[[#This Row],[INTERNAL MONTHLY RATE]], Table2[[#This Row],[INTERNAL MONTHLY RATE]] * Table2[[#This Row],[REVISION]])</f>
        <v>1600</v>
      </c>
      <c r="N12" s="92">
        <f>Table2[[#This Row],[RATE X ALLOCATION]]-Table2[[#This Row],[RATE X REVISION]]</f>
        <v>0</v>
      </c>
    </row>
    <row r="13" spans="1:18" ht="15.6" hidden="1" x14ac:dyDescent="0.3">
      <c r="A13" s="88">
        <f>_xlfn.XLOOKUP(Table2[[#This Row],[JOB]],Table13[JOB '#2],Table13[DIVISION '#],)</f>
        <v>2</v>
      </c>
      <c r="B13" s="89" t="s">
        <v>20</v>
      </c>
      <c r="C13" s="89" t="str">
        <f>_xlfn.XLOOKUP(Table2[[#This Row],[JOB]],Table13[JOB '#1],Table13[JOB DESC],)</f>
        <v>Plano Collin Creek Culvert Imp</v>
      </c>
      <c r="D13" s="89" t="s">
        <v>3455</v>
      </c>
      <c r="E13" s="89" t="str">
        <f>_xlfn.XLOOKUP(Table2[[#This Row],[ASSET ID]],ALL!$B:$B,ALL!$C:$C,)</f>
        <v>2012 KW CONCRETE MIXER (23504)</v>
      </c>
      <c r="F13" s="89" t="str">
        <f>IFERROR(_xlfn.XLOOKUP(Table2[[#This Row],[ASSET ID]],FLEET7[Asset],FLEET7[Employee],),"")</f>
        <v/>
      </c>
      <c r="G13" s="90">
        <v>0.65</v>
      </c>
      <c r="H13" s="116" t="s">
        <v>450</v>
      </c>
      <c r="I13" s="136"/>
      <c r="J13" s="88"/>
      <c r="K13" s="91">
        <f>_xlfn.XLOOKUP(Table2[[#This Row],[ASSET ID]],Table7[Equip '#],Table7[Rate],)</f>
        <v>2500</v>
      </c>
      <c r="L13" s="91">
        <f>Table2[[#This Row],[INTERNAL MONTHLY RATE]]*Table2[[#This Row],[UNIT ALLOCATION]]</f>
        <v>1625</v>
      </c>
      <c r="M13" s="91">
        <f>IF(ISBLANK(Table2[[#This Row],[REVISION]]), Table2[[#This Row],[UNIT ALLOCATION]] * Table2[[#This Row],[INTERNAL MONTHLY RATE]], Table2[[#This Row],[INTERNAL MONTHLY RATE]] * Table2[[#This Row],[REVISION]])</f>
        <v>1625</v>
      </c>
      <c r="N13" s="92">
        <f>Table2[[#This Row],[RATE X ALLOCATION]]-Table2[[#This Row],[RATE X REVISION]]</f>
        <v>0</v>
      </c>
    </row>
    <row r="14" spans="1:18" ht="15.6" hidden="1" x14ac:dyDescent="0.3">
      <c r="A14" s="88">
        <f>_xlfn.XLOOKUP(Table2[[#This Row],[JOB]],Table13[JOB '#2],Table13[DIVISION '#],)</f>
        <v>2</v>
      </c>
      <c r="B14" s="89" t="s">
        <v>20</v>
      </c>
      <c r="C14" s="89" t="str">
        <f>_xlfn.XLOOKUP(Table2[[#This Row],[JOB]],Table13[JOB '#1],Table13[JOB DESC],)</f>
        <v>Plano Collin Creek Culvert Imp</v>
      </c>
      <c r="D14" s="89" t="s">
        <v>3478</v>
      </c>
      <c r="E14" s="89" t="str">
        <f>_xlfn.XLOOKUP(Table2[[#This Row],[ASSET ID]],ALL!$B:$B,ALL!$C:$C,)</f>
        <v>2024 F-150</v>
      </c>
      <c r="F14" s="89" t="str">
        <f>IFERROR(_xlfn.XLOOKUP(Table2[[#This Row],[ASSET ID]],FLEET7[Asset],FLEET7[Employee],),"")</f>
        <v>Berjes Ruiz, Juan C</v>
      </c>
      <c r="G14" s="90">
        <v>1</v>
      </c>
      <c r="H14" s="116" t="s">
        <v>450</v>
      </c>
      <c r="I14" s="136"/>
      <c r="J14" s="88"/>
      <c r="K14" s="91">
        <f>_xlfn.XLOOKUP(Table2[[#This Row],[ASSET ID]],Table7[Equip '#],Table7[Rate],)</f>
        <v>1300</v>
      </c>
      <c r="L14" s="91">
        <f>Table2[[#This Row],[INTERNAL MONTHLY RATE]]*Table2[[#This Row],[UNIT ALLOCATION]]</f>
        <v>1300</v>
      </c>
      <c r="M14" s="91">
        <f>IF(ISBLANK(Table2[[#This Row],[REVISION]]), Table2[[#This Row],[UNIT ALLOCATION]] * Table2[[#This Row],[INTERNAL MONTHLY RATE]], Table2[[#This Row],[INTERNAL MONTHLY RATE]] * Table2[[#This Row],[REVISION]])</f>
        <v>1300</v>
      </c>
      <c r="N14" s="92">
        <f>Table2[[#This Row],[RATE X ALLOCATION]]-Table2[[#This Row],[RATE X REVISION]]</f>
        <v>0</v>
      </c>
    </row>
    <row r="15" spans="1:18" ht="15.6" hidden="1" x14ac:dyDescent="0.3">
      <c r="A15" s="88">
        <f>_xlfn.XLOOKUP(Table2[[#This Row],[JOB]],Table13[JOB '#2],Table13[DIVISION '#],)</f>
        <v>2</v>
      </c>
      <c r="B15" s="89" t="s">
        <v>20</v>
      </c>
      <c r="C15" s="89" t="str">
        <f>_xlfn.XLOOKUP(Table2[[#This Row],[JOB]],Table13[JOB '#1],Table13[JOB DESC],)</f>
        <v>Plano Collin Creek Culvert Imp</v>
      </c>
      <c r="D15" s="89" t="s">
        <v>464</v>
      </c>
      <c r="E15" s="89" t="str">
        <f>_xlfn.XLOOKUP(Table2[[#This Row],[ASSET ID]],ALL!$B:$B,ALL!$C:$C,)</f>
        <v>JD 250G LC 2012</v>
      </c>
      <c r="F15" s="89" t="str">
        <f>IFERROR(_xlfn.XLOOKUP(Table2[[#This Row],[ASSET ID]],FLEET7[Asset],FLEET7[Employee],),"")</f>
        <v/>
      </c>
      <c r="G15" s="90">
        <v>0.05</v>
      </c>
      <c r="H15" s="116" t="s">
        <v>450</v>
      </c>
      <c r="I15" s="136"/>
      <c r="J15" s="88"/>
      <c r="K15" s="91">
        <f>_xlfn.XLOOKUP(Table2[[#This Row],[ASSET ID]],Table7[Equip '#],Table7[Rate],)</f>
        <v>5000</v>
      </c>
      <c r="L15" s="91">
        <f>Table2[[#This Row],[INTERNAL MONTHLY RATE]]*Table2[[#This Row],[UNIT ALLOCATION]]</f>
        <v>250</v>
      </c>
      <c r="M15" s="91">
        <f>IF(ISBLANK(Table2[[#This Row],[REVISION]]), Table2[[#This Row],[UNIT ALLOCATION]] * Table2[[#This Row],[INTERNAL MONTHLY RATE]], Table2[[#This Row],[INTERNAL MONTHLY RATE]] * Table2[[#This Row],[REVISION]])</f>
        <v>250</v>
      </c>
      <c r="N15" s="92">
        <f>Table2[[#This Row],[RATE X ALLOCATION]]-Table2[[#This Row],[RATE X REVISION]]</f>
        <v>0</v>
      </c>
    </row>
    <row r="16" spans="1:18" ht="15.6" hidden="1" x14ac:dyDescent="0.3">
      <c r="A16" s="88">
        <f>_xlfn.XLOOKUP(Table2[[#This Row],[JOB]],Table13[JOB '#2],Table13[DIVISION '#],)</f>
        <v>2</v>
      </c>
      <c r="B16" s="89" t="s">
        <v>20</v>
      </c>
      <c r="C16" s="89" t="str">
        <f>_xlfn.XLOOKUP(Table2[[#This Row],[JOB]],Table13[JOB '#1],Table13[JOB DESC],)</f>
        <v>Plano Collin Creek Culvert Imp</v>
      </c>
      <c r="D16" s="89" t="s">
        <v>35</v>
      </c>
      <c r="E16" s="89" t="str">
        <f>_xlfn.XLOOKUP(Table2[[#This Row],[ASSET ID]],ALL!$B:$B,ALL!$C:$C,)</f>
        <v>2017 CAT 308E2CR</v>
      </c>
      <c r="F16" s="89" t="str">
        <f>IFERROR(_xlfn.XLOOKUP(Table2[[#This Row],[ASSET ID]],FLEET7[Asset],FLEET7[Employee],),"")</f>
        <v/>
      </c>
      <c r="G16" s="90">
        <v>1</v>
      </c>
      <c r="H16" s="116" t="s">
        <v>450</v>
      </c>
      <c r="I16" s="136"/>
      <c r="J16" s="88"/>
      <c r="K16" s="91">
        <f>_xlfn.XLOOKUP(Table2[[#This Row],[ASSET ID]],Table7[Equip '#],Table7[Rate],)</f>
        <v>3000</v>
      </c>
      <c r="L16" s="91">
        <f>Table2[[#This Row],[INTERNAL MONTHLY RATE]]*Table2[[#This Row],[UNIT ALLOCATION]]</f>
        <v>3000</v>
      </c>
      <c r="M16" s="91">
        <f>IF(ISBLANK(Table2[[#This Row],[REVISION]]), Table2[[#This Row],[UNIT ALLOCATION]] * Table2[[#This Row],[INTERNAL MONTHLY RATE]], Table2[[#This Row],[INTERNAL MONTHLY RATE]] * Table2[[#This Row],[REVISION]])</f>
        <v>3000</v>
      </c>
      <c r="N16" s="92">
        <f>Table2[[#This Row],[RATE X ALLOCATION]]-Table2[[#This Row],[RATE X REVISION]]</f>
        <v>0</v>
      </c>
    </row>
    <row r="17" spans="1:14" ht="15.6" hidden="1" x14ac:dyDescent="0.3">
      <c r="A17" s="88">
        <f>_xlfn.XLOOKUP(Table2[[#This Row],[JOB]],Table13[JOB '#2],Table13[DIVISION '#],)</f>
        <v>2</v>
      </c>
      <c r="B17" s="89" t="s">
        <v>20</v>
      </c>
      <c r="C17" s="89" t="str">
        <f>_xlfn.XLOOKUP(Table2[[#This Row],[JOB]],Table13[JOB '#1],Table13[JOB DESC],)</f>
        <v>Plano Collin Creek Culvert Imp</v>
      </c>
      <c r="D17" s="89" t="s">
        <v>7804</v>
      </c>
      <c r="E17" s="89" t="str">
        <f>_xlfn.XLOOKUP(Table2[[#This Row],[ASSET ID]],ALL!$B:$B,ALL!$C:$C,)</f>
        <v>2024 F550 MT E60786 MT-15</v>
      </c>
      <c r="F17" s="89" t="str">
        <f>IFERROR(_xlfn.XLOOKUP(Table2[[#This Row],[ASSET ID]],FLEET7[Asset],FLEET7[Employee],),"")</f>
        <v>Gee, Korbin E</v>
      </c>
      <c r="G17" s="90">
        <v>0.1</v>
      </c>
      <c r="H17" s="116" t="s">
        <v>450</v>
      </c>
      <c r="I17" s="136"/>
      <c r="J17" s="88"/>
      <c r="K17" s="91">
        <f>_xlfn.XLOOKUP(Table2[[#This Row],[ASSET ID]],Table7[Equip '#],Table7[Rate],)</f>
        <v>1500</v>
      </c>
      <c r="L17" s="91">
        <f>Table2[[#This Row],[INTERNAL MONTHLY RATE]]*Table2[[#This Row],[UNIT ALLOCATION]]</f>
        <v>150</v>
      </c>
      <c r="M17" s="91">
        <f>IF(ISBLANK(Table2[[#This Row],[REVISION]]), Table2[[#This Row],[UNIT ALLOCATION]] * Table2[[#This Row],[INTERNAL MONTHLY RATE]], Table2[[#This Row],[INTERNAL MONTHLY RATE]] * Table2[[#This Row],[REVISION]])</f>
        <v>150</v>
      </c>
      <c r="N17" s="92">
        <f>Table2[[#This Row],[RATE X ALLOCATION]]-Table2[[#This Row],[RATE X REVISION]]</f>
        <v>0</v>
      </c>
    </row>
    <row r="18" spans="1:14" ht="15.6" hidden="1" x14ac:dyDescent="0.3">
      <c r="A18" s="88">
        <f>_xlfn.XLOOKUP(Table2[[#This Row],[JOB]],Table13[JOB '#2],Table13[DIVISION '#],)</f>
        <v>2</v>
      </c>
      <c r="B18" s="89" t="s">
        <v>20</v>
      </c>
      <c r="C18" s="89" t="str">
        <f>_xlfn.XLOOKUP(Table2[[#This Row],[JOB]],Table13[JOB '#1],Table13[JOB DESC],)</f>
        <v>Plano Collin Creek Culvert Imp</v>
      </c>
      <c r="D18" s="89" t="s">
        <v>382</v>
      </c>
      <c r="E18" s="89" t="str">
        <f>_xlfn.XLOOKUP(Table2[[#This Row],[ASSET ID]],ALL!$B:$B,ALL!$C:$C,)</f>
        <v>2018 F-150 C08140</v>
      </c>
      <c r="F18" s="89" t="str">
        <f>IFERROR(_xlfn.XLOOKUP(Table2[[#This Row],[ASSET ID]],FLEET7[Asset],FLEET7[Employee],),"")</f>
        <v>PLANO JOBSITE TRUCK</v>
      </c>
      <c r="G18" s="90">
        <v>1</v>
      </c>
      <c r="H18" s="116" t="s">
        <v>450</v>
      </c>
      <c r="I18" s="114"/>
      <c r="J18" s="88"/>
      <c r="K18" s="91">
        <f>_xlfn.XLOOKUP(Table2[[#This Row],[ASSET ID]],Table7[Equip '#],Table7[Rate],)</f>
        <v>1300</v>
      </c>
      <c r="L18" s="91">
        <f>Table2[[#This Row],[INTERNAL MONTHLY RATE]]*Table2[[#This Row],[UNIT ALLOCATION]]</f>
        <v>1300</v>
      </c>
      <c r="M18" s="91">
        <f>IF(ISBLANK(Table2[[#This Row],[REVISION]]), Table2[[#This Row],[UNIT ALLOCATION]] * Table2[[#This Row],[INTERNAL MONTHLY RATE]], Table2[[#This Row],[INTERNAL MONTHLY RATE]] * Table2[[#This Row],[REVISION]])</f>
        <v>1300</v>
      </c>
      <c r="N18" s="92">
        <f>Table2[[#This Row],[RATE X ALLOCATION]]-Table2[[#This Row],[RATE X REVISION]]</f>
        <v>0</v>
      </c>
    </row>
    <row r="19" spans="1:14" ht="15.6" hidden="1" x14ac:dyDescent="0.3">
      <c r="A19" s="88">
        <f>_xlfn.XLOOKUP(Table2[[#This Row],[JOB]],Table13[JOB '#2],Table13[DIVISION '#],)</f>
        <v>2</v>
      </c>
      <c r="B19" s="89" t="s">
        <v>20</v>
      </c>
      <c r="C19" s="89" t="str">
        <f>_xlfn.XLOOKUP(Table2[[#This Row],[JOB]],Table13[JOB '#1],Table13[JOB DESC],)</f>
        <v>Plano Collin Creek Culvert Imp</v>
      </c>
      <c r="D19" s="89" t="s">
        <v>84</v>
      </c>
      <c r="E19" s="89" t="str">
        <f>_xlfn.XLOOKUP(Table2[[#This Row],[ASSET ID]],ALL!$B:$B,ALL!$C:$C,)</f>
        <v>2022 F-250 E64467</v>
      </c>
      <c r="F19" s="89" t="str">
        <f>IFERROR(_xlfn.XLOOKUP(Table2[[#This Row],[ASSET ID]],FLEET7[Asset],FLEET7[Employee],),"")</f>
        <v>Hammons, Michael A</v>
      </c>
      <c r="G19" s="90">
        <v>0.3</v>
      </c>
      <c r="H19" s="116" t="s">
        <v>450</v>
      </c>
      <c r="I19" s="136"/>
      <c r="J19" s="88"/>
      <c r="K19" s="91">
        <f>_xlfn.XLOOKUP(Table2[[#This Row],[ASSET ID]],Table7[Equip '#],Table7[Rate],)</f>
        <v>1500</v>
      </c>
      <c r="L19" s="91">
        <f>Table2[[#This Row],[INTERNAL MONTHLY RATE]]*Table2[[#This Row],[UNIT ALLOCATION]]</f>
        <v>450</v>
      </c>
      <c r="M19" s="91">
        <f>IF(ISBLANK(Table2[[#This Row],[REVISION]]), Table2[[#This Row],[UNIT ALLOCATION]] * Table2[[#This Row],[INTERNAL MONTHLY RATE]], Table2[[#This Row],[INTERNAL MONTHLY RATE]] * Table2[[#This Row],[REVISION]])</f>
        <v>450</v>
      </c>
      <c r="N19" s="92">
        <f>Table2[[#This Row],[RATE X ALLOCATION]]-Table2[[#This Row],[RATE X REVISION]]</f>
        <v>0</v>
      </c>
    </row>
    <row r="20" spans="1:14" ht="15.6" hidden="1" x14ac:dyDescent="0.3">
      <c r="A20" s="88">
        <f>_xlfn.XLOOKUP(Table2[[#This Row],[JOB]],Table13[JOB '#2],Table13[DIVISION '#],)</f>
        <v>2</v>
      </c>
      <c r="B20" s="89" t="s">
        <v>20</v>
      </c>
      <c r="C20" s="89" t="str">
        <f>_xlfn.XLOOKUP(Table2[[#This Row],[JOB]],Table13[JOB '#1],Table13[JOB DESC],)</f>
        <v>Plano Collin Creek Culvert Imp</v>
      </c>
      <c r="D20" s="89" t="s">
        <v>3799</v>
      </c>
      <c r="E20" s="89" t="str">
        <f>_xlfn.XLOOKUP(Table2[[#This Row],[ASSET ID]],ALL!$B:$B,ALL!$C:$C,)</f>
        <v>2024 FORD MAVERICK XLT (5305)</v>
      </c>
      <c r="F20" s="89" t="s">
        <v>8607</v>
      </c>
      <c r="G20" s="90">
        <v>0.1</v>
      </c>
      <c r="H20" s="116" t="s">
        <v>450</v>
      </c>
      <c r="I20" s="136"/>
      <c r="J20" s="88"/>
      <c r="K20" s="91">
        <f>_xlfn.XLOOKUP(Table2[[#This Row],[ASSET ID]],Table7[Equip '#],Table7[Rate],)</f>
        <v>1000</v>
      </c>
      <c r="L20" s="91">
        <f>Table2[[#This Row],[INTERNAL MONTHLY RATE]]*Table2[[#This Row],[UNIT ALLOCATION]]</f>
        <v>100</v>
      </c>
      <c r="M20" s="91">
        <f>IF(ISBLANK(Table2[[#This Row],[REVISION]]), Table2[[#This Row],[UNIT ALLOCATION]] * Table2[[#This Row],[INTERNAL MONTHLY RATE]], Table2[[#This Row],[INTERNAL MONTHLY RATE]] * Table2[[#This Row],[REVISION]])</f>
        <v>100</v>
      </c>
      <c r="N20" s="92">
        <f>Table2[[#This Row],[RATE X ALLOCATION]]-Table2[[#This Row],[RATE X REVISION]]</f>
        <v>0</v>
      </c>
    </row>
    <row r="21" spans="1:14" ht="15.6" hidden="1" x14ac:dyDescent="0.3">
      <c r="A21" s="88">
        <f>_xlfn.XLOOKUP(Table2[[#This Row],[JOB]],Table13[JOB '#2],Table13[DIVISION '#],)</f>
        <v>2</v>
      </c>
      <c r="B21" s="89" t="s">
        <v>20</v>
      </c>
      <c r="C21" s="89" t="str">
        <f>_xlfn.XLOOKUP(Table2[[#This Row],[JOB]],Table13[JOB '#1],Table13[JOB DESC],)</f>
        <v>Plano Collin Creek Culvert Imp</v>
      </c>
      <c r="D21" s="89" t="s">
        <v>272</v>
      </c>
      <c r="E21" s="89" t="str">
        <f>_xlfn.XLOOKUP(Table2[[#This Row],[ASSET ID]],ALL!$B:$B,ALL!$C:$C,)</f>
        <v>2014 TEREX RT555-2 55TON</v>
      </c>
      <c r="F21" s="89" t="str">
        <f>IFERROR(_xlfn.XLOOKUP(Table2[[#This Row],[ASSET ID]],FLEET7[Asset],FLEET7[Employee],),"")</f>
        <v/>
      </c>
      <c r="G21" s="90">
        <v>0.35</v>
      </c>
      <c r="H21" s="116" t="s">
        <v>450</v>
      </c>
      <c r="I21" s="136"/>
      <c r="J21" s="88"/>
      <c r="K21" s="91">
        <f>_xlfn.XLOOKUP(Table2[[#This Row],[ASSET ID]],Table7[Equip '#],Table7[Rate],)</f>
        <v>6000</v>
      </c>
      <c r="L21" s="91">
        <f>Table2[[#This Row],[INTERNAL MONTHLY RATE]]*Table2[[#This Row],[UNIT ALLOCATION]]</f>
        <v>2100</v>
      </c>
      <c r="M21" s="91">
        <f>IF(ISBLANK(Table2[[#This Row],[REVISION]]), Table2[[#This Row],[UNIT ALLOCATION]] * Table2[[#This Row],[INTERNAL MONTHLY RATE]], Table2[[#This Row],[INTERNAL MONTHLY RATE]] * Table2[[#This Row],[REVISION]])</f>
        <v>2100</v>
      </c>
      <c r="N21" s="92">
        <f>Table2[[#This Row],[RATE X ALLOCATION]]-Table2[[#This Row],[RATE X REVISION]]</f>
        <v>0</v>
      </c>
    </row>
    <row r="22" spans="1:14" ht="15.6" hidden="1" x14ac:dyDescent="0.3">
      <c r="A22" s="88">
        <f>_xlfn.XLOOKUP(Table2[[#This Row],[JOB]],Table13[JOB '#2],Table13[DIVISION '#],)</f>
        <v>2</v>
      </c>
      <c r="B22" s="89" t="s">
        <v>20</v>
      </c>
      <c r="C22" s="89" t="str">
        <f>_xlfn.XLOOKUP(Table2[[#This Row],[JOB]],Table13[JOB '#1],Table13[JOB DESC],)</f>
        <v>Plano Collin Creek Culvert Imp</v>
      </c>
      <c r="D22" s="89" t="s">
        <v>116</v>
      </c>
      <c r="E22" s="89" t="str">
        <f>_xlfn.XLOOKUP(Table2[[#This Row],[ASSET ID]],ALL!$B:$B,ALL!$C:$C,)</f>
        <v>CAT 279D</v>
      </c>
      <c r="F22" s="89" t="str">
        <f>IFERROR(_xlfn.XLOOKUP(Table2[[#This Row],[ASSET ID]],FLEET7[Asset],FLEET7[Employee],),"")</f>
        <v/>
      </c>
      <c r="G22" s="90">
        <v>1</v>
      </c>
      <c r="H22" s="116" t="s">
        <v>450</v>
      </c>
      <c r="I22" s="136"/>
      <c r="J22" s="88"/>
      <c r="K22" s="91">
        <f>_xlfn.XLOOKUP(Table2[[#This Row],[ASSET ID]],Table7[Equip '#],Table7[Rate],)</f>
        <v>2100</v>
      </c>
      <c r="L22" s="91">
        <f>Table2[[#This Row],[INTERNAL MONTHLY RATE]]*Table2[[#This Row],[UNIT ALLOCATION]]</f>
        <v>2100</v>
      </c>
      <c r="M22" s="91">
        <f>IF(ISBLANK(Table2[[#This Row],[REVISION]]), Table2[[#This Row],[UNIT ALLOCATION]] * Table2[[#This Row],[INTERNAL MONTHLY RATE]], Table2[[#This Row],[INTERNAL MONTHLY RATE]] * Table2[[#This Row],[REVISION]])</f>
        <v>2100</v>
      </c>
      <c r="N22" s="92">
        <f>Table2[[#This Row],[RATE X ALLOCATION]]-Table2[[#This Row],[RATE X REVISION]]</f>
        <v>0</v>
      </c>
    </row>
    <row r="23" spans="1:14" ht="15.6" hidden="1" x14ac:dyDescent="0.3">
      <c r="A23" s="88">
        <f>_xlfn.XLOOKUP(Table2[[#This Row],[JOB]],Table13[JOB '#2],Table13[DIVISION '#],)</f>
        <v>2</v>
      </c>
      <c r="B23" s="89" t="s">
        <v>20</v>
      </c>
      <c r="C23" s="89" t="str">
        <f>_xlfn.XLOOKUP(Table2[[#This Row],[JOB]],Table13[JOB '#1],Table13[JOB DESC],)</f>
        <v>Plano Collin Creek Culvert Imp</v>
      </c>
      <c r="D23" s="89" t="s">
        <v>131</v>
      </c>
      <c r="E23" s="89" t="str">
        <f>_xlfn.XLOOKUP(Table2[[#This Row],[ASSET ID]],ALL!$B:$B,ALL!$C:$C,)</f>
        <v>2012 F-750 458385 Water Truck</v>
      </c>
      <c r="F23" s="89" t="str">
        <f>IFERROR(_xlfn.XLOOKUP(Table2[[#This Row],[ASSET ID]],FLEET7[Asset],FLEET7[Employee],),"")</f>
        <v/>
      </c>
      <c r="G23" s="90">
        <v>1</v>
      </c>
      <c r="H23" s="116" t="s">
        <v>450</v>
      </c>
      <c r="I23" s="136"/>
      <c r="J23" s="88"/>
      <c r="K23" s="91">
        <f>_xlfn.XLOOKUP(Table2[[#This Row],[ASSET ID]],Table7[Equip '#],Table7[Rate],)</f>
        <v>3000</v>
      </c>
      <c r="L23" s="91">
        <f>Table2[[#This Row],[INTERNAL MONTHLY RATE]]*Table2[[#This Row],[UNIT ALLOCATION]]</f>
        <v>3000</v>
      </c>
      <c r="M23" s="91">
        <f>IF(ISBLANK(Table2[[#This Row],[REVISION]]), Table2[[#This Row],[UNIT ALLOCATION]] * Table2[[#This Row],[INTERNAL MONTHLY RATE]], Table2[[#This Row],[INTERNAL MONTHLY RATE]] * Table2[[#This Row],[REVISION]])</f>
        <v>3000</v>
      </c>
      <c r="N23" s="92">
        <f>Table2[[#This Row],[RATE X ALLOCATION]]-Table2[[#This Row],[RATE X REVISION]]</f>
        <v>0</v>
      </c>
    </row>
    <row r="24" spans="1:14" ht="15.6" hidden="1" x14ac:dyDescent="0.3">
      <c r="A24" s="88">
        <f>_xlfn.XLOOKUP(Table2[[#This Row],[JOB]],Table13[JOB '#2],Table13[DIVISION '#],)</f>
        <v>2</v>
      </c>
      <c r="B24" s="89" t="s">
        <v>12</v>
      </c>
      <c r="C24" s="89" t="str">
        <f>_xlfn.XLOOKUP(Table2[[#This Row],[JOB]],Table13[JOB '#1],Table13[JOB DESC],)</f>
        <v>Rehab Runway 17L/35R Storm Dra</v>
      </c>
      <c r="D24" s="89" t="s">
        <v>268</v>
      </c>
      <c r="E24" s="89" t="str">
        <f>_xlfn.XLOOKUP(Table2[[#This Row],[ASSET ID]],ALL!$B:$B,ALL!$C:$C,)</f>
        <v>2012 F-550 SD A46160</v>
      </c>
      <c r="F24" s="89" t="str">
        <f>IFERROR(_xlfn.XLOOKUP(Table2[[#This Row],[ASSET ID]],FLEET7[Asset],FLEET7[Employee],),"")</f>
        <v/>
      </c>
      <c r="G24" s="90">
        <v>1</v>
      </c>
      <c r="H24" s="116" t="s">
        <v>450</v>
      </c>
      <c r="I24" s="136"/>
      <c r="J24" s="88"/>
      <c r="K24" s="91">
        <f>_xlfn.XLOOKUP(Table2[[#This Row],[ASSET ID]],Table7[Equip '#],Table7[Rate],)</f>
        <v>1700</v>
      </c>
      <c r="L24" s="91">
        <f>Table2[[#This Row],[INTERNAL MONTHLY RATE]]*Table2[[#This Row],[UNIT ALLOCATION]]</f>
        <v>1700</v>
      </c>
      <c r="M24" s="91">
        <f>IF(ISBLANK(Table2[[#This Row],[REVISION]]), Table2[[#This Row],[UNIT ALLOCATION]] * Table2[[#This Row],[INTERNAL MONTHLY RATE]], Table2[[#This Row],[INTERNAL MONTHLY RATE]] * Table2[[#This Row],[REVISION]])</f>
        <v>1700</v>
      </c>
      <c r="N24" s="92">
        <f>Table2[[#This Row],[RATE X ALLOCATION]]-Table2[[#This Row],[RATE X REVISION]]</f>
        <v>0</v>
      </c>
    </row>
    <row r="25" spans="1:14" ht="15.6" x14ac:dyDescent="0.3">
      <c r="A25" s="88">
        <f>_xlfn.XLOOKUP(Table2[[#This Row],[JOB]],Table13[JOB '#2],Table13[DIVISION '#],)</f>
        <v>2</v>
      </c>
      <c r="B25" s="89" t="s">
        <v>27</v>
      </c>
      <c r="C25" s="89" t="str">
        <f>_xlfn.XLOOKUP(Table2[[#This Row],[JOB]],Table13[JOB '#1],Table13[JOB DESC],)</f>
        <v>Gregg CS Bridge Replacement</v>
      </c>
      <c r="D25" s="89" t="s">
        <v>7</v>
      </c>
      <c r="E25" s="89" t="str">
        <f>_xlfn.XLOOKUP(Table2[[#This Row],[ASSET ID]],ALL!$B:$B,ALL!$C:$C,)</f>
        <v>2015 CAT 420F</v>
      </c>
      <c r="F25" s="89" t="str">
        <f>IFERROR(_xlfn.XLOOKUP(Table2[[#This Row],[ASSET ID]],FLEET7[Asset],FLEET7[Employee],),"")</f>
        <v/>
      </c>
      <c r="G25" s="90">
        <v>1</v>
      </c>
      <c r="H25" s="116" t="s">
        <v>450</v>
      </c>
      <c r="I25" s="136"/>
      <c r="J25" s="88"/>
      <c r="K25" s="91">
        <f>_xlfn.XLOOKUP(Table2[[#This Row],[ASSET ID]],Table7[Equip '#],Table7[Rate],)</f>
        <v>2500</v>
      </c>
      <c r="L25" s="91">
        <f>Table2[[#This Row],[INTERNAL MONTHLY RATE]]*Table2[[#This Row],[UNIT ALLOCATION]]</f>
        <v>2500</v>
      </c>
      <c r="M25" s="91">
        <f>IF(ISBLANK(Table2[[#This Row],[REVISION]]), Table2[[#This Row],[UNIT ALLOCATION]] * Table2[[#This Row],[INTERNAL MONTHLY RATE]], Table2[[#This Row],[INTERNAL MONTHLY RATE]] * Table2[[#This Row],[REVISION]])</f>
        <v>2500</v>
      </c>
      <c r="N25" s="92">
        <f>Table2[[#This Row],[RATE X ALLOCATION]]-Table2[[#This Row],[RATE X REVISION]]</f>
        <v>0</v>
      </c>
    </row>
    <row r="26" spans="1:14" ht="15.6" x14ac:dyDescent="0.3">
      <c r="A26" s="88">
        <f>_xlfn.XLOOKUP(Table2[[#This Row],[JOB]],Table13[JOB '#2],Table13[DIVISION '#],)</f>
        <v>2</v>
      </c>
      <c r="B26" s="89" t="s">
        <v>27</v>
      </c>
      <c r="C26" s="89" t="str">
        <f>_xlfn.XLOOKUP(Table2[[#This Row],[JOB]],Table13[JOB '#1],Table13[JOB DESC],)</f>
        <v>Gregg CS Bridge Replacement</v>
      </c>
      <c r="D26" s="89" t="s">
        <v>24</v>
      </c>
      <c r="E26" s="89" t="str">
        <f>_xlfn.XLOOKUP(Table2[[#This Row],[ASSET ID]],ALL!$B:$B,ALL!$C:$C,)</f>
        <v>John Deere 700K</v>
      </c>
      <c r="F26" s="89" t="str">
        <f>IFERROR(_xlfn.XLOOKUP(Table2[[#This Row],[ASSET ID]],FLEET7[Asset],FLEET7[Employee],),"")</f>
        <v/>
      </c>
      <c r="G26" s="90">
        <v>1</v>
      </c>
      <c r="H26" s="116" t="s">
        <v>450</v>
      </c>
      <c r="I26" s="136"/>
      <c r="J26" s="88"/>
      <c r="K26" s="91">
        <f>_xlfn.XLOOKUP(Table2[[#This Row],[ASSET ID]],Table7[Equip '#],Table7[Rate],)</f>
        <v>5500</v>
      </c>
      <c r="L26" s="91">
        <f>Table2[[#This Row],[INTERNAL MONTHLY RATE]]*Table2[[#This Row],[UNIT ALLOCATION]]</f>
        <v>5500</v>
      </c>
      <c r="M26" s="91">
        <f>IF(ISBLANK(Table2[[#This Row],[REVISION]]), Table2[[#This Row],[UNIT ALLOCATION]] * Table2[[#This Row],[INTERNAL MONTHLY RATE]], Table2[[#This Row],[INTERNAL MONTHLY RATE]] * Table2[[#This Row],[REVISION]])</f>
        <v>5500</v>
      </c>
      <c r="N26" s="92">
        <f>Table2[[#This Row],[RATE X ALLOCATION]]-Table2[[#This Row],[RATE X REVISION]]</f>
        <v>0</v>
      </c>
    </row>
    <row r="27" spans="1:14" ht="15.6" x14ac:dyDescent="0.3">
      <c r="A27" s="88">
        <f>_xlfn.XLOOKUP(Table2[[#This Row],[JOB]],Table13[JOB '#2],Table13[DIVISION '#],)</f>
        <v>2</v>
      </c>
      <c r="B27" s="89" t="s">
        <v>27</v>
      </c>
      <c r="C27" s="89" t="str">
        <f>_xlfn.XLOOKUP(Table2[[#This Row],[JOB]],Table13[JOB '#1],Table13[JOB DESC],)</f>
        <v>Gregg CS Bridge Replacement</v>
      </c>
      <c r="D27" s="89" t="s">
        <v>317</v>
      </c>
      <c r="E27" s="89" t="str">
        <f>_xlfn.XLOOKUP(Table2[[#This Row],[ASSET ID]],ALL!$B:$B,ALL!$C:$C,)</f>
        <v>2023 FORD F-250</v>
      </c>
      <c r="F27" s="89" t="str">
        <f>IFERROR(_xlfn.XLOOKUP(Table2[[#This Row],[ASSET ID]],FLEET7[Asset],FLEET7[Employee],),"")</f>
        <v>Rivera, Jose J</v>
      </c>
      <c r="G27" s="90">
        <v>0.71</v>
      </c>
      <c r="H27" s="116" t="s">
        <v>450</v>
      </c>
      <c r="I27" s="136"/>
      <c r="J27" s="88"/>
      <c r="K27" s="91">
        <f>_xlfn.XLOOKUP(Table2[[#This Row],[ASSET ID]],Table7[Equip '#],Table7[Rate],)</f>
        <v>2000</v>
      </c>
      <c r="L27" s="91">
        <f>Table2[[#This Row],[INTERNAL MONTHLY RATE]]*Table2[[#This Row],[UNIT ALLOCATION]]</f>
        <v>1420</v>
      </c>
      <c r="M27" s="91">
        <f>IF(ISBLANK(Table2[[#This Row],[REVISION]]), Table2[[#This Row],[UNIT ALLOCATION]] * Table2[[#This Row],[INTERNAL MONTHLY RATE]], Table2[[#This Row],[INTERNAL MONTHLY RATE]] * Table2[[#This Row],[REVISION]])</f>
        <v>1420</v>
      </c>
      <c r="N27" s="92">
        <f>Table2[[#This Row],[RATE X ALLOCATION]]-Table2[[#This Row],[RATE X REVISION]]</f>
        <v>0</v>
      </c>
    </row>
    <row r="28" spans="1:14" ht="15.6" x14ac:dyDescent="0.3">
      <c r="A28" s="88">
        <f>_xlfn.XLOOKUP(Table2[[#This Row],[JOB]],Table13[JOB '#2],Table13[DIVISION '#],)</f>
        <v>2</v>
      </c>
      <c r="B28" s="89" t="s">
        <v>27</v>
      </c>
      <c r="C28" s="89" t="str">
        <f>_xlfn.XLOOKUP(Table2[[#This Row],[JOB]],Table13[JOB '#1],Table13[JOB DESC],)</f>
        <v>Gregg CS Bridge Replacement</v>
      </c>
      <c r="D28" s="89" t="s">
        <v>320</v>
      </c>
      <c r="E28" s="89" t="str">
        <f>_xlfn.XLOOKUP(Table2[[#This Row],[ASSET ID]],ALL!$B:$B,ALL!$C:$C,)</f>
        <v>JD 250GLC</v>
      </c>
      <c r="F28" s="89" t="str">
        <f>IFERROR(_xlfn.XLOOKUP(Table2[[#This Row],[ASSET ID]],FLEET7[Asset],FLEET7[Employee],),"")</f>
        <v/>
      </c>
      <c r="G28" s="90">
        <v>0.45</v>
      </c>
      <c r="H28" s="116" t="s">
        <v>450</v>
      </c>
      <c r="I28" s="136"/>
      <c r="J28" s="88"/>
      <c r="K28" s="91">
        <f>_xlfn.XLOOKUP(Table2[[#This Row],[ASSET ID]],Table7[Equip '#],Table7[Rate],)</f>
        <v>5000</v>
      </c>
      <c r="L28" s="91">
        <f>Table2[[#This Row],[INTERNAL MONTHLY RATE]]*Table2[[#This Row],[UNIT ALLOCATION]]</f>
        <v>2250</v>
      </c>
      <c r="M28" s="91">
        <f>IF(ISBLANK(Table2[[#This Row],[REVISION]]), Table2[[#This Row],[UNIT ALLOCATION]] * Table2[[#This Row],[INTERNAL MONTHLY RATE]], Table2[[#This Row],[INTERNAL MONTHLY RATE]] * Table2[[#This Row],[REVISION]])</f>
        <v>2250</v>
      </c>
      <c r="N28" s="92">
        <f>Table2[[#This Row],[RATE X ALLOCATION]]-Table2[[#This Row],[RATE X REVISION]]</f>
        <v>0</v>
      </c>
    </row>
    <row r="29" spans="1:14" ht="15.6" x14ac:dyDescent="0.3">
      <c r="A29" s="88">
        <f>_xlfn.XLOOKUP(Table2[[#This Row],[JOB]],Table13[JOB '#2],Table13[DIVISION '#],)</f>
        <v>2</v>
      </c>
      <c r="B29" s="89" t="s">
        <v>27</v>
      </c>
      <c r="C29" s="89" t="str">
        <f>_xlfn.XLOOKUP(Table2[[#This Row],[JOB]],Table13[JOB '#1],Table13[JOB DESC],)</f>
        <v>Gregg CS Bridge Replacement</v>
      </c>
      <c r="D29" s="89" t="s">
        <v>2385</v>
      </c>
      <c r="E29" s="89" t="str">
        <f>_xlfn.XLOOKUP(Table2[[#This Row],[ASSET ID]],ALL!$B:$B,ALL!$C:$C,)</f>
        <v>2023 F550 D21569 Lube Truck</v>
      </c>
      <c r="F29" s="89" t="str">
        <f>IFERROR(_xlfn.XLOOKUP(Table2[[#This Row],[ASSET ID]],FLEET7[Asset],FLEET7[Employee],),"")</f>
        <v>Torres, Ivan</v>
      </c>
      <c r="G29" s="90">
        <v>0.05</v>
      </c>
      <c r="H29" s="116" t="s">
        <v>450</v>
      </c>
      <c r="I29" s="136"/>
      <c r="J29" s="88"/>
      <c r="K29" s="91">
        <f>_xlfn.XLOOKUP(Table2[[#This Row],[ASSET ID]],Table7[Equip '#],Table7[Rate],)</f>
        <v>1500</v>
      </c>
      <c r="L29" s="91">
        <f>Table2[[#This Row],[INTERNAL MONTHLY RATE]]*Table2[[#This Row],[UNIT ALLOCATION]]</f>
        <v>75</v>
      </c>
      <c r="M29" s="91">
        <f>IF(ISBLANK(Table2[[#This Row],[REVISION]]), Table2[[#This Row],[UNIT ALLOCATION]] * Table2[[#This Row],[INTERNAL MONTHLY RATE]], Table2[[#This Row],[INTERNAL MONTHLY RATE]] * Table2[[#This Row],[REVISION]])</f>
        <v>75</v>
      </c>
      <c r="N29" s="92">
        <f>Table2[[#This Row],[RATE X ALLOCATION]]-Table2[[#This Row],[RATE X REVISION]]</f>
        <v>0</v>
      </c>
    </row>
    <row r="30" spans="1:14" ht="15.6" x14ac:dyDescent="0.3">
      <c r="A30" s="88">
        <f>_xlfn.XLOOKUP(Table2[[#This Row],[JOB]],Table13[JOB '#2],Table13[DIVISION '#],)</f>
        <v>2</v>
      </c>
      <c r="B30" s="89" t="s">
        <v>27</v>
      </c>
      <c r="C30" s="89" t="str">
        <f>_xlfn.XLOOKUP(Table2[[#This Row],[JOB]],Table13[JOB '#1],Table13[JOB DESC],)</f>
        <v>Gregg CS Bridge Replacement</v>
      </c>
      <c r="D30" s="89" t="s">
        <v>51</v>
      </c>
      <c r="E30" s="89" t="str">
        <f>_xlfn.XLOOKUP(Table2[[#This Row],[ASSET ID]],ALL!$B:$B,ALL!$C:$C,)</f>
        <v>2019 Ford G54586</v>
      </c>
      <c r="F30" s="89" t="str">
        <f>IFERROR(_xlfn.XLOOKUP(Table2[[#This Row],[ASSET ID]],FLEET7[Asset],FLEET7[Employee],),"")</f>
        <v>Saldierna Jr, Armando</v>
      </c>
      <c r="G30" s="90">
        <v>0.18</v>
      </c>
      <c r="H30" s="116" t="s">
        <v>450</v>
      </c>
      <c r="I30" s="136"/>
      <c r="J30" s="88"/>
      <c r="K30" s="91">
        <f>_xlfn.XLOOKUP(Table2[[#This Row],[ASSET ID]],Table7[Equip '#],Table7[Rate],)</f>
        <v>1500</v>
      </c>
      <c r="L30" s="91">
        <f>Table2[[#This Row],[INTERNAL MONTHLY RATE]]*Table2[[#This Row],[UNIT ALLOCATION]]</f>
        <v>270</v>
      </c>
      <c r="M30" s="91">
        <f>IF(ISBLANK(Table2[[#This Row],[REVISION]]), Table2[[#This Row],[UNIT ALLOCATION]] * Table2[[#This Row],[INTERNAL MONTHLY RATE]], Table2[[#This Row],[INTERNAL MONTHLY RATE]] * Table2[[#This Row],[REVISION]])</f>
        <v>270</v>
      </c>
      <c r="N30" s="92">
        <f>Table2[[#This Row],[RATE X ALLOCATION]]-Table2[[#This Row],[RATE X REVISION]]</f>
        <v>0</v>
      </c>
    </row>
    <row r="31" spans="1:14" ht="15.6" x14ac:dyDescent="0.3">
      <c r="A31" s="88">
        <f>_xlfn.XLOOKUP(Table2[[#This Row],[JOB]],Table13[JOB '#2],Table13[DIVISION '#],)</f>
        <v>2</v>
      </c>
      <c r="B31" s="89" t="s">
        <v>27</v>
      </c>
      <c r="C31" s="89" t="str">
        <f>_xlfn.XLOOKUP(Table2[[#This Row],[JOB]],Table13[JOB '#1],Table13[JOB DESC],)</f>
        <v>Gregg CS Bridge Replacement</v>
      </c>
      <c r="D31" s="89" t="s">
        <v>82</v>
      </c>
      <c r="E31" s="89" t="str">
        <f>_xlfn.XLOOKUP(Table2[[#This Row],[ASSET ID]],ALL!$B:$B,ALL!$C:$C,)</f>
        <v>2021 F-250 D19753</v>
      </c>
      <c r="F31" s="89" t="str">
        <f>IFERROR(_xlfn.XLOOKUP(Table2[[#This Row],[ASSET ID]],FLEET7[Asset],FLEET7[Employee],),"")</f>
        <v>Flores Jr, Catalino</v>
      </c>
      <c r="G31" s="90">
        <v>7.0000000000000007E-2</v>
      </c>
      <c r="H31" s="116" t="s">
        <v>450</v>
      </c>
      <c r="I31" s="136"/>
      <c r="J31" s="88"/>
      <c r="K31" s="91">
        <f>_xlfn.XLOOKUP(Table2[[#This Row],[ASSET ID]],Table7[Equip '#],Table7[Rate],)</f>
        <v>1500</v>
      </c>
      <c r="L31" s="91">
        <f>Table2[[#This Row],[INTERNAL MONTHLY RATE]]*Table2[[#This Row],[UNIT ALLOCATION]]</f>
        <v>105.00000000000001</v>
      </c>
      <c r="M31" s="91">
        <f>IF(ISBLANK(Table2[[#This Row],[REVISION]]), Table2[[#This Row],[UNIT ALLOCATION]] * Table2[[#This Row],[INTERNAL MONTHLY RATE]], Table2[[#This Row],[INTERNAL MONTHLY RATE]] * Table2[[#This Row],[REVISION]])</f>
        <v>105.00000000000001</v>
      </c>
      <c r="N31" s="92">
        <f>Table2[[#This Row],[RATE X ALLOCATION]]-Table2[[#This Row],[RATE X REVISION]]</f>
        <v>0</v>
      </c>
    </row>
    <row r="32" spans="1:14" ht="15.6" x14ac:dyDescent="0.3">
      <c r="A32" s="88">
        <f>_xlfn.XLOOKUP(Table2[[#This Row],[JOB]],Table13[JOB '#2],Table13[DIVISION '#],)</f>
        <v>2</v>
      </c>
      <c r="B32" s="89" t="s">
        <v>27</v>
      </c>
      <c r="C32" s="89" t="str">
        <f>_xlfn.XLOOKUP(Table2[[#This Row],[JOB]],Table13[JOB '#1],Table13[JOB DESC],)</f>
        <v>Gregg CS Bridge Replacement</v>
      </c>
      <c r="D32" s="89" t="s">
        <v>86</v>
      </c>
      <c r="E32" s="89" t="str">
        <f>_xlfn.XLOOKUP(Table2[[#This Row],[ASSET ID]],ALL!$B:$B,ALL!$C:$C,)</f>
        <v>2022 F-150 D92568</v>
      </c>
      <c r="F32" s="89" t="str">
        <f>IFERROR(_xlfn.XLOOKUP(Table2[[#This Row],[ASSET ID]],FLEET7[Asset],FLEET7[Employee],),"")</f>
        <v>Pachipulusu Sreedhar, Nagesh Kumar</v>
      </c>
      <c r="G32" s="90">
        <v>0.05</v>
      </c>
      <c r="H32" s="116" t="s">
        <v>450</v>
      </c>
      <c r="I32" s="136"/>
      <c r="J32" s="88"/>
      <c r="K32" s="91">
        <f>_xlfn.XLOOKUP(Table2[[#This Row],[ASSET ID]],Table7[Equip '#],Table7[Rate],)</f>
        <v>1300</v>
      </c>
      <c r="L32" s="91">
        <f>Table2[[#This Row],[INTERNAL MONTHLY RATE]]*Table2[[#This Row],[UNIT ALLOCATION]]</f>
        <v>65</v>
      </c>
      <c r="M32" s="91">
        <f>IF(ISBLANK(Table2[[#This Row],[REVISION]]), Table2[[#This Row],[UNIT ALLOCATION]] * Table2[[#This Row],[INTERNAL MONTHLY RATE]], Table2[[#This Row],[INTERNAL MONTHLY RATE]] * Table2[[#This Row],[REVISION]])</f>
        <v>65</v>
      </c>
      <c r="N32" s="92">
        <f>Table2[[#This Row],[RATE X ALLOCATION]]-Table2[[#This Row],[RATE X REVISION]]</f>
        <v>0</v>
      </c>
    </row>
    <row r="33" spans="1:14" ht="15.6" x14ac:dyDescent="0.3">
      <c r="A33" s="88">
        <f>_xlfn.XLOOKUP(Table2[[#This Row],[JOB]],Table13[JOB '#2],Table13[DIVISION '#],)</f>
        <v>2</v>
      </c>
      <c r="B33" s="89" t="s">
        <v>27</v>
      </c>
      <c r="C33" s="89" t="str">
        <f>_xlfn.XLOOKUP(Table2[[#This Row],[JOB]],Table13[JOB '#1],Table13[JOB DESC],)</f>
        <v>Gregg CS Bridge Replacement</v>
      </c>
      <c r="D33" s="89" t="s">
        <v>87</v>
      </c>
      <c r="E33" s="89" t="str">
        <f>_xlfn.XLOOKUP(Table2[[#This Row],[ASSET ID]],ALL!$B:$B,ALL!$C:$C,)</f>
        <v>2022 F-250 G40582</v>
      </c>
      <c r="F33" s="89" t="str">
        <f>IFERROR(_xlfn.XLOOKUP(Table2[[#This Row],[ASSET ID]],FLEET7[Asset],FLEET7[Employee],),"")</f>
        <v>Flores Sr, Catalino</v>
      </c>
      <c r="G33" s="90">
        <v>0.46</v>
      </c>
      <c r="H33" s="116" t="s">
        <v>450</v>
      </c>
      <c r="I33" s="136"/>
      <c r="J33" s="88"/>
      <c r="K33" s="91">
        <f>_xlfn.XLOOKUP(Table2[[#This Row],[ASSET ID]],Table7[Equip '#],Table7[Rate],)</f>
        <v>1500</v>
      </c>
      <c r="L33" s="91">
        <f>Table2[[#This Row],[INTERNAL MONTHLY RATE]]*Table2[[#This Row],[UNIT ALLOCATION]]</f>
        <v>690</v>
      </c>
      <c r="M33" s="91">
        <f>IF(ISBLANK(Table2[[#This Row],[REVISION]]), Table2[[#This Row],[UNIT ALLOCATION]] * Table2[[#This Row],[INTERNAL MONTHLY RATE]], Table2[[#This Row],[INTERNAL MONTHLY RATE]] * Table2[[#This Row],[REVISION]])</f>
        <v>690</v>
      </c>
      <c r="N33" s="92">
        <f>Table2[[#This Row],[RATE X ALLOCATION]]-Table2[[#This Row],[RATE X REVISION]]</f>
        <v>0</v>
      </c>
    </row>
    <row r="34" spans="1:14" ht="15.6" x14ac:dyDescent="0.3">
      <c r="A34" s="88">
        <f>_xlfn.XLOOKUP(Table2[[#This Row],[JOB]],Table13[JOB '#2],Table13[DIVISION '#],)</f>
        <v>2</v>
      </c>
      <c r="B34" s="89" t="s">
        <v>27</v>
      </c>
      <c r="C34" s="89" t="str">
        <f>_xlfn.XLOOKUP(Table2[[#This Row],[JOB]],Table13[JOB '#1],Table13[JOB DESC],)</f>
        <v>Gregg CS Bridge Replacement</v>
      </c>
      <c r="D34" s="89" t="s">
        <v>260</v>
      </c>
      <c r="E34" s="89" t="str">
        <f>_xlfn.XLOOKUP(Table2[[#This Row],[ASSET ID]],ALL!$B:$B,ALL!$C:$C,)</f>
        <v>2022 F-250 G40597</v>
      </c>
      <c r="F34" s="89" t="str">
        <f>IFERROR(_xlfn.XLOOKUP(Table2[[#This Row],[ASSET ID]],FLEET7[Asset],FLEET7[Employee],),"")</f>
        <v>Rangel, Jose M</v>
      </c>
      <c r="G34" s="90">
        <v>0.25</v>
      </c>
      <c r="H34" s="116" t="s">
        <v>450</v>
      </c>
      <c r="I34" s="136"/>
      <c r="J34" s="88"/>
      <c r="K34" s="91">
        <f>_xlfn.XLOOKUP(Table2[[#This Row],[ASSET ID]],Table7[Equip '#],Table7[Rate],)</f>
        <v>1500</v>
      </c>
      <c r="L34" s="91">
        <f>Table2[[#This Row],[INTERNAL MONTHLY RATE]]*Table2[[#This Row],[UNIT ALLOCATION]]</f>
        <v>375</v>
      </c>
      <c r="M34" s="91">
        <f>IF(ISBLANK(Table2[[#This Row],[REVISION]]), Table2[[#This Row],[UNIT ALLOCATION]] * Table2[[#This Row],[INTERNAL MONTHLY RATE]], Table2[[#This Row],[INTERNAL MONTHLY RATE]] * Table2[[#This Row],[REVISION]])</f>
        <v>375</v>
      </c>
      <c r="N34" s="92">
        <f>Table2[[#This Row],[RATE X ALLOCATION]]-Table2[[#This Row],[RATE X REVISION]]</f>
        <v>0</v>
      </c>
    </row>
    <row r="35" spans="1:14" ht="15.6" x14ac:dyDescent="0.3">
      <c r="A35" s="88">
        <f>_xlfn.XLOOKUP(Table2[[#This Row],[JOB]],Table13[JOB '#2],Table13[DIVISION '#],)</f>
        <v>2</v>
      </c>
      <c r="B35" s="89" t="s">
        <v>27</v>
      </c>
      <c r="C35" s="89" t="str">
        <f>_xlfn.XLOOKUP(Table2[[#This Row],[JOB]],Table13[JOB '#1],Table13[JOB DESC],)</f>
        <v>Gregg CS Bridge Replacement</v>
      </c>
      <c r="D35" s="89" t="s">
        <v>89</v>
      </c>
      <c r="E35" s="89" t="str">
        <f>_xlfn.XLOOKUP(Table2[[#This Row],[ASSET ID]],ALL!$B:$B,ALL!$C:$C,)</f>
        <v>2022 F-250 G40594</v>
      </c>
      <c r="F35" s="89" t="str">
        <f>IFERROR(_xlfn.XLOOKUP(Table2[[#This Row],[ASSET ID]],FLEET7[Asset],FLEET7[Employee],),"")</f>
        <v>Caballero, Reyneri M</v>
      </c>
      <c r="G35" s="90">
        <v>0.22</v>
      </c>
      <c r="H35" s="116" t="s">
        <v>450</v>
      </c>
      <c r="I35" s="136"/>
      <c r="J35" s="88"/>
      <c r="K35" s="91">
        <f>_xlfn.XLOOKUP(Table2[[#This Row],[ASSET ID]],Table7[Equip '#],Table7[Rate],)</f>
        <v>1500</v>
      </c>
      <c r="L35" s="91">
        <f>Table2[[#This Row],[INTERNAL MONTHLY RATE]]*Table2[[#This Row],[UNIT ALLOCATION]]</f>
        <v>330</v>
      </c>
      <c r="M35" s="91">
        <f>IF(ISBLANK(Table2[[#This Row],[REVISION]]), Table2[[#This Row],[UNIT ALLOCATION]] * Table2[[#This Row],[INTERNAL MONTHLY RATE]], Table2[[#This Row],[INTERNAL MONTHLY RATE]] * Table2[[#This Row],[REVISION]])</f>
        <v>330</v>
      </c>
      <c r="N35" s="92">
        <f>Table2[[#This Row],[RATE X ALLOCATION]]-Table2[[#This Row],[RATE X REVISION]]</f>
        <v>0</v>
      </c>
    </row>
    <row r="36" spans="1:14" ht="15.6" x14ac:dyDescent="0.3">
      <c r="A36" s="88">
        <f>_xlfn.XLOOKUP(Table2[[#This Row],[JOB]],Table13[JOB '#2],Table13[DIVISION '#],)</f>
        <v>2</v>
      </c>
      <c r="B36" s="89" t="s">
        <v>27</v>
      </c>
      <c r="C36" s="89" t="str">
        <f>_xlfn.XLOOKUP(Table2[[#This Row],[JOB]],Table13[JOB '#1],Table13[JOB DESC],)</f>
        <v>Gregg CS Bridge Replacement</v>
      </c>
      <c r="D36" s="89" t="s">
        <v>97</v>
      </c>
      <c r="E36" s="89" t="str">
        <f>_xlfn.XLOOKUP(Table2[[#This Row],[ASSET ID]],ALL!$B:$B,ALL!$C:$C,)</f>
        <v>2023 F-150 STX</v>
      </c>
      <c r="F36" s="89" t="str">
        <f>IFERROR(_xlfn.XLOOKUP(Table2[[#This Row],[ASSET ID]],FLEET7[Asset],FLEET7[Employee],),"")</f>
        <v>MARTIN SANCHEZ</v>
      </c>
      <c r="G36" s="90">
        <v>0.23</v>
      </c>
      <c r="H36" s="116" t="s">
        <v>450</v>
      </c>
      <c r="I36" s="136"/>
      <c r="J36" s="88"/>
      <c r="K36" s="91">
        <f>_xlfn.XLOOKUP(Table2[[#This Row],[ASSET ID]],Table7[Equip '#],Table7[Rate],)</f>
        <v>1300</v>
      </c>
      <c r="L36" s="91">
        <f>Table2[[#This Row],[INTERNAL MONTHLY RATE]]*Table2[[#This Row],[UNIT ALLOCATION]]</f>
        <v>299</v>
      </c>
      <c r="M36" s="91">
        <f>IF(ISBLANK(Table2[[#This Row],[REVISION]]), Table2[[#This Row],[UNIT ALLOCATION]] * Table2[[#This Row],[INTERNAL MONTHLY RATE]], Table2[[#This Row],[INTERNAL MONTHLY RATE]] * Table2[[#This Row],[REVISION]])</f>
        <v>299</v>
      </c>
      <c r="N36" s="92">
        <f>Table2[[#This Row],[RATE X ALLOCATION]]-Table2[[#This Row],[RATE X REVISION]]</f>
        <v>0</v>
      </c>
    </row>
    <row r="37" spans="1:14" ht="15.6" x14ac:dyDescent="0.3">
      <c r="A37" s="88">
        <f>_xlfn.XLOOKUP(Table2[[#This Row],[JOB]],Table13[JOB '#2],Table13[DIVISION '#],)</f>
        <v>2</v>
      </c>
      <c r="B37" s="89" t="s">
        <v>27</v>
      </c>
      <c r="C37" s="89" t="str">
        <f>_xlfn.XLOOKUP(Table2[[#This Row],[JOB]],Table13[JOB '#1],Table13[JOB DESC],)</f>
        <v>Gregg CS Bridge Replacement</v>
      </c>
      <c r="D37" s="89" t="s">
        <v>98</v>
      </c>
      <c r="E37" s="89" t="str">
        <f>_xlfn.XLOOKUP(Table2[[#This Row],[ASSET ID]],ALL!$B:$B,ALL!$C:$C,)</f>
        <v>2023 F-250 XL</v>
      </c>
      <c r="F37" s="89" t="str">
        <f>IFERROR(_xlfn.XLOOKUP(Table2[[#This Row],[ASSET ID]],FLEET7[Asset],FLEET7[Employee],),"")</f>
        <v>Reyes Diaz, Juan C</v>
      </c>
      <c r="G37" s="90">
        <v>0.91</v>
      </c>
      <c r="H37" s="116" t="s">
        <v>450</v>
      </c>
      <c r="I37" s="136"/>
      <c r="J37" s="88"/>
      <c r="K37" s="91">
        <f>_xlfn.XLOOKUP(Table2[[#This Row],[ASSET ID]],Table7[Equip '#],Table7[Rate],)</f>
        <v>1500</v>
      </c>
      <c r="L37" s="91">
        <f>Table2[[#This Row],[INTERNAL MONTHLY RATE]]*Table2[[#This Row],[UNIT ALLOCATION]]</f>
        <v>1365</v>
      </c>
      <c r="M37" s="91">
        <f>IF(ISBLANK(Table2[[#This Row],[REVISION]]), Table2[[#This Row],[UNIT ALLOCATION]] * Table2[[#This Row],[INTERNAL MONTHLY RATE]], Table2[[#This Row],[INTERNAL MONTHLY RATE]] * Table2[[#This Row],[REVISION]])</f>
        <v>1365</v>
      </c>
      <c r="N37" s="92">
        <f>Table2[[#This Row],[RATE X ALLOCATION]]-Table2[[#This Row],[RATE X REVISION]]</f>
        <v>0</v>
      </c>
    </row>
    <row r="38" spans="1:14" ht="15.6" x14ac:dyDescent="0.3">
      <c r="A38" s="88">
        <f>_xlfn.XLOOKUP(Table2[[#This Row],[JOB]],Table13[JOB '#2],Table13[DIVISION '#],)</f>
        <v>2</v>
      </c>
      <c r="B38" s="89" t="s">
        <v>27</v>
      </c>
      <c r="C38" s="89" t="str">
        <f>_xlfn.XLOOKUP(Table2[[#This Row],[JOB]],Table13[JOB '#1],Table13[JOB DESC],)</f>
        <v>Gregg CS Bridge Replacement</v>
      </c>
      <c r="D38" s="89" t="s">
        <v>6046</v>
      </c>
      <c r="E38" s="89" t="str">
        <f>_xlfn.XLOOKUP(Table2[[#This Row],[ASSET ID]],ALL!$B:$B,ALL!$C:$C,)</f>
        <v>2024 F250 XL (REE94240)</v>
      </c>
      <c r="F38" s="89" t="str">
        <f>IFERROR(_xlfn.XLOOKUP(Table2[[#This Row],[ASSET ID]],FLEET7[Asset],FLEET7[Employee],),"")</f>
        <v>Concha, Aaron</v>
      </c>
      <c r="G38" s="90">
        <v>0.3</v>
      </c>
      <c r="H38" s="116" t="s">
        <v>450</v>
      </c>
      <c r="I38" s="136"/>
      <c r="J38" s="88"/>
      <c r="K38" s="91">
        <f>_xlfn.XLOOKUP(Table2[[#This Row],[ASSET ID]],Table7[Equip '#],Table7[Rate],)</f>
        <v>1500</v>
      </c>
      <c r="L38" s="91">
        <f>Table2[[#This Row],[INTERNAL MONTHLY RATE]]*Table2[[#This Row],[UNIT ALLOCATION]]</f>
        <v>450</v>
      </c>
      <c r="M38" s="91">
        <f>IF(ISBLANK(Table2[[#This Row],[REVISION]]), Table2[[#This Row],[UNIT ALLOCATION]] * Table2[[#This Row],[INTERNAL MONTHLY RATE]], Table2[[#This Row],[INTERNAL MONTHLY RATE]] * Table2[[#This Row],[REVISION]])</f>
        <v>450</v>
      </c>
      <c r="N38" s="92">
        <f>Table2[[#This Row],[RATE X ALLOCATION]]-Table2[[#This Row],[RATE X REVISION]]</f>
        <v>0</v>
      </c>
    </row>
    <row r="39" spans="1:14" ht="15.6" x14ac:dyDescent="0.3">
      <c r="A39" s="88">
        <f>_xlfn.XLOOKUP(Table2[[#This Row],[JOB]],Table13[JOB '#2],Table13[DIVISION '#],)</f>
        <v>2</v>
      </c>
      <c r="B39" s="89" t="s">
        <v>27</v>
      </c>
      <c r="C39" s="89" t="str">
        <f>_xlfn.XLOOKUP(Table2[[#This Row],[JOB]],Table13[JOB '#1],Table13[JOB DESC],)</f>
        <v>Gregg CS Bridge Replacement</v>
      </c>
      <c r="D39" s="89" t="s">
        <v>103</v>
      </c>
      <c r="E39" s="89" t="str">
        <f>_xlfn.XLOOKUP(Table2[[#This Row],[ASSET ID]],ALL!$B:$B,ALL!$C:$C,)</f>
        <v>Wacker Neuson RD12A (2013)</v>
      </c>
      <c r="F39" s="89" t="str">
        <f>IFERROR(_xlfn.XLOOKUP(Table2[[#This Row],[ASSET ID]],FLEET7[Asset],FLEET7[Employee],),"")</f>
        <v/>
      </c>
      <c r="G39" s="90">
        <v>0.05</v>
      </c>
      <c r="H39" s="116" t="s">
        <v>450</v>
      </c>
      <c r="I39" s="136"/>
      <c r="J39" s="88"/>
      <c r="K39" s="91">
        <f>_xlfn.XLOOKUP(Table2[[#This Row],[ASSET ID]],Table7[Equip '#],Table7[Rate],)</f>
        <v>2000</v>
      </c>
      <c r="L39" s="91">
        <f>Table2[[#This Row],[INTERNAL MONTHLY RATE]]*Table2[[#This Row],[UNIT ALLOCATION]]</f>
        <v>100</v>
      </c>
      <c r="M39" s="91">
        <f>IF(ISBLANK(Table2[[#This Row],[REVISION]]), Table2[[#This Row],[UNIT ALLOCATION]] * Table2[[#This Row],[INTERNAL MONTHLY RATE]], Table2[[#This Row],[INTERNAL MONTHLY RATE]] * Table2[[#This Row],[REVISION]])</f>
        <v>100</v>
      </c>
      <c r="N39" s="92">
        <f>Table2[[#This Row],[RATE X ALLOCATION]]-Table2[[#This Row],[RATE X REVISION]]</f>
        <v>0</v>
      </c>
    </row>
    <row r="40" spans="1:14" ht="15.6" x14ac:dyDescent="0.3">
      <c r="A40" s="88">
        <f>_xlfn.XLOOKUP(Table2[[#This Row],[JOB]],Table13[JOB '#2],Table13[DIVISION '#],)</f>
        <v>2</v>
      </c>
      <c r="B40" s="89" t="s">
        <v>27</v>
      </c>
      <c r="C40" s="89" t="str">
        <f>_xlfn.XLOOKUP(Table2[[#This Row],[JOB]],Table13[JOB '#1],Table13[JOB DESC],)</f>
        <v>Gregg CS Bridge Replacement</v>
      </c>
      <c r="D40" s="89" t="s">
        <v>249</v>
      </c>
      <c r="E40" s="89" t="str">
        <f>_xlfn.XLOOKUP(Table2[[#This Row],[ASSET ID]],ALL!$B:$B,ALL!$C:$C,)</f>
        <v>2015 Wacker Neuson RTSC3</v>
      </c>
      <c r="F40" s="89" t="str">
        <f>IFERROR(_xlfn.XLOOKUP(Table2[[#This Row],[ASSET ID]],FLEET7[Asset],FLEET7[Employee],),"")</f>
        <v/>
      </c>
      <c r="G40" s="90">
        <v>0.11</v>
      </c>
      <c r="H40" s="116" t="s">
        <v>450</v>
      </c>
      <c r="I40" s="136"/>
      <c r="J40" s="88"/>
      <c r="K40" s="91">
        <f>_xlfn.XLOOKUP(Table2[[#This Row],[ASSET ID]],Table7[Equip '#],Table7[Rate],)</f>
        <v>1500</v>
      </c>
      <c r="L40" s="91">
        <f>Table2[[#This Row],[INTERNAL MONTHLY RATE]]*Table2[[#This Row],[UNIT ALLOCATION]]</f>
        <v>165</v>
      </c>
      <c r="M40" s="91">
        <f>IF(ISBLANK(Table2[[#This Row],[REVISION]]), Table2[[#This Row],[UNIT ALLOCATION]] * Table2[[#This Row],[INTERNAL MONTHLY RATE]], Table2[[#This Row],[INTERNAL MONTHLY RATE]] * Table2[[#This Row],[REVISION]])</f>
        <v>165</v>
      </c>
      <c r="N40" s="92">
        <f>Table2[[#This Row],[RATE X ALLOCATION]]-Table2[[#This Row],[RATE X REVISION]]</f>
        <v>0</v>
      </c>
    </row>
    <row r="41" spans="1:14" ht="15.6" x14ac:dyDescent="0.3">
      <c r="A41" s="88">
        <f>_xlfn.XLOOKUP(Table2[[#This Row],[JOB]],Table13[JOB '#2],Table13[DIVISION '#],)</f>
        <v>2</v>
      </c>
      <c r="B41" s="89" t="s">
        <v>27</v>
      </c>
      <c r="C41" s="89" t="str">
        <f>_xlfn.XLOOKUP(Table2[[#This Row],[JOB]],Table13[JOB '#1],Table13[JOB DESC],)</f>
        <v>Gregg CS Bridge Replacement</v>
      </c>
      <c r="D41" s="89" t="s">
        <v>1082</v>
      </c>
      <c r="E41" s="89" t="str">
        <f>_xlfn.XLOOKUP(Table2[[#This Row],[ASSET ID]],ALL!$B:$B,ALL!$C:$C,)</f>
        <v>2017 CAT 279D</v>
      </c>
      <c r="F41" s="89" t="str">
        <f>IFERROR(_xlfn.XLOOKUP(Table2[[#This Row],[ASSET ID]],FLEET7[Asset],FLEET7[Employee],),"")</f>
        <v/>
      </c>
      <c r="G41" s="90">
        <v>0.75</v>
      </c>
      <c r="H41" s="116" t="s">
        <v>450</v>
      </c>
      <c r="I41" s="136"/>
      <c r="J41" s="88"/>
      <c r="K41" s="91">
        <f>_xlfn.XLOOKUP(Table2[[#This Row],[ASSET ID]],Table7[Equip '#],Table7[Rate],)</f>
        <v>2100</v>
      </c>
      <c r="L41" s="91">
        <f>Table2[[#This Row],[INTERNAL MONTHLY RATE]]*Table2[[#This Row],[UNIT ALLOCATION]]</f>
        <v>1575</v>
      </c>
      <c r="M41" s="91">
        <f>IF(ISBLANK(Table2[[#This Row],[REVISION]]), Table2[[#This Row],[UNIT ALLOCATION]] * Table2[[#This Row],[INTERNAL MONTHLY RATE]], Table2[[#This Row],[INTERNAL MONTHLY RATE]] * Table2[[#This Row],[REVISION]])</f>
        <v>1575</v>
      </c>
      <c r="N41" s="92">
        <f>Table2[[#This Row],[RATE X ALLOCATION]]-Table2[[#This Row],[RATE X REVISION]]</f>
        <v>0</v>
      </c>
    </row>
    <row r="42" spans="1:14" ht="15.6" x14ac:dyDescent="0.3">
      <c r="A42" s="88">
        <f>_xlfn.XLOOKUP(Table2[[#This Row],[JOB]],Table13[JOB '#2],Table13[DIVISION '#],)</f>
        <v>2</v>
      </c>
      <c r="B42" s="89" t="s">
        <v>27</v>
      </c>
      <c r="C42" s="89" t="str">
        <f>_xlfn.XLOOKUP(Table2[[#This Row],[JOB]],Table13[JOB '#1],Table13[JOB DESC],)</f>
        <v>Gregg CS Bridge Replacement</v>
      </c>
      <c r="D42" s="89" t="s">
        <v>334</v>
      </c>
      <c r="E42" s="89" t="str">
        <f>_xlfn.XLOOKUP(Table2[[#This Row],[ASSET ID]],ALL!$B:$B,ALL!$C:$C,)</f>
        <v>2014 Freightliner M2 106 2000g</v>
      </c>
      <c r="F42" s="89" t="str">
        <f>IFERROR(_xlfn.XLOOKUP(Table2[[#This Row],[ASSET ID]],FLEET7[Asset],FLEET7[Employee],),"")</f>
        <v/>
      </c>
      <c r="G42" s="90">
        <v>1</v>
      </c>
      <c r="H42" s="116" t="s">
        <v>450</v>
      </c>
      <c r="I42" s="136">
        <v>0.5</v>
      </c>
      <c r="J42" s="88"/>
      <c r="K42" s="91">
        <f>_xlfn.XLOOKUP(Table2[[#This Row],[ASSET ID]],Table7[Equip '#],Table7[Rate],)</f>
        <v>3000</v>
      </c>
      <c r="L42" s="91">
        <f>Table2[[#This Row],[INTERNAL MONTHLY RATE]]*Table2[[#This Row],[UNIT ALLOCATION]]</f>
        <v>3000</v>
      </c>
      <c r="M42" s="91">
        <f>IF(ISBLANK(Table2[[#This Row],[REVISION]]), Table2[[#This Row],[UNIT ALLOCATION]] * Table2[[#This Row],[INTERNAL MONTHLY RATE]], Table2[[#This Row],[INTERNAL MONTHLY RATE]] * Table2[[#This Row],[REVISION]])</f>
        <v>1500</v>
      </c>
      <c r="N42" s="92">
        <f>Table2[[#This Row],[RATE X ALLOCATION]]-Table2[[#This Row],[RATE X REVISION]]</f>
        <v>1500</v>
      </c>
    </row>
    <row r="43" spans="1:14" ht="15.6" hidden="1" x14ac:dyDescent="0.3">
      <c r="A43" s="88">
        <f>_xlfn.XLOOKUP(Table2[[#This Row],[JOB]],Table13[JOB '#2],Table13[DIVISION '#],)</f>
        <v>2</v>
      </c>
      <c r="B43" s="89" t="s">
        <v>10</v>
      </c>
      <c r="C43" s="89" t="str">
        <f>_xlfn.XLOOKUP(Table2[[#This Row],[JOB]],Table13[JOB '#1],Table13[JOB DESC],)</f>
        <v>Dallas Riverfront &amp; Cadiz Brid</v>
      </c>
      <c r="D43" s="89" t="s">
        <v>266</v>
      </c>
      <c r="E43" s="89" t="str">
        <f>_xlfn.XLOOKUP(Table2[[#This Row],[ASSET ID]],ALL!$B:$B,ALL!$C:$C,)</f>
        <v>2012 CAT 420E</v>
      </c>
      <c r="F43" s="89" t="str">
        <f>IFERROR(_xlfn.XLOOKUP(Table2[[#This Row],[ASSET ID]],FLEET7[Asset],FLEET7[Employee],),"")</f>
        <v/>
      </c>
      <c r="G43" s="90">
        <v>1</v>
      </c>
      <c r="H43" s="116" t="s">
        <v>450</v>
      </c>
      <c r="I43" s="136"/>
      <c r="J43" s="88"/>
      <c r="K43" s="91">
        <f>_xlfn.XLOOKUP(Table2[[#This Row],[ASSET ID]],Table7[Equip '#],Table7[Rate],)</f>
        <v>2500</v>
      </c>
      <c r="L43" s="91">
        <f>Table2[[#This Row],[INTERNAL MONTHLY RATE]]*Table2[[#This Row],[UNIT ALLOCATION]]</f>
        <v>2500</v>
      </c>
      <c r="M43" s="91">
        <f>IF(ISBLANK(Table2[[#This Row],[REVISION]]), Table2[[#This Row],[UNIT ALLOCATION]] * Table2[[#This Row],[INTERNAL MONTHLY RATE]], Table2[[#This Row],[INTERNAL MONTHLY RATE]] * Table2[[#This Row],[REVISION]])</f>
        <v>2500</v>
      </c>
      <c r="N43" s="92">
        <f>Table2[[#This Row],[RATE X ALLOCATION]]-Table2[[#This Row],[RATE X REVISION]]</f>
        <v>0</v>
      </c>
    </row>
    <row r="44" spans="1:14" ht="15.6" hidden="1" x14ac:dyDescent="0.3">
      <c r="A44" s="88">
        <f>_xlfn.XLOOKUP(Table2[[#This Row],[JOB]],Table13[JOB '#2],Table13[DIVISION '#],)</f>
        <v>2</v>
      </c>
      <c r="B44" s="89" t="s">
        <v>10</v>
      </c>
      <c r="C44" s="89" t="str">
        <f>_xlfn.XLOOKUP(Table2[[#This Row],[JOB]],Table13[JOB '#1],Table13[JOB DESC],)</f>
        <v>Dallas Riverfront &amp; Cadiz Brid</v>
      </c>
      <c r="D44" s="89" t="s">
        <v>282</v>
      </c>
      <c r="E44" s="89" t="str">
        <f>_xlfn.XLOOKUP(Table2[[#This Row],[ASSET ID]],ALL!$B:$B,ALL!$C:$C,)</f>
        <v>Broce RJ350 Broom (2008)</v>
      </c>
      <c r="F44" s="89" t="str">
        <f>IFERROR(_xlfn.XLOOKUP(Table2[[#This Row],[ASSET ID]],FLEET7[Asset],FLEET7[Employee],),"")</f>
        <v/>
      </c>
      <c r="G44" s="90">
        <v>1</v>
      </c>
      <c r="H44" s="116" t="s">
        <v>450</v>
      </c>
      <c r="I44" s="136"/>
      <c r="J44" s="88"/>
      <c r="K44" s="91">
        <f>_xlfn.XLOOKUP(Table2[[#This Row],[ASSET ID]],Table7[Equip '#],Table7[Rate],)</f>
        <v>1200</v>
      </c>
      <c r="L44" s="91">
        <f>Table2[[#This Row],[INTERNAL MONTHLY RATE]]*Table2[[#This Row],[UNIT ALLOCATION]]</f>
        <v>1200</v>
      </c>
      <c r="M44" s="91">
        <f>IF(ISBLANK(Table2[[#This Row],[REVISION]]), Table2[[#This Row],[UNIT ALLOCATION]] * Table2[[#This Row],[INTERNAL MONTHLY RATE]], Table2[[#This Row],[INTERNAL MONTHLY RATE]] * Table2[[#This Row],[REVISION]])</f>
        <v>1200</v>
      </c>
      <c r="N44" s="92">
        <f>Table2[[#This Row],[RATE X ALLOCATION]]-Table2[[#This Row],[RATE X REVISION]]</f>
        <v>0</v>
      </c>
    </row>
    <row r="45" spans="1:14" ht="15.6" hidden="1" x14ac:dyDescent="0.3">
      <c r="A45" s="88">
        <f>_xlfn.XLOOKUP(Table2[[#This Row],[JOB]],Table13[JOB '#2],Table13[DIVISION '#],)</f>
        <v>2</v>
      </c>
      <c r="B45" s="89" t="s">
        <v>10</v>
      </c>
      <c r="C45" s="89" t="str">
        <f>_xlfn.XLOOKUP(Table2[[#This Row],[JOB]],Table13[JOB '#1],Table13[JOB DESC],)</f>
        <v>Dallas Riverfront &amp; Cadiz Brid</v>
      </c>
      <c r="D45" s="89" t="s">
        <v>284</v>
      </c>
      <c r="E45" s="89" t="str">
        <f>_xlfn.XLOOKUP(Table2[[#This Row],[ASSET ID]],ALL!$B:$B,ALL!$C:$C,)</f>
        <v>2022 SPARTAN CR 7X16 (033611)</v>
      </c>
      <c r="F45" s="89" t="str">
        <f>IFERROR(_xlfn.XLOOKUP(Table2[[#This Row],[ASSET ID]],FLEET7[Asset],FLEET7[Employee],),"")</f>
        <v/>
      </c>
      <c r="G45" s="90">
        <v>0.16</v>
      </c>
      <c r="H45" s="116" t="s">
        <v>450</v>
      </c>
      <c r="I45" s="136"/>
      <c r="J45" s="88"/>
      <c r="K45" s="91">
        <f>_xlfn.XLOOKUP(Table2[[#This Row],[ASSET ID]],Table7[Equip '#],Table7[Rate],)</f>
        <v>200</v>
      </c>
      <c r="L45" s="91">
        <f>Table2[[#This Row],[INTERNAL MONTHLY RATE]]*Table2[[#This Row],[UNIT ALLOCATION]]</f>
        <v>32</v>
      </c>
      <c r="M45" s="91">
        <f>IF(ISBLANK(Table2[[#This Row],[REVISION]]), Table2[[#This Row],[UNIT ALLOCATION]] * Table2[[#This Row],[INTERNAL MONTHLY RATE]], Table2[[#This Row],[INTERNAL MONTHLY RATE]] * Table2[[#This Row],[REVISION]])</f>
        <v>32</v>
      </c>
      <c r="N45" s="92">
        <f>Table2[[#This Row],[RATE X ALLOCATION]]-Table2[[#This Row],[RATE X REVISION]]</f>
        <v>0</v>
      </c>
    </row>
    <row r="46" spans="1:14" ht="15.6" hidden="1" x14ac:dyDescent="0.3">
      <c r="A46" s="88">
        <f>_xlfn.XLOOKUP(Table2[[#This Row],[JOB]],Table13[JOB '#2],Table13[DIVISION '#],)</f>
        <v>2</v>
      </c>
      <c r="B46" s="89" t="s">
        <v>10</v>
      </c>
      <c r="C46" s="89" t="str">
        <f>_xlfn.XLOOKUP(Table2[[#This Row],[JOB]],Table13[JOB '#1],Table13[JOB DESC],)</f>
        <v>Dallas Riverfront &amp; Cadiz Brid</v>
      </c>
      <c r="D46" s="89" t="s">
        <v>25</v>
      </c>
      <c r="E46" s="89" t="str">
        <f>_xlfn.XLOOKUP(Table2[[#This Row],[ASSET ID]],ALL!$B:$B,ALL!$C:$C,)</f>
        <v>CAT D3K2XL (2016)</v>
      </c>
      <c r="F46" s="89" t="str">
        <f>IFERROR(_xlfn.XLOOKUP(Table2[[#This Row],[ASSET ID]],FLEET7[Asset],FLEET7[Employee],),"")</f>
        <v/>
      </c>
      <c r="G46" s="90">
        <v>1</v>
      </c>
      <c r="H46" s="116" t="s">
        <v>450</v>
      </c>
      <c r="I46" s="136"/>
      <c r="J46" s="88"/>
      <c r="K46" s="91">
        <f>_xlfn.XLOOKUP(Table2[[#This Row],[ASSET ID]],Table7[Equip '#],Table7[Rate],)</f>
        <v>4500</v>
      </c>
      <c r="L46" s="91">
        <f>Table2[[#This Row],[INTERNAL MONTHLY RATE]]*Table2[[#This Row],[UNIT ALLOCATION]]</f>
        <v>4500</v>
      </c>
      <c r="M46" s="91">
        <f>IF(ISBLANK(Table2[[#This Row],[REVISION]]), Table2[[#This Row],[UNIT ALLOCATION]] * Table2[[#This Row],[INTERNAL MONTHLY RATE]], Table2[[#This Row],[INTERNAL MONTHLY RATE]] * Table2[[#This Row],[REVISION]])</f>
        <v>4500</v>
      </c>
      <c r="N46" s="92">
        <f>Table2[[#This Row],[RATE X ALLOCATION]]-Table2[[#This Row],[RATE X REVISION]]</f>
        <v>0</v>
      </c>
    </row>
    <row r="47" spans="1:14" ht="15.6" hidden="1" x14ac:dyDescent="0.3">
      <c r="A47" s="88">
        <f>_xlfn.XLOOKUP(Table2[[#This Row],[JOB]],Table13[JOB '#2],Table13[DIVISION '#],)</f>
        <v>2</v>
      </c>
      <c r="B47" s="89" t="s">
        <v>10</v>
      </c>
      <c r="C47" s="89" t="str">
        <f>_xlfn.XLOOKUP(Table2[[#This Row],[JOB]],Table13[JOB '#1],Table13[JOB DESC],)</f>
        <v>Dallas Riverfront &amp; Cadiz Brid</v>
      </c>
      <c r="D47" s="89" t="s">
        <v>3375</v>
      </c>
      <c r="E47" s="89" t="str">
        <f>_xlfn.XLOOKUP(Table2[[#This Row],[ASSET ID]],ALL!$B:$B,ALL!$C:$C,)</f>
        <v>2024 F-150</v>
      </c>
      <c r="F47" s="89" t="str">
        <f>IFERROR(_xlfn.XLOOKUP(Table2[[#This Row],[ASSET ID]],FLEET7[Asset],FLEET7[Employee],),"")</f>
        <v>Hampton, Justin D</v>
      </c>
      <c r="G47" s="90">
        <v>0.4</v>
      </c>
      <c r="H47" s="116" t="s">
        <v>450</v>
      </c>
      <c r="I47" s="136"/>
      <c r="J47" s="88"/>
      <c r="K47" s="91">
        <f>_xlfn.XLOOKUP(Table2[[#This Row],[ASSET ID]],Table7[Equip '#],Table7[Rate],)</f>
        <v>1300</v>
      </c>
      <c r="L47" s="91">
        <f>Table2[[#This Row],[INTERNAL MONTHLY RATE]]*Table2[[#This Row],[UNIT ALLOCATION]]</f>
        <v>520</v>
      </c>
      <c r="M47" s="91">
        <f>IF(ISBLANK(Table2[[#This Row],[REVISION]]), Table2[[#This Row],[UNIT ALLOCATION]] * Table2[[#This Row],[INTERNAL MONTHLY RATE]], Table2[[#This Row],[INTERNAL MONTHLY RATE]] * Table2[[#This Row],[REVISION]])</f>
        <v>520</v>
      </c>
      <c r="N47" s="92">
        <f>Table2[[#This Row],[RATE X ALLOCATION]]-Table2[[#This Row],[RATE X REVISION]]</f>
        <v>0</v>
      </c>
    </row>
    <row r="48" spans="1:14" ht="15.6" hidden="1" x14ac:dyDescent="0.3">
      <c r="A48" s="88">
        <f>_xlfn.XLOOKUP(Table2[[#This Row],[JOB]],Table13[JOB '#2],Table13[DIVISION '#],)</f>
        <v>2</v>
      </c>
      <c r="B48" s="89" t="s">
        <v>10</v>
      </c>
      <c r="C48" s="89" t="str">
        <f>_xlfn.XLOOKUP(Table2[[#This Row],[JOB]],Table13[JOB '#1],Table13[JOB DESC],)</f>
        <v>Dallas Riverfront &amp; Cadiz Brid</v>
      </c>
      <c r="D48" s="89" t="s">
        <v>464</v>
      </c>
      <c r="E48" s="89" t="str">
        <f>_xlfn.XLOOKUP(Table2[[#This Row],[ASSET ID]],ALL!$B:$B,ALL!$C:$C,)</f>
        <v>JD 250G LC 2012</v>
      </c>
      <c r="F48" s="89" t="str">
        <f>IFERROR(_xlfn.XLOOKUP(Table2[[#This Row],[ASSET ID]],FLEET7[Asset],FLEET7[Employee],),"")</f>
        <v/>
      </c>
      <c r="G48" s="90">
        <v>0.1</v>
      </c>
      <c r="H48" s="116" t="s">
        <v>450</v>
      </c>
      <c r="I48" s="136"/>
      <c r="J48" s="88"/>
      <c r="K48" s="91">
        <f>_xlfn.XLOOKUP(Table2[[#This Row],[ASSET ID]],Table7[Equip '#],Table7[Rate],)</f>
        <v>5000</v>
      </c>
      <c r="L48" s="91">
        <f>Table2[[#This Row],[INTERNAL MONTHLY RATE]]*Table2[[#This Row],[UNIT ALLOCATION]]</f>
        <v>500</v>
      </c>
      <c r="M48" s="91">
        <f>IF(ISBLANK(Table2[[#This Row],[REVISION]]), Table2[[#This Row],[UNIT ALLOCATION]] * Table2[[#This Row],[INTERNAL MONTHLY RATE]], Table2[[#This Row],[INTERNAL MONTHLY RATE]] * Table2[[#This Row],[REVISION]])</f>
        <v>500</v>
      </c>
      <c r="N48" s="92">
        <f>Table2[[#This Row],[RATE X ALLOCATION]]-Table2[[#This Row],[RATE X REVISION]]</f>
        <v>0</v>
      </c>
    </row>
    <row r="49" spans="1:14" ht="15.6" hidden="1" x14ac:dyDescent="0.3">
      <c r="A49" s="88">
        <f>_xlfn.XLOOKUP(Table2[[#This Row],[JOB]],Table13[JOB '#2],Table13[DIVISION '#],)</f>
        <v>2</v>
      </c>
      <c r="B49" s="89" t="s">
        <v>10</v>
      </c>
      <c r="C49" s="89" t="str">
        <f>_xlfn.XLOOKUP(Table2[[#This Row],[JOB]],Table13[JOB '#1],Table13[JOB DESC],)</f>
        <v>Dallas Riverfront &amp; Cadiz Brid</v>
      </c>
      <c r="D49" s="89" t="s">
        <v>5925</v>
      </c>
      <c r="E49" s="89" t="str">
        <f>_xlfn.XLOOKUP(Table2[[#This Row],[ASSET ID]],ALL!$B:$B,ALL!$C:$C,)</f>
        <v>2022 JD 300G LC (731956) EX-80</v>
      </c>
      <c r="F49" s="89" t="str">
        <f>IFERROR(_xlfn.XLOOKUP(Table2[[#This Row],[ASSET ID]],FLEET7[Asset],FLEET7[Employee],),"")</f>
        <v/>
      </c>
      <c r="G49" s="90">
        <v>0.64</v>
      </c>
      <c r="H49" s="116" t="s">
        <v>450</v>
      </c>
      <c r="I49" s="136"/>
      <c r="J49" s="88"/>
      <c r="K49" s="91">
        <f>_xlfn.XLOOKUP(Table2[[#This Row],[ASSET ID]],Table7[Equip '#],Table7[Rate],)</f>
        <v>5000</v>
      </c>
      <c r="L49" s="91">
        <f>Table2[[#This Row],[INTERNAL MONTHLY RATE]]*Table2[[#This Row],[UNIT ALLOCATION]]</f>
        <v>3200</v>
      </c>
      <c r="M49" s="91">
        <f>IF(ISBLANK(Table2[[#This Row],[REVISION]]), Table2[[#This Row],[UNIT ALLOCATION]] * Table2[[#This Row],[INTERNAL MONTHLY RATE]], Table2[[#This Row],[INTERNAL MONTHLY RATE]] * Table2[[#This Row],[REVISION]])</f>
        <v>3200</v>
      </c>
      <c r="N49" s="92">
        <f>Table2[[#This Row],[RATE X ALLOCATION]]-Table2[[#This Row],[RATE X REVISION]]</f>
        <v>0</v>
      </c>
    </row>
    <row r="50" spans="1:14" ht="15.6" hidden="1" x14ac:dyDescent="0.3">
      <c r="A50" s="88">
        <f>_xlfn.XLOOKUP(Table2[[#This Row],[JOB]],Table13[JOB '#2],Table13[DIVISION '#],)</f>
        <v>2</v>
      </c>
      <c r="B50" s="89" t="s">
        <v>10</v>
      </c>
      <c r="C50" s="89" t="str">
        <f>_xlfn.XLOOKUP(Table2[[#This Row],[JOB]],Table13[JOB '#1],Table13[JOB DESC],)</f>
        <v>Dallas Riverfront &amp; Cadiz Brid</v>
      </c>
      <c r="D50" s="89" t="s">
        <v>2385</v>
      </c>
      <c r="E50" s="89" t="str">
        <f>_xlfn.XLOOKUP(Table2[[#This Row],[ASSET ID]],ALL!$B:$B,ALL!$C:$C,)</f>
        <v>2023 F550 D21569 Lube Truck</v>
      </c>
      <c r="F50" s="89" t="str">
        <f>IFERROR(_xlfn.XLOOKUP(Table2[[#This Row],[ASSET ID]],FLEET7[Asset],FLEET7[Employee],),"")</f>
        <v>Torres, Ivan</v>
      </c>
      <c r="G50" s="90">
        <v>0.09</v>
      </c>
      <c r="H50" s="116" t="s">
        <v>450</v>
      </c>
      <c r="I50" s="136"/>
      <c r="J50" s="88"/>
      <c r="K50" s="91">
        <f>_xlfn.XLOOKUP(Table2[[#This Row],[ASSET ID]],Table7[Equip '#],Table7[Rate],)</f>
        <v>1500</v>
      </c>
      <c r="L50" s="91">
        <f>Table2[[#This Row],[INTERNAL MONTHLY RATE]]*Table2[[#This Row],[UNIT ALLOCATION]]</f>
        <v>135</v>
      </c>
      <c r="M50" s="91">
        <f>IF(ISBLANK(Table2[[#This Row],[REVISION]]), Table2[[#This Row],[UNIT ALLOCATION]] * Table2[[#This Row],[INTERNAL MONTHLY RATE]], Table2[[#This Row],[INTERNAL MONTHLY RATE]] * Table2[[#This Row],[REVISION]])</f>
        <v>135</v>
      </c>
      <c r="N50" s="92">
        <f>Table2[[#This Row],[RATE X ALLOCATION]]-Table2[[#This Row],[RATE X REVISION]]</f>
        <v>0</v>
      </c>
    </row>
    <row r="51" spans="1:14" ht="15.6" hidden="1" x14ac:dyDescent="0.3">
      <c r="A51" s="88">
        <f>_xlfn.XLOOKUP(Table2[[#This Row],[JOB]],Table13[JOB '#2],Table13[DIVISION '#],)</f>
        <v>2</v>
      </c>
      <c r="B51" s="89" t="s">
        <v>10</v>
      </c>
      <c r="C51" s="89" t="str">
        <f>_xlfn.XLOOKUP(Table2[[#This Row],[JOB]],Table13[JOB '#1],Table13[JOB DESC],)</f>
        <v>Dallas Riverfront &amp; Cadiz Brid</v>
      </c>
      <c r="D51" s="89" t="s">
        <v>45</v>
      </c>
      <c r="E51" s="89" t="str">
        <f>_xlfn.XLOOKUP(Table2[[#This Row],[ASSET ID]],ALL!$B:$B,ALL!$C:$C,)</f>
        <v>2017 F-150 E48666</v>
      </c>
      <c r="F51" s="89" t="str">
        <f>IFERROR(_xlfn.XLOOKUP(Table2[[#This Row],[ASSET ID]],FLEET7[Asset],FLEET7[Employee],),"")</f>
        <v>Escobedo Jr, Martin</v>
      </c>
      <c r="G51" s="90">
        <v>0.7</v>
      </c>
      <c r="H51" s="116" t="s">
        <v>450</v>
      </c>
      <c r="I51" s="114"/>
      <c r="J51" s="88"/>
      <c r="K51" s="91">
        <f>_xlfn.XLOOKUP(Table2[[#This Row],[ASSET ID]],Table7[Equip '#],Table7[Rate],)</f>
        <v>1300</v>
      </c>
      <c r="L51" s="91">
        <f>Table2[[#This Row],[INTERNAL MONTHLY RATE]]*Table2[[#This Row],[UNIT ALLOCATION]]</f>
        <v>909.99999999999989</v>
      </c>
      <c r="M51" s="91">
        <f>IF(ISBLANK(Table2[[#This Row],[REVISION]]), Table2[[#This Row],[UNIT ALLOCATION]] * Table2[[#This Row],[INTERNAL MONTHLY RATE]], Table2[[#This Row],[INTERNAL MONTHLY RATE]] * Table2[[#This Row],[REVISION]])</f>
        <v>909.99999999999989</v>
      </c>
      <c r="N51" s="92">
        <f>Table2[[#This Row],[RATE X ALLOCATION]]-Table2[[#This Row],[RATE X REVISION]]</f>
        <v>0</v>
      </c>
    </row>
    <row r="52" spans="1:14" ht="15.6" hidden="1" x14ac:dyDescent="0.3">
      <c r="A52" s="88">
        <f>_xlfn.XLOOKUP(Table2[[#This Row],[JOB]],Table13[JOB '#2],Table13[DIVISION '#],)</f>
        <v>2</v>
      </c>
      <c r="B52" s="89" t="s">
        <v>10</v>
      </c>
      <c r="C52" s="89" t="str">
        <f>_xlfn.XLOOKUP(Table2[[#This Row],[JOB]],Table13[JOB '#1],Table13[JOB DESC],)</f>
        <v>Dallas Riverfront &amp; Cadiz Brid</v>
      </c>
      <c r="D52" s="89" t="s">
        <v>60</v>
      </c>
      <c r="E52" s="89" t="str">
        <f>_xlfn.XLOOKUP(Table2[[#This Row],[ASSET ID]],ALL!$B:$B,ALL!$C:$C,)</f>
        <v>2020 F-150 E09535</v>
      </c>
      <c r="F52" s="89" t="str">
        <f>IFERROR(_xlfn.XLOOKUP(Table2[[#This Row],[ASSET ID]],FLEET7[Asset],FLEET7[Employee],),"")</f>
        <v>Hernandez, Juan B</v>
      </c>
      <c r="G52" s="90">
        <v>0.06</v>
      </c>
      <c r="H52" s="116" t="s">
        <v>450</v>
      </c>
      <c r="I52" s="136"/>
      <c r="J52" s="88"/>
      <c r="K52" s="91">
        <f>_xlfn.XLOOKUP(Table2[[#This Row],[ASSET ID]],Table7[Equip '#],Table7[Rate],)</f>
        <v>1300</v>
      </c>
      <c r="L52" s="91">
        <f>Table2[[#This Row],[INTERNAL MONTHLY RATE]]*Table2[[#This Row],[UNIT ALLOCATION]]</f>
        <v>78</v>
      </c>
      <c r="M52" s="91">
        <f>IF(ISBLANK(Table2[[#This Row],[REVISION]]), Table2[[#This Row],[UNIT ALLOCATION]] * Table2[[#This Row],[INTERNAL MONTHLY RATE]], Table2[[#This Row],[INTERNAL MONTHLY RATE]] * Table2[[#This Row],[REVISION]])</f>
        <v>78</v>
      </c>
      <c r="N52" s="92">
        <f>Table2[[#This Row],[RATE X ALLOCATION]]-Table2[[#This Row],[RATE X REVISION]]</f>
        <v>0</v>
      </c>
    </row>
    <row r="53" spans="1:14" ht="15.6" hidden="1" x14ac:dyDescent="0.3">
      <c r="A53" s="88">
        <f>_xlfn.XLOOKUP(Table2[[#This Row],[JOB]],Table13[JOB '#2],Table13[DIVISION '#],)</f>
        <v>2</v>
      </c>
      <c r="B53" s="89" t="s">
        <v>10</v>
      </c>
      <c r="C53" s="89" t="str">
        <f>_xlfn.XLOOKUP(Table2[[#This Row],[JOB]],Table13[JOB '#1],Table13[JOB DESC],)</f>
        <v>Dallas Riverfront &amp; Cadiz Brid</v>
      </c>
      <c r="D53" s="89" t="s">
        <v>80</v>
      </c>
      <c r="E53" s="89" t="str">
        <f>_xlfn.XLOOKUP(Table2[[#This Row],[ASSET ID]],ALL!$B:$B,ALL!$C:$C,)</f>
        <v>2020 F-250 D24350</v>
      </c>
      <c r="F53" s="89" t="str">
        <f>IFERROR(_xlfn.XLOOKUP(Table2[[#This Row],[ASSET ID]],FLEET7[Asset],FLEET7[Employee],),"")</f>
        <v>Vasquez, Juan C</v>
      </c>
      <c r="G53" s="90">
        <v>0.15</v>
      </c>
      <c r="H53" s="116" t="s">
        <v>450</v>
      </c>
      <c r="I53" s="136"/>
      <c r="J53" s="88"/>
      <c r="K53" s="91">
        <f>_xlfn.XLOOKUP(Table2[[#This Row],[ASSET ID]],Table7[Equip '#],Table7[Rate],)</f>
        <v>1500</v>
      </c>
      <c r="L53" s="91">
        <f>Table2[[#This Row],[INTERNAL MONTHLY RATE]]*Table2[[#This Row],[UNIT ALLOCATION]]</f>
        <v>225</v>
      </c>
      <c r="M53" s="91">
        <f>IF(ISBLANK(Table2[[#This Row],[REVISION]]), Table2[[#This Row],[UNIT ALLOCATION]] * Table2[[#This Row],[INTERNAL MONTHLY RATE]], Table2[[#This Row],[INTERNAL MONTHLY RATE]] * Table2[[#This Row],[REVISION]])</f>
        <v>225</v>
      </c>
      <c r="N53" s="92">
        <f>Table2[[#This Row],[RATE X ALLOCATION]]-Table2[[#This Row],[RATE X REVISION]]</f>
        <v>0</v>
      </c>
    </row>
    <row r="54" spans="1:14" ht="15.6" hidden="1" x14ac:dyDescent="0.3">
      <c r="A54" s="88">
        <f>_xlfn.XLOOKUP(Table2[[#This Row],[JOB]],Table13[JOB '#2],Table13[DIVISION '#],)</f>
        <v>2</v>
      </c>
      <c r="B54" s="89" t="s">
        <v>10</v>
      </c>
      <c r="C54" s="89" t="str">
        <f>_xlfn.XLOOKUP(Table2[[#This Row],[JOB]],Table13[JOB '#1],Table13[JOB DESC],)</f>
        <v>Dallas Riverfront &amp; Cadiz Brid</v>
      </c>
      <c r="D54" s="89" t="s">
        <v>6044</v>
      </c>
      <c r="E54" s="89" t="str">
        <f>_xlfn.XLOOKUP(Table2[[#This Row],[ASSET ID]],ALL!$B:$B,ALL!$C:$C,)</f>
        <v>2024 FORD MAVERICK (RRB40474)</v>
      </c>
      <c r="F54" s="89" t="str">
        <f>IFERROR(_xlfn.XLOOKUP(Table2[[#This Row],[ASSET ID]],FLEET7[Asset],FLEET7[Employee],),"")</f>
        <v>GARCIA, SAID A</v>
      </c>
      <c r="G54" s="90">
        <v>0.25</v>
      </c>
      <c r="H54" s="116" t="s">
        <v>450</v>
      </c>
      <c r="I54" s="136"/>
      <c r="J54" s="88"/>
      <c r="K54" s="91">
        <f>_xlfn.XLOOKUP(Table2[[#This Row],[ASSET ID]],Table7[Equip '#],Table7[Rate],)</f>
        <v>1000</v>
      </c>
      <c r="L54" s="91">
        <f>Table2[[#This Row],[INTERNAL MONTHLY RATE]]*Table2[[#This Row],[UNIT ALLOCATION]]</f>
        <v>250</v>
      </c>
      <c r="M54" s="91">
        <f>IF(ISBLANK(Table2[[#This Row],[REVISION]]), Table2[[#This Row],[UNIT ALLOCATION]] * Table2[[#This Row],[INTERNAL MONTHLY RATE]], Table2[[#This Row],[INTERNAL MONTHLY RATE]] * Table2[[#This Row],[REVISION]])</f>
        <v>250</v>
      </c>
      <c r="N54" s="92">
        <f>Table2[[#This Row],[RATE X ALLOCATION]]-Table2[[#This Row],[RATE X REVISION]]</f>
        <v>0</v>
      </c>
    </row>
    <row r="55" spans="1:14" ht="15.6" hidden="1" x14ac:dyDescent="0.3">
      <c r="A55" s="88">
        <f>_xlfn.XLOOKUP(Table2[[#This Row],[JOB]],Table13[JOB '#2],Table13[DIVISION '#],)</f>
        <v>2</v>
      </c>
      <c r="B55" s="89" t="s">
        <v>10</v>
      </c>
      <c r="C55" s="89" t="str">
        <f>_xlfn.XLOOKUP(Table2[[#This Row],[JOB]],Table13[JOB '#1],Table13[JOB DESC],)</f>
        <v>Dallas Riverfront &amp; Cadiz Brid</v>
      </c>
      <c r="D55" s="89" t="s">
        <v>6045</v>
      </c>
      <c r="E55" s="89" t="str">
        <f>_xlfn.XLOOKUP(Table2[[#This Row],[ASSET ID]],ALL!$B:$B,ALL!$C:$C,)</f>
        <v>2024 FORD MAVERICK (RRB41295)</v>
      </c>
      <c r="F55" s="89" t="str">
        <f>IFERROR(_xlfn.XLOOKUP(Table2[[#This Row],[ASSET ID]],FLEET7[Asset],FLEET7[Employee],),"")</f>
        <v>CASTRO, JUAN J</v>
      </c>
      <c r="G55" s="90">
        <v>0.15</v>
      </c>
      <c r="H55" s="116" t="s">
        <v>450</v>
      </c>
      <c r="I55" s="114"/>
      <c r="J55" s="88"/>
      <c r="K55" s="91">
        <f>_xlfn.XLOOKUP(Table2[[#This Row],[ASSET ID]],Table7[Equip '#],Table7[Rate],)</f>
        <v>1000</v>
      </c>
      <c r="L55" s="91">
        <f>Table2[[#This Row],[INTERNAL MONTHLY RATE]]*Table2[[#This Row],[UNIT ALLOCATION]]</f>
        <v>150</v>
      </c>
      <c r="M55" s="91">
        <f>IF(ISBLANK(Table2[[#This Row],[REVISION]]), Table2[[#This Row],[UNIT ALLOCATION]] * Table2[[#This Row],[INTERNAL MONTHLY RATE]], Table2[[#This Row],[INTERNAL MONTHLY RATE]] * Table2[[#This Row],[REVISION]])</f>
        <v>150</v>
      </c>
      <c r="N55" s="92">
        <f>Table2[[#This Row],[RATE X ALLOCATION]]-Table2[[#This Row],[RATE X REVISION]]</f>
        <v>0</v>
      </c>
    </row>
    <row r="56" spans="1:14" ht="15.6" hidden="1" x14ac:dyDescent="0.3">
      <c r="A56" s="88">
        <f>_xlfn.XLOOKUP(Table2[[#This Row],[JOB]],Table13[JOB '#2],Table13[DIVISION '#],)</f>
        <v>2</v>
      </c>
      <c r="B56" s="89" t="s">
        <v>10</v>
      </c>
      <c r="C56" s="89" t="str">
        <f>_xlfn.XLOOKUP(Table2[[#This Row],[JOB]],Table13[JOB '#1],Table13[JOB DESC],)</f>
        <v>Dallas Riverfront &amp; Cadiz Brid</v>
      </c>
      <c r="D56" s="89" t="s">
        <v>6050</v>
      </c>
      <c r="E56" s="89" t="str">
        <f>_xlfn.XLOOKUP(Table2[[#This Row],[ASSET ID]],ALL!$B:$B,ALL!$C:$C,)</f>
        <v>2024 F250 XL (REF26875)</v>
      </c>
      <c r="F56" s="89" t="str">
        <f>IFERROR(_xlfn.XLOOKUP(Table2[[#This Row],[ASSET ID]],FLEET7[Asset],FLEET7[Employee],),"")</f>
        <v>OWENS, JUSTIN W</v>
      </c>
      <c r="G56" s="90">
        <v>0.32</v>
      </c>
      <c r="H56" s="116" t="s">
        <v>450</v>
      </c>
      <c r="I56" s="136"/>
      <c r="J56" s="88"/>
      <c r="K56" s="91">
        <f>_xlfn.XLOOKUP(Table2[[#This Row],[ASSET ID]],Table7[Equip '#],Table7[Rate],)</f>
        <v>1500</v>
      </c>
      <c r="L56" s="91">
        <f>Table2[[#This Row],[INTERNAL MONTHLY RATE]]*Table2[[#This Row],[UNIT ALLOCATION]]</f>
        <v>480</v>
      </c>
      <c r="M56" s="91">
        <f>IF(ISBLANK(Table2[[#This Row],[REVISION]]), Table2[[#This Row],[UNIT ALLOCATION]] * Table2[[#This Row],[INTERNAL MONTHLY RATE]], Table2[[#This Row],[INTERNAL MONTHLY RATE]] * Table2[[#This Row],[REVISION]])</f>
        <v>480</v>
      </c>
      <c r="N56" s="92">
        <f>Table2[[#This Row],[RATE X ALLOCATION]]-Table2[[#This Row],[RATE X REVISION]]</f>
        <v>0</v>
      </c>
    </row>
    <row r="57" spans="1:14" ht="15.6" hidden="1" x14ac:dyDescent="0.3">
      <c r="A57" s="88">
        <f>_xlfn.XLOOKUP(Table2[[#This Row],[JOB]],Table13[JOB '#2],Table13[DIVISION '#],)</f>
        <v>2</v>
      </c>
      <c r="B57" s="89" t="s">
        <v>10</v>
      </c>
      <c r="C57" s="89" t="str">
        <f>_xlfn.XLOOKUP(Table2[[#This Row],[JOB]],Table13[JOB '#1],Table13[JOB DESC],)</f>
        <v>Dallas Riverfront &amp; Cadiz Brid</v>
      </c>
      <c r="D57" s="89" t="s">
        <v>444</v>
      </c>
      <c r="E57" s="89" t="str">
        <f>_xlfn.XLOOKUP(Table2[[#This Row],[ASSET ID]],ALL!$B:$B,ALL!$C:$C,)</f>
        <v>2017 F-150 D58127</v>
      </c>
      <c r="F57" s="89" t="str">
        <f>IFERROR(_xlfn.XLOOKUP(Table2[[#This Row],[ASSET ID]],FLEET7[Asset],FLEET7[Employee],),"")</f>
        <v>NEFF, ROBERT S</v>
      </c>
      <c r="G57" s="90">
        <v>0.3</v>
      </c>
      <c r="H57" s="116" t="s">
        <v>450</v>
      </c>
      <c r="I57" s="114"/>
      <c r="J57" s="88"/>
      <c r="K57" s="91">
        <f>_xlfn.XLOOKUP(Table2[[#This Row],[ASSET ID]],Table7[Equip '#],Table7[Rate],)</f>
        <v>1300</v>
      </c>
      <c r="L57" s="91">
        <f>Table2[[#This Row],[INTERNAL MONTHLY RATE]]*Table2[[#This Row],[UNIT ALLOCATION]]</f>
        <v>390</v>
      </c>
      <c r="M57" s="91">
        <f>IF(ISBLANK(Table2[[#This Row],[REVISION]]), Table2[[#This Row],[UNIT ALLOCATION]] * Table2[[#This Row],[INTERNAL MONTHLY RATE]], Table2[[#This Row],[INTERNAL MONTHLY RATE]] * Table2[[#This Row],[REVISION]])</f>
        <v>390</v>
      </c>
      <c r="N57" s="92">
        <f>Table2[[#This Row],[RATE X ALLOCATION]]-Table2[[#This Row],[RATE X REVISION]]</f>
        <v>0</v>
      </c>
    </row>
    <row r="58" spans="1:14" ht="15.6" hidden="1" x14ac:dyDescent="0.3">
      <c r="A58" s="88">
        <f>_xlfn.XLOOKUP(Table2[[#This Row],[JOB]],Table13[JOB '#2],Table13[DIVISION '#],)</f>
        <v>2</v>
      </c>
      <c r="B58" s="89" t="s">
        <v>10</v>
      </c>
      <c r="C58" s="89" t="str">
        <f>_xlfn.XLOOKUP(Table2[[#This Row],[JOB]],Table13[JOB '#1],Table13[JOB DESC],)</f>
        <v>Dallas Riverfront &amp; Cadiz Brid</v>
      </c>
      <c r="D58" s="89" t="s">
        <v>129</v>
      </c>
      <c r="E58" s="89" t="str">
        <f>_xlfn.XLOOKUP(Table2[[#This Row],[ASSET ID]],ALL!$B:$B,ALL!$C:$C,)</f>
        <v>2017 CAT 938M</v>
      </c>
      <c r="F58" s="89" t="str">
        <f>IFERROR(_xlfn.XLOOKUP(Table2[[#This Row],[ASSET ID]],FLEET7[Asset],FLEET7[Employee],),"")</f>
        <v/>
      </c>
      <c r="G58" s="90">
        <v>1</v>
      </c>
      <c r="H58" s="116" t="s">
        <v>450</v>
      </c>
      <c r="I58" s="136"/>
      <c r="J58" s="88"/>
      <c r="K58" s="91">
        <f>_xlfn.XLOOKUP(Table2[[#This Row],[ASSET ID]],Table7[Equip '#],Table7[Rate],)</f>
        <v>4000</v>
      </c>
      <c r="L58" s="91">
        <f>Table2[[#This Row],[INTERNAL MONTHLY RATE]]*Table2[[#This Row],[UNIT ALLOCATION]]</f>
        <v>4000</v>
      </c>
      <c r="M58" s="91">
        <f>IF(ISBLANK(Table2[[#This Row],[REVISION]]), Table2[[#This Row],[UNIT ALLOCATION]] * Table2[[#This Row],[INTERNAL MONTHLY RATE]], Table2[[#This Row],[INTERNAL MONTHLY RATE]] * Table2[[#This Row],[REVISION]])</f>
        <v>4000</v>
      </c>
      <c r="N58" s="92">
        <f>Table2[[#This Row],[RATE X ALLOCATION]]-Table2[[#This Row],[RATE X REVISION]]</f>
        <v>0</v>
      </c>
    </row>
    <row r="59" spans="1:14" ht="15.6" hidden="1" x14ac:dyDescent="0.3">
      <c r="A59" s="88">
        <f>_xlfn.XLOOKUP(Table2[[#This Row],[JOB]],Table13[JOB '#2],Table13[DIVISION '#],)</f>
        <v>2</v>
      </c>
      <c r="B59" s="89" t="s">
        <v>10</v>
      </c>
      <c r="C59" s="89" t="str">
        <f>_xlfn.XLOOKUP(Table2[[#This Row],[JOB]],Table13[JOB '#1],Table13[JOB DESC],)</f>
        <v>Dallas Riverfront &amp; Cadiz Brid</v>
      </c>
      <c r="D59" s="89" t="s">
        <v>8351</v>
      </c>
      <c r="E59" s="89" t="str">
        <f>_xlfn.XLOOKUP(Table2[[#This Row],[ASSET ID]],ALL!$B:$B,ALL!$C:$C,)</f>
        <v>2022 CAT 938M (K03394) WL-12</v>
      </c>
      <c r="F59" s="89" t="str">
        <f>IFERROR(_xlfn.XLOOKUP(Table2[[#This Row],[ASSET ID]],FLEET7[Asset],FLEET7[Employee],),"")</f>
        <v>K03394</v>
      </c>
      <c r="G59" s="90">
        <v>0.25</v>
      </c>
      <c r="H59" s="116" t="s">
        <v>450</v>
      </c>
      <c r="I59" s="136"/>
      <c r="J59" s="88"/>
      <c r="K59" s="91">
        <f>_xlfn.XLOOKUP(Table2[[#This Row],[ASSET ID]],Table7[Equip '#],Table7[Rate],)</f>
        <v>4000</v>
      </c>
      <c r="L59" s="91">
        <f>Table2[[#This Row],[INTERNAL MONTHLY RATE]]*Table2[[#This Row],[UNIT ALLOCATION]]</f>
        <v>1000</v>
      </c>
      <c r="M59" s="91">
        <f>IF(ISBLANK(Table2[[#This Row],[REVISION]]), Table2[[#This Row],[UNIT ALLOCATION]] * Table2[[#This Row],[INTERNAL MONTHLY RATE]], Table2[[#This Row],[INTERNAL MONTHLY RATE]] * Table2[[#This Row],[REVISION]])</f>
        <v>1000</v>
      </c>
      <c r="N59" s="92">
        <f>Table2[[#This Row],[RATE X ALLOCATION]]-Table2[[#This Row],[RATE X REVISION]]</f>
        <v>0</v>
      </c>
    </row>
    <row r="60" spans="1:14" ht="15.6" hidden="1" x14ac:dyDescent="0.3">
      <c r="A60" s="88">
        <f>_xlfn.XLOOKUP(Table2[[#This Row],[JOB]],Table13[JOB '#2],Table13[DIVISION '#],)</f>
        <v>4</v>
      </c>
      <c r="B60" s="89" t="s">
        <v>32</v>
      </c>
      <c r="C60" s="89" t="str">
        <f>_xlfn.XLOOKUP(Table2[[#This Row],[JOB]],Table13[JOB '#1],Table13[JOB DESC],)</f>
        <v>Hardin Bridge Overlay/Repair</v>
      </c>
      <c r="D60" s="89" t="s">
        <v>51</v>
      </c>
      <c r="E60" s="89" t="str">
        <f>_xlfn.XLOOKUP(Table2[[#This Row],[ASSET ID]],ALL!$B:$B,ALL!$C:$C,)</f>
        <v>2019 Ford G54586</v>
      </c>
      <c r="F60" s="89" t="str">
        <f>IFERROR(_xlfn.XLOOKUP(Table2[[#This Row],[ASSET ID]],FLEET7[Asset],FLEET7[Employee],),"")</f>
        <v>Saldierna Jr, Armando</v>
      </c>
      <c r="G60" s="90">
        <v>0.06</v>
      </c>
      <c r="H60" s="116" t="s">
        <v>450</v>
      </c>
      <c r="I60" s="136"/>
      <c r="J60" s="88"/>
      <c r="K60" s="91">
        <f>_xlfn.XLOOKUP(Table2[[#This Row],[ASSET ID]],Table7[Equip '#],Table7[Rate],)</f>
        <v>1500</v>
      </c>
      <c r="L60" s="91">
        <f>Table2[[#This Row],[INTERNAL MONTHLY RATE]]*Table2[[#This Row],[UNIT ALLOCATION]]</f>
        <v>90</v>
      </c>
      <c r="M60" s="91">
        <f>IF(ISBLANK(Table2[[#This Row],[REVISION]]), Table2[[#This Row],[UNIT ALLOCATION]] * Table2[[#This Row],[INTERNAL MONTHLY RATE]], Table2[[#This Row],[INTERNAL MONTHLY RATE]] * Table2[[#This Row],[REVISION]])</f>
        <v>90</v>
      </c>
      <c r="N60" s="92">
        <f>Table2[[#This Row],[RATE X ALLOCATION]]-Table2[[#This Row],[RATE X REVISION]]</f>
        <v>0</v>
      </c>
    </row>
    <row r="61" spans="1:14" ht="15.6" hidden="1" x14ac:dyDescent="0.3">
      <c r="A61" s="88">
        <f>_xlfn.XLOOKUP(Table2[[#This Row],[JOB]],Table13[JOB '#2],Table13[DIVISION '#],)</f>
        <v>4</v>
      </c>
      <c r="B61" s="89" t="s">
        <v>32</v>
      </c>
      <c r="C61" s="89" t="str">
        <f>_xlfn.XLOOKUP(Table2[[#This Row],[JOB]],Table13[JOB '#1],Table13[JOB DESC],)</f>
        <v>Hardin Bridge Overlay/Repair</v>
      </c>
      <c r="D61" s="89" t="s">
        <v>260</v>
      </c>
      <c r="E61" s="89" t="str">
        <f>_xlfn.XLOOKUP(Table2[[#This Row],[ASSET ID]],ALL!$B:$B,ALL!$C:$C,)</f>
        <v>2022 F-250 G40597</v>
      </c>
      <c r="F61" s="89" t="str">
        <f>IFERROR(_xlfn.XLOOKUP(Table2[[#This Row],[ASSET ID]],FLEET7[Asset],FLEET7[Employee],),"")</f>
        <v>Rangel, Jose M</v>
      </c>
      <c r="G61" s="90">
        <v>0.25</v>
      </c>
      <c r="H61" s="116" t="s">
        <v>450</v>
      </c>
      <c r="I61" s="136"/>
      <c r="J61" s="88"/>
      <c r="K61" s="91">
        <f>_xlfn.XLOOKUP(Table2[[#This Row],[ASSET ID]],Table7[Equip '#],Table7[Rate],)</f>
        <v>1500</v>
      </c>
      <c r="L61" s="91">
        <f>Table2[[#This Row],[INTERNAL MONTHLY RATE]]*Table2[[#This Row],[UNIT ALLOCATION]]</f>
        <v>375</v>
      </c>
      <c r="M61" s="91">
        <f>IF(ISBLANK(Table2[[#This Row],[REVISION]]), Table2[[#This Row],[UNIT ALLOCATION]] * Table2[[#This Row],[INTERNAL MONTHLY RATE]], Table2[[#This Row],[INTERNAL MONTHLY RATE]] * Table2[[#This Row],[REVISION]])</f>
        <v>375</v>
      </c>
      <c r="N61" s="92">
        <f>Table2[[#This Row],[RATE X ALLOCATION]]-Table2[[#This Row],[RATE X REVISION]]</f>
        <v>0</v>
      </c>
    </row>
    <row r="62" spans="1:14" ht="15.6" hidden="1" x14ac:dyDescent="0.3">
      <c r="A62" s="88">
        <f>_xlfn.XLOOKUP(Table2[[#This Row],[JOB]],Table13[JOB '#2],Table13[DIVISION '#],)</f>
        <v>4</v>
      </c>
      <c r="B62" s="89" t="s">
        <v>32</v>
      </c>
      <c r="C62" s="89" t="str">
        <f>_xlfn.XLOOKUP(Table2[[#This Row],[JOB]],Table13[JOB '#1],Table13[JOB DESC],)</f>
        <v>Hardin Bridge Overlay/Repair</v>
      </c>
      <c r="D62" s="89" t="s">
        <v>551</v>
      </c>
      <c r="E62" s="89" t="str">
        <f>_xlfn.XLOOKUP(Table2[[#This Row],[ASSET ID]],ALL!$B:$B,ALL!$C:$C,)</f>
        <v>2007 Freightliner M2</v>
      </c>
      <c r="F62" s="89" t="str">
        <f>IFERROR(_xlfn.XLOOKUP(Table2[[#This Row],[ASSET ID]],FLEET7[Asset],FLEET7[Employee],),"")</f>
        <v>POLY SPRAYER</v>
      </c>
      <c r="G62" s="90">
        <v>0.25</v>
      </c>
      <c r="H62" s="116" t="s">
        <v>450</v>
      </c>
      <c r="I62" s="136"/>
      <c r="J62" s="88"/>
      <c r="K62" s="91">
        <f>_xlfn.XLOOKUP(Table2[[#This Row],[ASSET ID]],Table7[Equip '#],Table7[Rate],)</f>
        <v>3650</v>
      </c>
      <c r="L62" s="91">
        <f>Table2[[#This Row],[INTERNAL MONTHLY RATE]]*Table2[[#This Row],[UNIT ALLOCATION]]</f>
        <v>912.5</v>
      </c>
      <c r="M62" s="91">
        <f>IF(ISBLANK(Table2[[#This Row],[REVISION]]), Table2[[#This Row],[UNIT ALLOCATION]] * Table2[[#This Row],[INTERNAL MONTHLY RATE]], Table2[[#This Row],[INTERNAL MONTHLY RATE]] * Table2[[#This Row],[REVISION]])</f>
        <v>912.5</v>
      </c>
      <c r="N62" s="92">
        <f>Table2[[#This Row],[RATE X ALLOCATION]]-Table2[[#This Row],[RATE X REVISION]]</f>
        <v>0</v>
      </c>
    </row>
    <row r="63" spans="1:14" ht="15.6" hidden="1" x14ac:dyDescent="0.3">
      <c r="A63" s="88">
        <f>_xlfn.XLOOKUP(Table2[[#This Row],[JOB]],Table13[JOB '#2],Table13[DIVISION '#],)</f>
        <v>2</v>
      </c>
      <c r="B63" s="89" t="s">
        <v>454</v>
      </c>
      <c r="C63" s="89" t="str">
        <f>_xlfn.XLOOKUP(Table2[[#This Row],[JOB]],Table13[JOB '#1],Table13[JOB DESC],)</f>
        <v>Rehab Lanside Storm Phase 2</v>
      </c>
      <c r="D63" s="89" t="s">
        <v>45</v>
      </c>
      <c r="E63" s="89" t="str">
        <f>_xlfn.XLOOKUP(Table2[[#This Row],[ASSET ID]],ALL!$B:$B,ALL!$C:$C,)</f>
        <v>2017 F-150 E48666</v>
      </c>
      <c r="F63" s="89" t="str">
        <f>IFERROR(_xlfn.XLOOKUP(Table2[[#This Row],[ASSET ID]],FLEET7[Asset],FLEET7[Employee],),"")</f>
        <v>Escobedo Jr, Martin</v>
      </c>
      <c r="G63" s="90">
        <v>7.0000000000000007E-2</v>
      </c>
      <c r="H63" s="116" t="s">
        <v>450</v>
      </c>
      <c r="I63" s="136"/>
      <c r="J63" s="88"/>
      <c r="K63" s="91">
        <f>_xlfn.XLOOKUP(Table2[[#This Row],[ASSET ID]],Table7[Equip '#],Table7[Rate],)</f>
        <v>1300</v>
      </c>
      <c r="L63" s="91">
        <f>Table2[[#This Row],[INTERNAL MONTHLY RATE]]*Table2[[#This Row],[UNIT ALLOCATION]]</f>
        <v>91.000000000000014</v>
      </c>
      <c r="M63" s="91">
        <f>IF(ISBLANK(Table2[[#This Row],[REVISION]]), Table2[[#This Row],[UNIT ALLOCATION]] * Table2[[#This Row],[INTERNAL MONTHLY RATE]], Table2[[#This Row],[INTERNAL MONTHLY RATE]] * Table2[[#This Row],[REVISION]])</f>
        <v>91.000000000000014</v>
      </c>
      <c r="N63" s="92">
        <f>Table2[[#This Row],[RATE X ALLOCATION]]-Table2[[#This Row],[RATE X REVISION]]</f>
        <v>0</v>
      </c>
    </row>
    <row r="64" spans="1:14" ht="15.6" hidden="1" x14ac:dyDescent="0.3">
      <c r="A64" s="88">
        <f>_xlfn.XLOOKUP(Table2[[#This Row],[JOB]],Table13[JOB '#2],Table13[DIVISION '#],)</f>
        <v>2</v>
      </c>
      <c r="B64" s="89" t="s">
        <v>454</v>
      </c>
      <c r="C64" s="89" t="str">
        <f>_xlfn.XLOOKUP(Table2[[#This Row],[JOB]],Table13[JOB '#1],Table13[JOB DESC],)</f>
        <v>Rehab Lanside Storm Phase 2</v>
      </c>
      <c r="D64" s="89" t="s">
        <v>444</v>
      </c>
      <c r="E64" s="89" t="str">
        <f>_xlfn.XLOOKUP(Table2[[#This Row],[ASSET ID]],ALL!$B:$B,ALL!$C:$C,)</f>
        <v>2017 F-150 D58127</v>
      </c>
      <c r="F64" s="89" t="str">
        <f>IFERROR(_xlfn.XLOOKUP(Table2[[#This Row],[ASSET ID]],FLEET7[Asset],FLEET7[Employee],),"")</f>
        <v>NEFF, ROBERT S</v>
      </c>
      <c r="G64" s="90">
        <v>0.2</v>
      </c>
      <c r="H64" s="116" t="s">
        <v>450</v>
      </c>
      <c r="I64" s="136"/>
      <c r="J64" s="88"/>
      <c r="K64" s="91">
        <f>_xlfn.XLOOKUP(Table2[[#This Row],[ASSET ID]],Table7[Equip '#],Table7[Rate],)</f>
        <v>1300</v>
      </c>
      <c r="L64" s="91">
        <f>Table2[[#This Row],[INTERNAL MONTHLY RATE]]*Table2[[#This Row],[UNIT ALLOCATION]]</f>
        <v>260</v>
      </c>
      <c r="M64" s="91">
        <f>IF(ISBLANK(Table2[[#This Row],[REVISION]]), Table2[[#This Row],[UNIT ALLOCATION]] * Table2[[#This Row],[INTERNAL MONTHLY RATE]], Table2[[#This Row],[INTERNAL MONTHLY RATE]] * Table2[[#This Row],[REVISION]])</f>
        <v>260</v>
      </c>
      <c r="N64" s="92">
        <f>Table2[[#This Row],[RATE X ALLOCATION]]-Table2[[#This Row],[RATE X REVISION]]</f>
        <v>0</v>
      </c>
    </row>
    <row r="65" spans="1:14" ht="15.6" hidden="1" x14ac:dyDescent="0.3">
      <c r="A65" s="88">
        <f>_xlfn.XLOOKUP(Table2[[#This Row],[JOB]],Table13[JOB '#2],Table13[DIVISION '#],)</f>
        <v>2</v>
      </c>
      <c r="B65" s="89" t="s">
        <v>244</v>
      </c>
      <c r="C65" s="89" t="str">
        <f>_xlfn.XLOOKUP(Table2[[#This Row],[JOB]],Table13[JOB '#1],Table13[JOB DESC],)</f>
        <v>Tarrant SH 183 Bridge Replacem</v>
      </c>
      <c r="D65" s="89" t="s">
        <v>13</v>
      </c>
      <c r="E65" s="89" t="str">
        <f>_xlfn.XLOOKUP(Table2[[#This Row],[ASSET ID]],ALL!$B:$B,ALL!$C:$C,)</f>
        <v>Lay-Mor SM300 Broom (2013)</v>
      </c>
      <c r="F65" s="89" t="str">
        <f>IFERROR(_xlfn.XLOOKUP(Table2[[#This Row],[ASSET ID]],FLEET7[Asset],FLEET7[Employee],),"")</f>
        <v/>
      </c>
      <c r="G65" s="90">
        <v>0.5</v>
      </c>
      <c r="H65" s="116" t="s">
        <v>450</v>
      </c>
      <c r="I65" s="136"/>
      <c r="J65" s="88"/>
      <c r="K65" s="91">
        <f>_xlfn.XLOOKUP(Table2[[#This Row],[ASSET ID]],Table7[Equip '#],Table7[Rate],)</f>
        <v>1200</v>
      </c>
      <c r="L65" s="91">
        <f>Table2[[#This Row],[INTERNAL MONTHLY RATE]]*Table2[[#This Row],[UNIT ALLOCATION]]</f>
        <v>600</v>
      </c>
      <c r="M65" s="91">
        <f>IF(ISBLANK(Table2[[#This Row],[REVISION]]), Table2[[#This Row],[UNIT ALLOCATION]] * Table2[[#This Row],[INTERNAL MONTHLY RATE]], Table2[[#This Row],[INTERNAL MONTHLY RATE]] * Table2[[#This Row],[REVISION]])</f>
        <v>600</v>
      </c>
      <c r="N65" s="92">
        <f>Table2[[#This Row],[RATE X ALLOCATION]]-Table2[[#This Row],[RATE X REVISION]]</f>
        <v>0</v>
      </c>
    </row>
    <row r="66" spans="1:14" ht="15.6" hidden="1" x14ac:dyDescent="0.3">
      <c r="A66" s="88">
        <f>_xlfn.XLOOKUP(Table2[[#This Row],[JOB]],Table13[JOB '#2],Table13[DIVISION '#],)</f>
        <v>2</v>
      </c>
      <c r="B66" s="89" t="s">
        <v>244</v>
      </c>
      <c r="C66" s="89" t="str">
        <f>_xlfn.XLOOKUP(Table2[[#This Row],[JOB]],Table13[JOB '#1],Table13[JOB DESC],)</f>
        <v>Tarrant SH 183 Bridge Replacem</v>
      </c>
      <c r="D66" s="89" t="s">
        <v>300</v>
      </c>
      <c r="E66" s="89" t="str">
        <f>_xlfn.XLOOKUP(Table2[[#This Row],[ASSET ID]],ALL!$B:$B,ALL!$C:$C,)</f>
        <v>2022 DODGE RAM 1500</v>
      </c>
      <c r="F66" s="89" t="str">
        <f>IFERROR(_xlfn.XLOOKUP(Table2[[#This Row],[ASSET ID]],FLEET7[Asset],FLEET7[Employee],),"")</f>
        <v>Martinez, Jorge L</v>
      </c>
      <c r="G66" s="90">
        <v>1</v>
      </c>
      <c r="H66" s="116" t="s">
        <v>450</v>
      </c>
      <c r="I66" s="136"/>
      <c r="J66" s="88"/>
      <c r="K66" s="91">
        <f>_xlfn.XLOOKUP(Table2[[#This Row],[ASSET ID]],Table7[Equip '#],Table7[Rate],)</f>
        <v>1300</v>
      </c>
      <c r="L66" s="91">
        <f>Table2[[#This Row],[INTERNAL MONTHLY RATE]]*Table2[[#This Row],[UNIT ALLOCATION]]</f>
        <v>1300</v>
      </c>
      <c r="M66" s="91">
        <f>IF(ISBLANK(Table2[[#This Row],[REVISION]]), Table2[[#This Row],[UNIT ALLOCATION]] * Table2[[#This Row],[INTERNAL MONTHLY RATE]], Table2[[#This Row],[INTERNAL MONTHLY RATE]] * Table2[[#This Row],[REVISION]])</f>
        <v>1300</v>
      </c>
      <c r="N66" s="92">
        <f>Table2[[#This Row],[RATE X ALLOCATION]]-Table2[[#This Row],[RATE X REVISION]]</f>
        <v>0</v>
      </c>
    </row>
    <row r="67" spans="1:14" ht="15.6" hidden="1" x14ac:dyDescent="0.3">
      <c r="A67" s="88">
        <f>_xlfn.XLOOKUP(Table2[[#This Row],[JOB]],Table13[JOB '#2],Table13[DIVISION '#],)</f>
        <v>2</v>
      </c>
      <c r="B67" s="89" t="s">
        <v>244</v>
      </c>
      <c r="C67" s="89" t="str">
        <f>_xlfn.XLOOKUP(Table2[[#This Row],[JOB]],Table13[JOB '#1],Table13[JOB DESC],)</f>
        <v>Tarrant SH 183 Bridge Replacem</v>
      </c>
      <c r="D67" s="89" t="s">
        <v>301</v>
      </c>
      <c r="E67" s="89" t="str">
        <f>_xlfn.XLOOKUP(Table2[[#This Row],[ASSET ID]],ALL!$B:$B,ALL!$C:$C,)</f>
        <v>2022 DODGE RAM 1500</v>
      </c>
      <c r="F67" s="89" t="str">
        <f>IFERROR(_xlfn.XLOOKUP(Table2[[#This Row],[ASSET ID]],FLEET7[Asset],FLEET7[Employee],),"")</f>
        <v>Ramirez, Jose C</v>
      </c>
      <c r="G67" s="90">
        <v>0.2</v>
      </c>
      <c r="H67" s="116" t="s">
        <v>450</v>
      </c>
      <c r="I67" s="136"/>
      <c r="J67" s="88"/>
      <c r="K67" s="91">
        <f>_xlfn.XLOOKUP(Table2[[#This Row],[ASSET ID]],Table7[Equip '#],Table7[Rate],)</f>
        <v>1300</v>
      </c>
      <c r="L67" s="91">
        <f>Table2[[#This Row],[INTERNAL MONTHLY RATE]]*Table2[[#This Row],[UNIT ALLOCATION]]</f>
        <v>260</v>
      </c>
      <c r="M67" s="91">
        <f>IF(ISBLANK(Table2[[#This Row],[REVISION]]), Table2[[#This Row],[UNIT ALLOCATION]] * Table2[[#This Row],[INTERNAL MONTHLY RATE]], Table2[[#This Row],[INTERNAL MONTHLY RATE]] * Table2[[#This Row],[REVISION]])</f>
        <v>260</v>
      </c>
      <c r="N67" s="92">
        <f>Table2[[#This Row],[RATE X ALLOCATION]]-Table2[[#This Row],[RATE X REVISION]]</f>
        <v>0</v>
      </c>
    </row>
    <row r="68" spans="1:14" ht="15.6" hidden="1" x14ac:dyDescent="0.3">
      <c r="A68" s="88">
        <f>_xlfn.XLOOKUP(Table2[[#This Row],[JOB]],Table13[JOB '#2],Table13[DIVISION '#],)</f>
        <v>2</v>
      </c>
      <c r="B68" s="89" t="s">
        <v>244</v>
      </c>
      <c r="C68" s="89" t="str">
        <f>_xlfn.XLOOKUP(Table2[[#This Row],[JOB]],Table13[JOB '#1],Table13[JOB DESC],)</f>
        <v>Tarrant SH 183 Bridge Replacem</v>
      </c>
      <c r="D68" s="89" t="s">
        <v>312</v>
      </c>
      <c r="E68" s="89" t="str">
        <f>_xlfn.XLOOKUP(Table2[[#This Row],[ASSET ID]],ALL!$B:$B,ALL!$C:$C,)</f>
        <v>2022 DODGE RAM 1500</v>
      </c>
      <c r="F68" s="89" t="str">
        <f>IFERROR(_xlfn.XLOOKUP(Table2[[#This Row],[ASSET ID]],FLEET7[Asset],FLEET7[Employee],),"")</f>
        <v>Salaices, Osiel</v>
      </c>
      <c r="G68" s="90">
        <v>0.2</v>
      </c>
      <c r="H68" s="116" t="s">
        <v>450</v>
      </c>
      <c r="I68" s="136"/>
      <c r="J68" s="88"/>
      <c r="K68" s="91">
        <f>_xlfn.XLOOKUP(Table2[[#This Row],[ASSET ID]],Table7[Equip '#],Table7[Rate],)</f>
        <v>1300</v>
      </c>
      <c r="L68" s="91">
        <f>Table2[[#This Row],[INTERNAL MONTHLY RATE]]*Table2[[#This Row],[UNIT ALLOCATION]]</f>
        <v>260</v>
      </c>
      <c r="M68" s="91">
        <f>IF(ISBLANK(Table2[[#This Row],[REVISION]]), Table2[[#This Row],[UNIT ALLOCATION]] * Table2[[#This Row],[INTERNAL MONTHLY RATE]], Table2[[#This Row],[INTERNAL MONTHLY RATE]] * Table2[[#This Row],[REVISION]])</f>
        <v>260</v>
      </c>
      <c r="N68" s="92">
        <f>Table2[[#This Row],[RATE X ALLOCATION]]-Table2[[#This Row],[RATE X REVISION]]</f>
        <v>0</v>
      </c>
    </row>
    <row r="69" spans="1:14" ht="15.6" hidden="1" x14ac:dyDescent="0.3">
      <c r="A69" s="88">
        <f>_xlfn.XLOOKUP(Table2[[#This Row],[JOB]],Table13[JOB '#2],Table13[DIVISION '#],)</f>
        <v>2</v>
      </c>
      <c r="B69" s="89" t="s">
        <v>244</v>
      </c>
      <c r="C69" s="89" t="str">
        <f>_xlfn.XLOOKUP(Table2[[#This Row],[JOB]],Table13[JOB '#1],Table13[JOB DESC],)</f>
        <v>Tarrant SH 183 Bridge Replacem</v>
      </c>
      <c r="D69" s="89" t="s">
        <v>456</v>
      </c>
      <c r="E69" s="89" t="str">
        <f>_xlfn.XLOOKUP(Table2[[#This Row],[ASSET ID]],ALL!$B:$B,ALL!$C:$C,)</f>
        <v>2023 FORD F-250 XL</v>
      </c>
      <c r="F69" s="89" t="str">
        <f>IFERROR(_xlfn.XLOOKUP(Table2[[#This Row],[ASSET ID]],FLEET7[Asset],FLEET7[Employee],),"")</f>
        <v>Miramontes, Alonso</v>
      </c>
      <c r="G69" s="90">
        <v>0.89</v>
      </c>
      <c r="H69" s="116" t="s">
        <v>450</v>
      </c>
      <c r="I69" s="136"/>
      <c r="J69" s="88"/>
      <c r="K69" s="91">
        <f>_xlfn.XLOOKUP(Table2[[#This Row],[ASSET ID]],Table7[Equip '#],Table7[Rate],)</f>
        <v>2000</v>
      </c>
      <c r="L69" s="91">
        <f>Table2[[#This Row],[INTERNAL MONTHLY RATE]]*Table2[[#This Row],[UNIT ALLOCATION]]</f>
        <v>1780</v>
      </c>
      <c r="M69" s="91">
        <f>IF(ISBLANK(Table2[[#This Row],[REVISION]]), Table2[[#This Row],[UNIT ALLOCATION]] * Table2[[#This Row],[INTERNAL MONTHLY RATE]], Table2[[#This Row],[INTERNAL MONTHLY RATE]] * Table2[[#This Row],[REVISION]])</f>
        <v>1780</v>
      </c>
      <c r="N69" s="92">
        <f>Table2[[#This Row],[RATE X ALLOCATION]]-Table2[[#This Row],[RATE X REVISION]]</f>
        <v>0</v>
      </c>
    </row>
    <row r="70" spans="1:14" ht="15.6" hidden="1" x14ac:dyDescent="0.3">
      <c r="A70" s="88">
        <f>_xlfn.XLOOKUP(Table2[[#This Row],[JOB]],Table13[JOB '#2],Table13[DIVISION '#],)</f>
        <v>2</v>
      </c>
      <c r="B70" s="89" t="s">
        <v>244</v>
      </c>
      <c r="C70" s="89" t="str">
        <f>_xlfn.XLOOKUP(Table2[[#This Row],[JOB]],Table13[JOB '#1],Table13[JOB DESC],)</f>
        <v>Tarrant SH 183 Bridge Replacem</v>
      </c>
      <c r="D70" s="89" t="s">
        <v>30</v>
      </c>
      <c r="E70" s="89" t="str">
        <f>_xlfn.XLOOKUP(Table2[[#This Row],[ASSET ID]],ALL!$B:$B,ALL!$C:$C,)</f>
        <v>CAT 308E2CRSB (2013)</v>
      </c>
      <c r="F70" s="89" t="str">
        <f>IFERROR(_xlfn.XLOOKUP(Table2[[#This Row],[ASSET ID]],FLEET7[Asset],FLEET7[Employee],),"")</f>
        <v/>
      </c>
      <c r="G70" s="90">
        <v>0.82</v>
      </c>
      <c r="H70" s="116" t="s">
        <v>450</v>
      </c>
      <c r="I70" s="136"/>
      <c r="J70" s="88"/>
      <c r="K70" s="91">
        <f>_xlfn.XLOOKUP(Table2[[#This Row],[ASSET ID]],Table7[Equip '#],Table7[Rate],)</f>
        <v>3000</v>
      </c>
      <c r="L70" s="91">
        <f>Table2[[#This Row],[INTERNAL MONTHLY RATE]]*Table2[[#This Row],[UNIT ALLOCATION]]</f>
        <v>2460</v>
      </c>
      <c r="M70" s="91">
        <f>IF(ISBLANK(Table2[[#This Row],[REVISION]]), Table2[[#This Row],[UNIT ALLOCATION]] * Table2[[#This Row],[INTERNAL MONTHLY RATE]], Table2[[#This Row],[INTERNAL MONTHLY RATE]] * Table2[[#This Row],[REVISION]])</f>
        <v>2460</v>
      </c>
      <c r="N70" s="92">
        <f>Table2[[#This Row],[RATE X ALLOCATION]]-Table2[[#This Row],[RATE X REVISION]]</f>
        <v>0</v>
      </c>
    </row>
    <row r="71" spans="1:14" ht="15.6" hidden="1" x14ac:dyDescent="0.3">
      <c r="A71" s="88">
        <f>_xlfn.XLOOKUP(Table2[[#This Row],[JOB]],Table13[JOB '#2],Table13[DIVISION '#],)</f>
        <v>2</v>
      </c>
      <c r="B71" s="89" t="s">
        <v>244</v>
      </c>
      <c r="C71" s="89" t="str">
        <f>_xlfn.XLOOKUP(Table2[[#This Row],[JOB]],Table13[JOB '#1],Table13[JOB DESC],)</f>
        <v>Tarrant SH 183 Bridge Replacem</v>
      </c>
      <c r="D71" s="89" t="s">
        <v>31</v>
      </c>
      <c r="E71" s="89" t="str">
        <f>_xlfn.XLOOKUP(Table2[[#This Row],[ASSET ID]],ALL!$B:$B,ALL!$C:$C,)</f>
        <v>JD 75G (2015)</v>
      </c>
      <c r="F71" s="89" t="str">
        <f>IFERROR(_xlfn.XLOOKUP(Table2[[#This Row],[ASSET ID]],FLEET7[Asset],FLEET7[Employee],),"")</f>
        <v/>
      </c>
      <c r="G71" s="90">
        <v>0.55000000000000004</v>
      </c>
      <c r="H71" s="116" t="s">
        <v>450</v>
      </c>
      <c r="I71" s="136"/>
      <c r="J71" s="88"/>
      <c r="K71" s="91">
        <f>_xlfn.XLOOKUP(Table2[[#This Row],[ASSET ID]],Table7[Equip '#],Table7[Rate],)</f>
        <v>3000</v>
      </c>
      <c r="L71" s="91">
        <f>Table2[[#This Row],[INTERNAL MONTHLY RATE]]*Table2[[#This Row],[UNIT ALLOCATION]]</f>
        <v>1650.0000000000002</v>
      </c>
      <c r="M71" s="91">
        <f>IF(ISBLANK(Table2[[#This Row],[REVISION]]), Table2[[#This Row],[UNIT ALLOCATION]] * Table2[[#This Row],[INTERNAL MONTHLY RATE]], Table2[[#This Row],[INTERNAL MONTHLY RATE]] * Table2[[#This Row],[REVISION]])</f>
        <v>1650.0000000000002</v>
      </c>
      <c r="N71" s="92">
        <f>Table2[[#This Row],[RATE X ALLOCATION]]-Table2[[#This Row],[RATE X REVISION]]</f>
        <v>0</v>
      </c>
    </row>
    <row r="72" spans="1:14" ht="15.6" hidden="1" x14ac:dyDescent="0.3">
      <c r="A72" s="88">
        <f>_xlfn.XLOOKUP(Table2[[#This Row],[JOB]],Table13[JOB '#2],Table13[DIVISION '#],)</f>
        <v>2</v>
      </c>
      <c r="B72" s="89" t="s">
        <v>244</v>
      </c>
      <c r="C72" s="89" t="str">
        <f>_xlfn.XLOOKUP(Table2[[#This Row],[JOB]],Table13[JOB '#1],Table13[JOB DESC],)</f>
        <v>Tarrant SH 183 Bridge Replacem</v>
      </c>
      <c r="D72" s="89" t="s">
        <v>38</v>
      </c>
      <c r="E72" s="89" t="str">
        <f>_xlfn.XLOOKUP(Table2[[#This Row],[ASSET ID]],ALL!$B:$B,ALL!$C:$C,)</f>
        <v>JD 250G LC (2019)</v>
      </c>
      <c r="F72" s="89" t="str">
        <f>IFERROR(_xlfn.XLOOKUP(Table2[[#This Row],[ASSET ID]],FLEET7[Asset],FLEET7[Employee],),"")</f>
        <v/>
      </c>
      <c r="G72" s="90">
        <v>1</v>
      </c>
      <c r="H72" s="116" t="s">
        <v>450</v>
      </c>
      <c r="I72" s="136"/>
      <c r="J72" s="88"/>
      <c r="K72" s="91">
        <f>_xlfn.XLOOKUP(Table2[[#This Row],[ASSET ID]],Table7[Equip '#],Table7[Rate],)</f>
        <v>5000</v>
      </c>
      <c r="L72" s="91">
        <f>Table2[[#This Row],[INTERNAL MONTHLY RATE]]*Table2[[#This Row],[UNIT ALLOCATION]]</f>
        <v>5000</v>
      </c>
      <c r="M72" s="91">
        <f>IF(ISBLANK(Table2[[#This Row],[REVISION]]), Table2[[#This Row],[UNIT ALLOCATION]] * Table2[[#This Row],[INTERNAL MONTHLY RATE]], Table2[[#This Row],[INTERNAL MONTHLY RATE]] * Table2[[#This Row],[REVISION]])</f>
        <v>5000</v>
      </c>
      <c r="N72" s="92">
        <f>Table2[[#This Row],[RATE X ALLOCATION]]-Table2[[#This Row],[RATE X REVISION]]</f>
        <v>0</v>
      </c>
    </row>
    <row r="73" spans="1:14" ht="15.6" hidden="1" x14ac:dyDescent="0.3">
      <c r="A73" s="88">
        <f>_xlfn.XLOOKUP(Table2[[#This Row],[JOB]],Table13[JOB '#2],Table13[DIVISION '#],)</f>
        <v>2</v>
      </c>
      <c r="B73" s="89" t="s">
        <v>244</v>
      </c>
      <c r="C73" s="89" t="str">
        <f>_xlfn.XLOOKUP(Table2[[#This Row],[JOB]],Table13[JOB '#1],Table13[JOB DESC],)</f>
        <v>Tarrant SH 183 Bridge Replacem</v>
      </c>
      <c r="D73" s="89" t="s">
        <v>1185</v>
      </c>
      <c r="E73" s="89" t="str">
        <f>_xlfn.XLOOKUP(Table2[[#This Row],[ASSET ID]],ALL!$B:$B,ALL!$C:$C,)</f>
        <v>WANCO MESSAGE BOARD (1005011)</v>
      </c>
      <c r="F73" s="89" t="str">
        <f>IFERROR(_xlfn.XLOOKUP(Table2[[#This Row],[ASSET ID]],FLEET7[Asset],FLEET7[Employee],),"")</f>
        <v/>
      </c>
      <c r="G73" s="90">
        <v>1</v>
      </c>
      <c r="H73" s="116" t="s">
        <v>450</v>
      </c>
      <c r="I73" s="136"/>
      <c r="J73" s="88"/>
      <c r="K73" s="91">
        <f>_xlfn.XLOOKUP(Table2[[#This Row],[ASSET ID]],Table7[Equip '#],Table7[Rate],)</f>
        <v>1250</v>
      </c>
      <c r="L73" s="91">
        <f>Table2[[#This Row],[INTERNAL MONTHLY RATE]]*Table2[[#This Row],[UNIT ALLOCATION]]</f>
        <v>1250</v>
      </c>
      <c r="M73" s="91">
        <f>IF(ISBLANK(Table2[[#This Row],[REVISION]]), Table2[[#This Row],[UNIT ALLOCATION]] * Table2[[#This Row],[INTERNAL MONTHLY RATE]], Table2[[#This Row],[INTERNAL MONTHLY RATE]] * Table2[[#This Row],[REVISION]])</f>
        <v>1250</v>
      </c>
      <c r="N73" s="92">
        <f>Table2[[#This Row],[RATE X ALLOCATION]]-Table2[[#This Row],[RATE X REVISION]]</f>
        <v>0</v>
      </c>
    </row>
    <row r="74" spans="1:14" ht="15.6" hidden="1" x14ac:dyDescent="0.3">
      <c r="A74" s="88">
        <f>_xlfn.XLOOKUP(Table2[[#This Row],[JOB]],Table13[JOB '#2],Table13[DIVISION '#],)</f>
        <v>2</v>
      </c>
      <c r="B74" s="89" t="s">
        <v>244</v>
      </c>
      <c r="C74" s="89" t="str">
        <f>_xlfn.XLOOKUP(Table2[[#This Row],[JOB]],Table13[JOB '#1],Table13[JOB DESC],)</f>
        <v>Tarrant SH 183 Bridge Replacem</v>
      </c>
      <c r="D74" s="89" t="s">
        <v>1187</v>
      </c>
      <c r="E74" s="89" t="str">
        <f>_xlfn.XLOOKUP(Table2[[#This Row],[ASSET ID]],ALL!$B:$B,ALL!$C:$C,)</f>
        <v>WANCO MESSAGE BOARD (1005012)</v>
      </c>
      <c r="F74" s="89" t="str">
        <f>IFERROR(_xlfn.XLOOKUP(Table2[[#This Row],[ASSET ID]],FLEET7[Asset],FLEET7[Employee],),"")</f>
        <v/>
      </c>
      <c r="G74" s="90">
        <v>1</v>
      </c>
      <c r="H74" s="116" t="s">
        <v>450</v>
      </c>
      <c r="I74" s="136"/>
      <c r="J74" s="88"/>
      <c r="K74" s="91">
        <f>_xlfn.XLOOKUP(Table2[[#This Row],[ASSET ID]],Table7[Equip '#],Table7[Rate],)</f>
        <v>1250</v>
      </c>
      <c r="L74" s="91">
        <f>Table2[[#This Row],[INTERNAL MONTHLY RATE]]*Table2[[#This Row],[UNIT ALLOCATION]]</f>
        <v>1250</v>
      </c>
      <c r="M74" s="91">
        <f>IF(ISBLANK(Table2[[#This Row],[REVISION]]), Table2[[#This Row],[UNIT ALLOCATION]] * Table2[[#This Row],[INTERNAL MONTHLY RATE]], Table2[[#This Row],[INTERNAL MONTHLY RATE]] * Table2[[#This Row],[REVISION]])</f>
        <v>1250</v>
      </c>
      <c r="N74" s="92">
        <f>Table2[[#This Row],[RATE X ALLOCATION]]-Table2[[#This Row],[RATE X REVISION]]</f>
        <v>0</v>
      </c>
    </row>
    <row r="75" spans="1:14" ht="15.6" hidden="1" x14ac:dyDescent="0.3">
      <c r="A75" s="88">
        <f>_xlfn.XLOOKUP(Table2[[#This Row],[JOB]],Table13[JOB '#2],Table13[DIVISION '#],)</f>
        <v>2</v>
      </c>
      <c r="B75" s="89" t="s">
        <v>244</v>
      </c>
      <c r="C75" s="89" t="str">
        <f>_xlfn.XLOOKUP(Table2[[#This Row],[JOB]],Table13[JOB '#1],Table13[JOB DESC],)</f>
        <v>Tarrant SH 183 Bridge Replacem</v>
      </c>
      <c r="D75" s="89" t="s">
        <v>2354</v>
      </c>
      <c r="E75" s="89" t="str">
        <f>_xlfn.XLOOKUP(Table2[[#This Row],[ASSET ID]],ALL!$B:$B,ALL!$C:$C,)</f>
        <v>2024 VM MATRIX MB (MB-H000976)</v>
      </c>
      <c r="F75" s="89" t="str">
        <f>IFERROR(_xlfn.XLOOKUP(Table2[[#This Row],[ASSET ID]],FLEET7[Asset],FLEET7[Employee],),"")</f>
        <v/>
      </c>
      <c r="G75" s="90">
        <v>1</v>
      </c>
      <c r="H75" s="116" t="s">
        <v>450</v>
      </c>
      <c r="I75" s="136"/>
      <c r="J75" s="88"/>
      <c r="K75" s="91">
        <f>_xlfn.XLOOKUP(Table2[[#This Row],[ASSET ID]],Table7[Equip '#],Table7[Rate],)</f>
        <v>1250</v>
      </c>
      <c r="L75" s="91">
        <f>Table2[[#This Row],[INTERNAL MONTHLY RATE]]*Table2[[#This Row],[UNIT ALLOCATION]]</f>
        <v>1250</v>
      </c>
      <c r="M75" s="91">
        <f>IF(ISBLANK(Table2[[#This Row],[REVISION]]), Table2[[#This Row],[UNIT ALLOCATION]] * Table2[[#This Row],[INTERNAL MONTHLY RATE]], Table2[[#This Row],[INTERNAL MONTHLY RATE]] * Table2[[#This Row],[REVISION]])</f>
        <v>1250</v>
      </c>
      <c r="N75" s="92">
        <f>Table2[[#This Row],[RATE X ALLOCATION]]-Table2[[#This Row],[RATE X REVISION]]</f>
        <v>0</v>
      </c>
    </row>
    <row r="76" spans="1:14" ht="15.6" hidden="1" x14ac:dyDescent="0.3">
      <c r="A76" s="88">
        <f>_xlfn.XLOOKUP(Table2[[#This Row],[JOB]],Table13[JOB '#2],Table13[DIVISION '#],)</f>
        <v>2</v>
      </c>
      <c r="B76" s="89" t="s">
        <v>244</v>
      </c>
      <c r="C76" s="89" t="str">
        <f>_xlfn.XLOOKUP(Table2[[#This Row],[JOB]],Table13[JOB '#1],Table13[JOB DESC],)</f>
        <v>Tarrant SH 183 Bridge Replacem</v>
      </c>
      <c r="D76" s="89" t="s">
        <v>2385</v>
      </c>
      <c r="E76" s="89" t="str">
        <f>_xlfn.XLOOKUP(Table2[[#This Row],[ASSET ID]],ALL!$B:$B,ALL!$C:$C,)</f>
        <v>2023 F550 D21569 Lube Truck</v>
      </c>
      <c r="F76" s="89" t="str">
        <f>IFERROR(_xlfn.XLOOKUP(Table2[[#This Row],[ASSET ID]],FLEET7[Asset],FLEET7[Employee],),"")</f>
        <v>Torres, Ivan</v>
      </c>
      <c r="G76" s="90">
        <v>0.05</v>
      </c>
      <c r="H76" s="116" t="s">
        <v>450</v>
      </c>
      <c r="I76" s="114"/>
      <c r="J76" s="88"/>
      <c r="K76" s="91">
        <f>_xlfn.XLOOKUP(Table2[[#This Row],[ASSET ID]],Table7[Equip '#],Table7[Rate],)</f>
        <v>1500</v>
      </c>
      <c r="L76" s="91">
        <f>Table2[[#This Row],[INTERNAL MONTHLY RATE]]*Table2[[#This Row],[UNIT ALLOCATION]]</f>
        <v>75</v>
      </c>
      <c r="M76" s="91">
        <f>IF(ISBLANK(Table2[[#This Row],[REVISION]]), Table2[[#This Row],[UNIT ALLOCATION]] * Table2[[#This Row],[INTERNAL MONTHLY RATE]], Table2[[#This Row],[INTERNAL MONTHLY RATE]] * Table2[[#This Row],[REVISION]])</f>
        <v>75</v>
      </c>
      <c r="N76" s="92">
        <f>Table2[[#This Row],[RATE X ALLOCATION]]-Table2[[#This Row],[RATE X REVISION]]</f>
        <v>0</v>
      </c>
    </row>
    <row r="77" spans="1:14" ht="15.6" hidden="1" x14ac:dyDescent="0.3">
      <c r="A77" s="88">
        <f>_xlfn.XLOOKUP(Table2[[#This Row],[JOB]],Table13[JOB '#2],Table13[DIVISION '#],)</f>
        <v>2</v>
      </c>
      <c r="B77" s="89" t="s">
        <v>244</v>
      </c>
      <c r="C77" s="89" t="str">
        <f>_xlfn.XLOOKUP(Table2[[#This Row],[JOB]],Table13[JOB '#1],Table13[JOB DESC],)</f>
        <v>Tarrant SH 183 Bridge Replacem</v>
      </c>
      <c r="D77" s="89" t="s">
        <v>49</v>
      </c>
      <c r="E77" s="89" t="str">
        <f>_xlfn.XLOOKUP(Table2[[#This Row],[ASSET ID]],ALL!$B:$B,ALL!$C:$C,)</f>
        <v>2019 F150 F14517</v>
      </c>
      <c r="F77" s="89" t="str">
        <f>IFERROR(_xlfn.XLOOKUP(Table2[[#This Row],[ASSET ID]],FLEET7[Asset],FLEET7[Employee],),"")</f>
        <v>Alvarado, Eduardo D</v>
      </c>
      <c r="G77" s="90">
        <v>0.1</v>
      </c>
      <c r="H77" s="116" t="s">
        <v>450</v>
      </c>
      <c r="I77" s="136"/>
      <c r="J77" s="88"/>
      <c r="K77" s="91">
        <f>_xlfn.XLOOKUP(Table2[[#This Row],[ASSET ID]],Table7[Equip '#],Table7[Rate],)</f>
        <v>1300</v>
      </c>
      <c r="L77" s="91">
        <f>Table2[[#This Row],[INTERNAL MONTHLY RATE]]*Table2[[#This Row],[UNIT ALLOCATION]]</f>
        <v>130</v>
      </c>
      <c r="M77" s="91">
        <f>IF(ISBLANK(Table2[[#This Row],[REVISION]]), Table2[[#This Row],[UNIT ALLOCATION]] * Table2[[#This Row],[INTERNAL MONTHLY RATE]], Table2[[#This Row],[INTERNAL MONTHLY RATE]] * Table2[[#This Row],[REVISION]])</f>
        <v>130</v>
      </c>
      <c r="N77" s="92">
        <f>Table2[[#This Row],[RATE X ALLOCATION]]-Table2[[#This Row],[RATE X REVISION]]</f>
        <v>0</v>
      </c>
    </row>
    <row r="78" spans="1:14" ht="15.6" hidden="1" x14ac:dyDescent="0.3">
      <c r="A78" s="88">
        <f>_xlfn.XLOOKUP(Table2[[#This Row],[JOB]],Table13[JOB '#2],Table13[DIVISION '#],)</f>
        <v>2</v>
      </c>
      <c r="B78" s="89" t="s">
        <v>244</v>
      </c>
      <c r="C78" s="89" t="str">
        <f>_xlfn.XLOOKUP(Table2[[#This Row],[JOB]],Table13[JOB '#1],Table13[JOB DESC],)</f>
        <v>Tarrant SH 183 Bridge Replacem</v>
      </c>
      <c r="D78" s="89" t="s">
        <v>50</v>
      </c>
      <c r="E78" s="89" t="str">
        <f>_xlfn.XLOOKUP(Table2[[#This Row],[ASSET ID]],ALL!$B:$B,ALL!$C:$C,)</f>
        <v>2019 F250 G54587</v>
      </c>
      <c r="F78" s="89" t="s">
        <v>8608</v>
      </c>
      <c r="G78" s="90">
        <v>0.4</v>
      </c>
      <c r="H78" s="116" t="s">
        <v>450</v>
      </c>
      <c r="I78" s="136"/>
      <c r="J78" s="88"/>
      <c r="K78" s="91">
        <f>_xlfn.XLOOKUP(Table2[[#This Row],[ASSET ID]],Table7[Equip '#],Table7[Rate],)</f>
        <v>1500</v>
      </c>
      <c r="L78" s="91">
        <f>Table2[[#This Row],[INTERNAL MONTHLY RATE]]*Table2[[#This Row],[UNIT ALLOCATION]]</f>
        <v>600</v>
      </c>
      <c r="M78" s="91">
        <f>IF(ISBLANK(Table2[[#This Row],[REVISION]]), Table2[[#This Row],[UNIT ALLOCATION]] * Table2[[#This Row],[INTERNAL MONTHLY RATE]], Table2[[#This Row],[INTERNAL MONTHLY RATE]] * Table2[[#This Row],[REVISION]])</f>
        <v>600</v>
      </c>
      <c r="N78" s="92">
        <f>Table2[[#This Row],[RATE X ALLOCATION]]-Table2[[#This Row],[RATE X REVISION]]</f>
        <v>0</v>
      </c>
    </row>
    <row r="79" spans="1:14" ht="15.6" hidden="1" x14ac:dyDescent="0.3">
      <c r="A79" s="88">
        <f>_xlfn.XLOOKUP(Table2[[#This Row],[JOB]],Table13[JOB '#2],Table13[DIVISION '#],)</f>
        <v>2</v>
      </c>
      <c r="B79" s="89" t="s">
        <v>244</v>
      </c>
      <c r="C79" s="89" t="str">
        <f>_xlfn.XLOOKUP(Table2[[#This Row],[JOB]],Table13[JOB '#1],Table13[JOB DESC],)</f>
        <v>Tarrant SH 183 Bridge Replacem</v>
      </c>
      <c r="D79" s="89" t="s">
        <v>92</v>
      </c>
      <c r="E79" s="89" t="str">
        <f>_xlfn.XLOOKUP(Table2[[#This Row],[ASSET ID]],ALL!$B:$B,ALL!$C:$C,)</f>
        <v>2023 F-250</v>
      </c>
      <c r="F79" s="89" t="str">
        <f>IFERROR(_xlfn.XLOOKUP(Table2[[#This Row],[ASSET ID]],FLEET7[Asset],FLEET7[Employee],),"")</f>
        <v>Miramontes Jr, Juan C</v>
      </c>
      <c r="G79" s="90">
        <v>0.43</v>
      </c>
      <c r="H79" s="116" t="s">
        <v>450</v>
      </c>
      <c r="I79" s="136"/>
      <c r="J79" s="88"/>
      <c r="K79" s="91">
        <f>_xlfn.XLOOKUP(Table2[[#This Row],[ASSET ID]],Table7[Equip '#],Table7[Rate],)</f>
        <v>1500</v>
      </c>
      <c r="L79" s="91">
        <f>Table2[[#This Row],[INTERNAL MONTHLY RATE]]*Table2[[#This Row],[UNIT ALLOCATION]]</f>
        <v>645</v>
      </c>
      <c r="M79" s="91">
        <f>IF(ISBLANK(Table2[[#This Row],[REVISION]]), Table2[[#This Row],[UNIT ALLOCATION]] * Table2[[#This Row],[INTERNAL MONTHLY RATE]], Table2[[#This Row],[INTERNAL MONTHLY RATE]] * Table2[[#This Row],[REVISION]])</f>
        <v>645</v>
      </c>
      <c r="N79" s="92">
        <f>Table2[[#This Row],[RATE X ALLOCATION]]-Table2[[#This Row],[RATE X REVISION]]</f>
        <v>0</v>
      </c>
    </row>
    <row r="80" spans="1:14" ht="15.6" hidden="1" x14ac:dyDescent="0.3">
      <c r="A80" s="88">
        <f>_xlfn.XLOOKUP(Table2[[#This Row],[JOB]],Table13[JOB '#2],Table13[DIVISION '#],)</f>
        <v>2</v>
      </c>
      <c r="B80" s="89" t="s">
        <v>244</v>
      </c>
      <c r="C80" s="89" t="str">
        <f>_xlfn.XLOOKUP(Table2[[#This Row],[JOB]],Table13[JOB '#1],Table13[JOB DESC],)</f>
        <v>Tarrant SH 183 Bridge Replacem</v>
      </c>
      <c r="D80" s="89" t="s">
        <v>433</v>
      </c>
      <c r="E80" s="89" t="str">
        <f>_xlfn.XLOOKUP(Table2[[#This Row],[ASSET ID]],ALL!$B:$B,ALL!$C:$C,)</f>
        <v>2023 F-150 XL</v>
      </c>
      <c r="F80" s="89" t="str">
        <f>IFERROR(_xlfn.XLOOKUP(Table2[[#This Row],[ASSET ID]],FLEET7[Asset],FLEET7[Employee],),"")</f>
        <v>Mize, Clint</v>
      </c>
      <c r="G80" s="90">
        <v>0.5</v>
      </c>
      <c r="H80" s="116" t="s">
        <v>450</v>
      </c>
      <c r="I80" s="136"/>
      <c r="J80" s="88"/>
      <c r="K80" s="91">
        <f>_xlfn.XLOOKUP(Table2[[#This Row],[ASSET ID]],Table7[Equip '#],Table7[Rate],)</f>
        <v>1300</v>
      </c>
      <c r="L80" s="91">
        <f>Table2[[#This Row],[INTERNAL MONTHLY RATE]]*Table2[[#This Row],[UNIT ALLOCATION]]</f>
        <v>650</v>
      </c>
      <c r="M80" s="91">
        <f>IF(ISBLANK(Table2[[#This Row],[REVISION]]), Table2[[#This Row],[UNIT ALLOCATION]] * Table2[[#This Row],[INTERNAL MONTHLY RATE]], Table2[[#This Row],[INTERNAL MONTHLY RATE]] * Table2[[#This Row],[REVISION]])</f>
        <v>650</v>
      </c>
      <c r="N80" s="92">
        <f>Table2[[#This Row],[RATE X ALLOCATION]]-Table2[[#This Row],[RATE X REVISION]]</f>
        <v>0</v>
      </c>
    </row>
    <row r="81" spans="1:14" ht="15.6" hidden="1" x14ac:dyDescent="0.3">
      <c r="A81" s="88">
        <f>_xlfn.XLOOKUP(Table2[[#This Row],[JOB]],Table13[JOB '#2],Table13[DIVISION '#],)</f>
        <v>2</v>
      </c>
      <c r="B81" s="89" t="s">
        <v>244</v>
      </c>
      <c r="C81" s="89" t="str">
        <f>_xlfn.XLOOKUP(Table2[[#This Row],[JOB]],Table13[JOB '#1],Table13[JOB DESC],)</f>
        <v>Tarrant SH 183 Bridge Replacem</v>
      </c>
      <c r="D81" s="89" t="s">
        <v>96</v>
      </c>
      <c r="E81" s="89" t="str">
        <f>_xlfn.XLOOKUP(Table2[[#This Row],[ASSET ID]],ALL!$B:$B,ALL!$C:$C,)</f>
        <v>2023 F-150 STX</v>
      </c>
      <c r="F81" s="89" t="str">
        <f>IFERROR(_xlfn.XLOOKUP(Table2[[#This Row],[ASSET ID]],FLEET7[Asset],FLEET7[Employee],),"")</f>
        <v>Ruhrup, Jared K</v>
      </c>
      <c r="G81" s="90">
        <v>0.9</v>
      </c>
      <c r="H81" s="116" t="s">
        <v>450</v>
      </c>
      <c r="I81" s="136"/>
      <c r="J81" s="88"/>
      <c r="K81" s="91">
        <f>_xlfn.XLOOKUP(Table2[[#This Row],[ASSET ID]],Table7[Equip '#],Table7[Rate],)</f>
        <v>1300</v>
      </c>
      <c r="L81" s="91">
        <f>Table2[[#This Row],[INTERNAL MONTHLY RATE]]*Table2[[#This Row],[UNIT ALLOCATION]]</f>
        <v>1170</v>
      </c>
      <c r="M81" s="91">
        <f>IF(ISBLANK(Table2[[#This Row],[REVISION]]), Table2[[#This Row],[UNIT ALLOCATION]] * Table2[[#This Row],[INTERNAL MONTHLY RATE]], Table2[[#This Row],[INTERNAL MONTHLY RATE]] * Table2[[#This Row],[REVISION]])</f>
        <v>1170</v>
      </c>
      <c r="N81" s="92">
        <f>Table2[[#This Row],[RATE X ALLOCATION]]-Table2[[#This Row],[RATE X REVISION]]</f>
        <v>0</v>
      </c>
    </row>
    <row r="82" spans="1:14" ht="15.6" hidden="1" x14ac:dyDescent="0.3">
      <c r="A82" s="88">
        <f>_xlfn.XLOOKUP(Table2[[#This Row],[JOB]],Table13[JOB '#2],Table13[DIVISION '#],)</f>
        <v>2</v>
      </c>
      <c r="B82" s="89" t="s">
        <v>244</v>
      </c>
      <c r="C82" s="89" t="str">
        <f>_xlfn.XLOOKUP(Table2[[#This Row],[JOB]],Table13[JOB '#1],Table13[JOB DESC],)</f>
        <v>Tarrant SH 183 Bridge Replacem</v>
      </c>
      <c r="D82" s="89" t="s">
        <v>3799</v>
      </c>
      <c r="E82" s="89" t="str">
        <f>_xlfn.XLOOKUP(Table2[[#This Row],[ASSET ID]],ALL!$B:$B,ALL!$C:$C,)</f>
        <v>2024 FORD MAVERICK XLT (5305)</v>
      </c>
      <c r="F82" s="89" t="s">
        <v>8607</v>
      </c>
      <c r="G82" s="90">
        <v>0.2</v>
      </c>
      <c r="H82" s="116" t="s">
        <v>450</v>
      </c>
      <c r="I82" s="136"/>
      <c r="J82" s="88"/>
      <c r="K82" s="91">
        <f>_xlfn.XLOOKUP(Table2[[#This Row],[ASSET ID]],Table7[Equip '#],Table7[Rate],)</f>
        <v>1000</v>
      </c>
      <c r="L82" s="91">
        <f>Table2[[#This Row],[INTERNAL MONTHLY RATE]]*Table2[[#This Row],[UNIT ALLOCATION]]</f>
        <v>200</v>
      </c>
      <c r="M82" s="91">
        <f>IF(ISBLANK(Table2[[#This Row],[REVISION]]), Table2[[#This Row],[UNIT ALLOCATION]] * Table2[[#This Row],[INTERNAL MONTHLY RATE]], Table2[[#This Row],[INTERNAL MONTHLY RATE]] * Table2[[#This Row],[REVISION]])</f>
        <v>200</v>
      </c>
      <c r="N82" s="92">
        <f>Table2[[#This Row],[RATE X ALLOCATION]]-Table2[[#This Row],[RATE X REVISION]]</f>
        <v>0</v>
      </c>
    </row>
    <row r="83" spans="1:14" ht="15.6" hidden="1" x14ac:dyDescent="0.3">
      <c r="A83" s="88">
        <f>_xlfn.XLOOKUP(Table2[[#This Row],[JOB]],Table13[JOB '#2],Table13[DIVISION '#],)</f>
        <v>2</v>
      </c>
      <c r="B83" s="89" t="s">
        <v>244</v>
      </c>
      <c r="C83" s="89" t="str">
        <f>_xlfn.XLOOKUP(Table2[[#This Row],[JOB]],Table13[JOB '#1],Table13[JOB DESC],)</f>
        <v>Tarrant SH 183 Bridge Replacem</v>
      </c>
      <c r="D83" s="89" t="s">
        <v>6042</v>
      </c>
      <c r="E83" s="89" t="str">
        <f>_xlfn.XLOOKUP(Table2[[#This Row],[ASSET ID]],ALL!$B:$B,ALL!$C:$C,)</f>
        <v>2024 FORD MAVERICK (RRB41388)</v>
      </c>
      <c r="F83" s="89" t="str">
        <f>IFERROR(_xlfn.XLOOKUP(Table2[[#This Row],[ASSET ID]],FLEET7[Asset],FLEET7[Employee],),"")</f>
        <v>MOYA, MARIO</v>
      </c>
      <c r="G83" s="90">
        <v>0.1</v>
      </c>
      <c r="H83" s="116" t="s">
        <v>450</v>
      </c>
      <c r="I83" s="136"/>
      <c r="J83" s="88"/>
      <c r="K83" s="91">
        <f>_xlfn.XLOOKUP(Table2[[#This Row],[ASSET ID]],Table7[Equip '#],Table7[Rate],)</f>
        <v>1000</v>
      </c>
      <c r="L83" s="91">
        <f>Table2[[#This Row],[INTERNAL MONTHLY RATE]]*Table2[[#This Row],[UNIT ALLOCATION]]</f>
        <v>100</v>
      </c>
      <c r="M83" s="91">
        <f>IF(ISBLANK(Table2[[#This Row],[REVISION]]), Table2[[#This Row],[UNIT ALLOCATION]] * Table2[[#This Row],[INTERNAL MONTHLY RATE]], Table2[[#This Row],[INTERNAL MONTHLY RATE]] * Table2[[#This Row],[REVISION]])</f>
        <v>100</v>
      </c>
      <c r="N83" s="92">
        <f>Table2[[#This Row],[RATE X ALLOCATION]]-Table2[[#This Row],[RATE X REVISION]]</f>
        <v>0</v>
      </c>
    </row>
    <row r="84" spans="1:14" ht="15.6" hidden="1" x14ac:dyDescent="0.3">
      <c r="A84" s="88">
        <f>_xlfn.XLOOKUP(Table2[[#This Row],[JOB]],Table13[JOB '#2],Table13[DIVISION '#],)</f>
        <v>2</v>
      </c>
      <c r="B84" s="89" t="s">
        <v>244</v>
      </c>
      <c r="C84" s="89" t="str">
        <f>_xlfn.XLOOKUP(Table2[[#This Row],[JOB]],Table13[JOB '#1],Table13[JOB DESC],)</f>
        <v>Tarrant SH 183 Bridge Replacem</v>
      </c>
      <c r="D84" s="89" t="s">
        <v>444</v>
      </c>
      <c r="E84" s="89" t="str">
        <f>_xlfn.XLOOKUP(Table2[[#This Row],[ASSET ID]],ALL!$B:$B,ALL!$C:$C,)</f>
        <v>2017 F-150 D58127</v>
      </c>
      <c r="F84" s="89" t="str">
        <f>IFERROR(_xlfn.XLOOKUP(Table2[[#This Row],[ASSET ID]],FLEET7[Asset],FLEET7[Employee],),"")</f>
        <v>NEFF, ROBERT S</v>
      </c>
      <c r="G84" s="90">
        <v>0.2</v>
      </c>
      <c r="H84" s="116" t="s">
        <v>450</v>
      </c>
      <c r="I84" s="136"/>
      <c r="J84" s="88"/>
      <c r="K84" s="91">
        <f>_xlfn.XLOOKUP(Table2[[#This Row],[ASSET ID]],Table7[Equip '#],Table7[Rate],)</f>
        <v>1300</v>
      </c>
      <c r="L84" s="91">
        <f>Table2[[#This Row],[INTERNAL MONTHLY RATE]]*Table2[[#This Row],[UNIT ALLOCATION]]</f>
        <v>260</v>
      </c>
      <c r="M84" s="91">
        <f>IF(ISBLANK(Table2[[#This Row],[REVISION]]), Table2[[#This Row],[UNIT ALLOCATION]] * Table2[[#This Row],[INTERNAL MONTHLY RATE]], Table2[[#This Row],[INTERNAL MONTHLY RATE]] * Table2[[#This Row],[REVISION]])</f>
        <v>260</v>
      </c>
      <c r="N84" s="92">
        <f>Table2[[#This Row],[RATE X ALLOCATION]]-Table2[[#This Row],[RATE X REVISION]]</f>
        <v>0</v>
      </c>
    </row>
    <row r="85" spans="1:14" ht="15.6" hidden="1" x14ac:dyDescent="0.3">
      <c r="A85" s="88">
        <f>_xlfn.XLOOKUP(Table2[[#This Row],[JOB]],Table13[JOB '#2],Table13[DIVISION '#],)</f>
        <v>2</v>
      </c>
      <c r="B85" s="89" t="s">
        <v>244</v>
      </c>
      <c r="C85" s="89" t="str">
        <f>_xlfn.XLOOKUP(Table2[[#This Row],[JOB]],Table13[JOB '#1],Table13[JOB DESC],)</f>
        <v>Tarrant SH 183 Bridge Replacem</v>
      </c>
      <c r="D85" s="89" t="s">
        <v>106</v>
      </c>
      <c r="E85" s="89" t="str">
        <f>_xlfn.XLOOKUP(Table2[[#This Row],[ASSET ID]],ALL!$B:$B,ALL!$C:$C,)</f>
        <v>Wacker RTLX-SC3</v>
      </c>
      <c r="F85" s="89" t="str">
        <f>IFERROR(_xlfn.XLOOKUP(Table2[[#This Row],[ASSET ID]],FLEET7[Asset],FLEET7[Employee],),"")</f>
        <v/>
      </c>
      <c r="G85" s="90">
        <v>1</v>
      </c>
      <c r="H85" s="116" t="s">
        <v>450</v>
      </c>
      <c r="I85" s="136"/>
      <c r="J85" s="88"/>
      <c r="K85" s="91">
        <f>_xlfn.XLOOKUP(Table2[[#This Row],[ASSET ID]],Table7[Equip '#],Table7[Rate],)</f>
        <v>2000</v>
      </c>
      <c r="L85" s="91">
        <f>Table2[[#This Row],[INTERNAL MONTHLY RATE]]*Table2[[#This Row],[UNIT ALLOCATION]]</f>
        <v>2000</v>
      </c>
      <c r="M85" s="91">
        <f>IF(ISBLANK(Table2[[#This Row],[REVISION]]), Table2[[#This Row],[UNIT ALLOCATION]] * Table2[[#This Row],[INTERNAL MONTHLY RATE]], Table2[[#This Row],[INTERNAL MONTHLY RATE]] * Table2[[#This Row],[REVISION]])</f>
        <v>2000</v>
      </c>
      <c r="N85" s="92">
        <f>Table2[[#This Row],[RATE X ALLOCATION]]-Table2[[#This Row],[RATE X REVISION]]</f>
        <v>0</v>
      </c>
    </row>
    <row r="86" spans="1:14" ht="15.6" hidden="1" x14ac:dyDescent="0.3">
      <c r="A86" s="88">
        <f>_xlfn.XLOOKUP(Table2[[#This Row],[JOB]],Table13[JOB '#2],Table13[DIVISION '#],)</f>
        <v>2</v>
      </c>
      <c r="B86" s="89" t="s">
        <v>244</v>
      </c>
      <c r="C86" s="89" t="str">
        <f>_xlfn.XLOOKUP(Table2[[#This Row],[JOB]],Table13[JOB '#1],Table13[JOB DESC],)</f>
        <v>Tarrant SH 183 Bridge Replacem</v>
      </c>
      <c r="D86" s="89" t="s">
        <v>2740</v>
      </c>
      <c r="E86" s="89" t="str">
        <f>_xlfn.XLOOKUP(Table2[[#This Row],[ASSET ID]],ALL!$B:$B,ALL!$C:$C,)</f>
        <v>2017 WACKER RD12A DDR</v>
      </c>
      <c r="F86" s="89" t="str">
        <f>IFERROR(_xlfn.XLOOKUP(Table2[[#This Row],[ASSET ID]],FLEET7[Asset],FLEET7[Employee],),"")</f>
        <v/>
      </c>
      <c r="G86" s="90">
        <v>1</v>
      </c>
      <c r="H86" s="116" t="s">
        <v>450</v>
      </c>
      <c r="I86" s="136"/>
      <c r="J86" s="88"/>
      <c r="K86" s="91">
        <f>_xlfn.XLOOKUP(Table2[[#This Row],[ASSET ID]],Table7[Equip '#],Table7[Rate],)</f>
        <v>2000</v>
      </c>
      <c r="L86" s="91">
        <f>Table2[[#This Row],[INTERNAL MONTHLY RATE]]*Table2[[#This Row],[UNIT ALLOCATION]]</f>
        <v>2000</v>
      </c>
      <c r="M86" s="91">
        <f>IF(ISBLANK(Table2[[#This Row],[REVISION]]), Table2[[#This Row],[UNIT ALLOCATION]] * Table2[[#This Row],[INTERNAL MONTHLY RATE]], Table2[[#This Row],[INTERNAL MONTHLY RATE]] * Table2[[#This Row],[REVISION]])</f>
        <v>2000</v>
      </c>
      <c r="N86" s="92">
        <f>Table2[[#This Row],[RATE X ALLOCATION]]-Table2[[#This Row],[RATE X REVISION]]</f>
        <v>0</v>
      </c>
    </row>
    <row r="87" spans="1:14" ht="15.6" hidden="1" x14ac:dyDescent="0.3">
      <c r="A87" s="88">
        <f>_xlfn.XLOOKUP(Table2[[#This Row],[JOB]],Table13[JOB '#2],Table13[DIVISION '#],)</f>
        <v>2</v>
      </c>
      <c r="B87" s="89" t="s">
        <v>244</v>
      </c>
      <c r="C87" s="89" t="str">
        <f>_xlfn.XLOOKUP(Table2[[#This Row],[JOB]],Table13[JOB '#1],Table13[JOB DESC],)</f>
        <v>Tarrant SH 183 Bridge Replacem</v>
      </c>
      <c r="D87" s="89" t="s">
        <v>328</v>
      </c>
      <c r="E87" s="89" t="str">
        <f>_xlfn.XLOOKUP(Table2[[#This Row],[ASSET ID]],ALL!$B:$B,ALL!$C:$C,)</f>
        <v>Terex 65 Ton Crane</v>
      </c>
      <c r="F87" s="89" t="str">
        <f>IFERROR(_xlfn.XLOOKUP(Table2[[#This Row],[ASSET ID]],FLEET7[Asset],FLEET7[Employee],),"")</f>
        <v/>
      </c>
      <c r="G87" s="90">
        <v>0.49</v>
      </c>
      <c r="H87" s="116" t="s">
        <v>450</v>
      </c>
      <c r="I87" s="136"/>
      <c r="J87" s="88"/>
      <c r="K87" s="91">
        <f>_xlfn.XLOOKUP(Table2[[#This Row],[ASSET ID]],Table7[Equip '#],Table7[Rate],)</f>
        <v>6000</v>
      </c>
      <c r="L87" s="91">
        <f>Table2[[#This Row],[INTERNAL MONTHLY RATE]]*Table2[[#This Row],[UNIT ALLOCATION]]</f>
        <v>2940</v>
      </c>
      <c r="M87" s="91">
        <f>IF(ISBLANK(Table2[[#This Row],[REVISION]]), Table2[[#This Row],[UNIT ALLOCATION]] * Table2[[#This Row],[INTERNAL MONTHLY RATE]], Table2[[#This Row],[INTERNAL MONTHLY RATE]] * Table2[[#This Row],[REVISION]])</f>
        <v>2940</v>
      </c>
      <c r="N87" s="92">
        <f>Table2[[#This Row],[RATE X ALLOCATION]]-Table2[[#This Row],[RATE X REVISION]]</f>
        <v>0</v>
      </c>
    </row>
    <row r="88" spans="1:14" ht="15.6" hidden="1" x14ac:dyDescent="0.3">
      <c r="A88" s="88">
        <f>_xlfn.XLOOKUP(Table2[[#This Row],[JOB]],Table13[JOB '#2],Table13[DIVISION '#],)</f>
        <v>2</v>
      </c>
      <c r="B88" s="89" t="s">
        <v>244</v>
      </c>
      <c r="C88" s="89" t="str">
        <f>_xlfn.XLOOKUP(Table2[[#This Row],[JOB]],Table13[JOB '#1],Table13[JOB DESC],)</f>
        <v>Tarrant SH 183 Bridge Replacem</v>
      </c>
      <c r="D88" s="89" t="s">
        <v>115</v>
      </c>
      <c r="E88" s="89" t="str">
        <f>_xlfn.XLOOKUP(Table2[[#This Row],[ASSET ID]],ALL!$B:$B,ALL!$C:$C,)</f>
        <v>2018 CAT 279D</v>
      </c>
      <c r="F88" s="89" t="str">
        <f>IFERROR(_xlfn.XLOOKUP(Table2[[#This Row],[ASSET ID]],FLEET7[Asset],FLEET7[Employee],),"")</f>
        <v/>
      </c>
      <c r="G88" s="90">
        <v>1</v>
      </c>
      <c r="H88" s="116" t="s">
        <v>450</v>
      </c>
      <c r="I88" s="136"/>
      <c r="J88" s="88"/>
      <c r="K88" s="91">
        <f>_xlfn.XLOOKUP(Table2[[#This Row],[ASSET ID]],Table7[Equip '#],Table7[Rate],)</f>
        <v>2100</v>
      </c>
      <c r="L88" s="91">
        <f>Table2[[#This Row],[INTERNAL MONTHLY RATE]]*Table2[[#This Row],[UNIT ALLOCATION]]</f>
        <v>2100</v>
      </c>
      <c r="M88" s="91">
        <f>IF(ISBLANK(Table2[[#This Row],[REVISION]]), Table2[[#This Row],[UNIT ALLOCATION]] * Table2[[#This Row],[INTERNAL MONTHLY RATE]], Table2[[#This Row],[INTERNAL MONTHLY RATE]] * Table2[[#This Row],[REVISION]])</f>
        <v>2100</v>
      </c>
      <c r="N88" s="92">
        <f>Table2[[#This Row],[RATE X ALLOCATION]]-Table2[[#This Row],[RATE X REVISION]]</f>
        <v>0</v>
      </c>
    </row>
    <row r="89" spans="1:14" ht="15.6" hidden="1" x14ac:dyDescent="0.3">
      <c r="A89" s="88">
        <f>_xlfn.XLOOKUP(Table2[[#This Row],[JOB]],Table13[JOB '#2],Table13[DIVISION '#],)</f>
        <v>2</v>
      </c>
      <c r="B89" s="89" t="s">
        <v>244</v>
      </c>
      <c r="C89" s="89" t="str">
        <f>_xlfn.XLOOKUP(Table2[[#This Row],[JOB]],Table13[JOB '#1],Table13[JOB DESC],)</f>
        <v>Tarrant SH 183 Bridge Replacem</v>
      </c>
      <c r="D89" s="89" t="s">
        <v>8078</v>
      </c>
      <c r="E89" s="89" t="str">
        <f>_xlfn.XLOOKUP(Table2[[#This Row],[ASSET ID]],ALL!$B:$B,ALL!$C:$C,)</f>
        <v>2025 CAT 265 CTL (KR405358) SS-45</v>
      </c>
      <c r="F89" s="89" t="str">
        <f>IFERROR(_xlfn.XLOOKUP(Table2[[#This Row],[ASSET ID]],FLEET7[Asset],FLEET7[Employee],),"")</f>
        <v xml:space="preserve"> Alonso Miramontes </v>
      </c>
      <c r="G89" s="90">
        <v>1</v>
      </c>
      <c r="H89" s="116" t="s">
        <v>450</v>
      </c>
      <c r="I89" s="136"/>
      <c r="J89" s="88"/>
      <c r="K89" s="91">
        <f>_xlfn.XLOOKUP(Table2[[#This Row],[ASSET ID]],Table7[Equip '#],Table7[Rate],)</f>
        <v>2100</v>
      </c>
      <c r="L89" s="91">
        <f>Table2[[#This Row],[INTERNAL MONTHLY RATE]]*Table2[[#This Row],[UNIT ALLOCATION]]</f>
        <v>2100</v>
      </c>
      <c r="M89" s="91">
        <f>IF(ISBLANK(Table2[[#This Row],[REVISION]]), Table2[[#This Row],[UNIT ALLOCATION]] * Table2[[#This Row],[INTERNAL MONTHLY RATE]], Table2[[#This Row],[INTERNAL MONTHLY RATE]] * Table2[[#This Row],[REVISION]])</f>
        <v>2100</v>
      </c>
      <c r="N89" s="92">
        <f>Table2[[#This Row],[RATE X ALLOCATION]]-Table2[[#This Row],[RATE X REVISION]]</f>
        <v>0</v>
      </c>
    </row>
    <row r="90" spans="1:14" ht="15.6" hidden="1" x14ac:dyDescent="0.3">
      <c r="A90" s="88">
        <f>_xlfn.XLOOKUP(Table2[[#This Row],[JOB]],Table13[JOB '#2],Table13[DIVISION '#],)</f>
        <v>2</v>
      </c>
      <c r="B90" s="89" t="s">
        <v>244</v>
      </c>
      <c r="C90" s="89" t="str">
        <f>_xlfn.XLOOKUP(Table2[[#This Row],[JOB]],Table13[JOB '#1],Table13[JOB DESC],)</f>
        <v>Tarrant SH 183 Bridge Replacem</v>
      </c>
      <c r="D90" s="89" t="s">
        <v>8080</v>
      </c>
      <c r="E90" s="89" t="str">
        <f>_xlfn.XLOOKUP(Table2[[#This Row],[ASSET ID]],ALL!$B:$B,ALL!$C:$C,)</f>
        <v>2025 CAT 265 CTL (KR405362) SS-46</v>
      </c>
      <c r="F90" s="89" t="str">
        <f>IFERROR(_xlfn.XLOOKUP(Table2[[#This Row],[ASSET ID]],FLEET7[Asset],FLEET7[Employee],),"")</f>
        <v xml:space="preserve"> Josue Martinez </v>
      </c>
      <c r="G90" s="90">
        <v>0.16</v>
      </c>
      <c r="H90" s="116" t="s">
        <v>450</v>
      </c>
      <c r="I90" s="136"/>
      <c r="J90" s="88"/>
      <c r="K90" s="91">
        <f>_xlfn.XLOOKUP(Table2[[#This Row],[ASSET ID]],Table7[Equip '#],Table7[Rate],)</f>
        <v>2100</v>
      </c>
      <c r="L90" s="91">
        <f>Table2[[#This Row],[INTERNAL MONTHLY RATE]]*Table2[[#This Row],[UNIT ALLOCATION]]</f>
        <v>336</v>
      </c>
      <c r="M90" s="91">
        <f>IF(ISBLANK(Table2[[#This Row],[REVISION]]), Table2[[#This Row],[UNIT ALLOCATION]] * Table2[[#This Row],[INTERNAL MONTHLY RATE]], Table2[[#This Row],[INTERNAL MONTHLY RATE]] * Table2[[#This Row],[REVISION]])</f>
        <v>336</v>
      </c>
      <c r="N90" s="92">
        <f>Table2[[#This Row],[RATE X ALLOCATION]]-Table2[[#This Row],[RATE X REVISION]]</f>
        <v>0</v>
      </c>
    </row>
    <row r="91" spans="1:14" ht="15.6" hidden="1" x14ac:dyDescent="0.3">
      <c r="A91" s="88">
        <f>_xlfn.XLOOKUP(Table2[[#This Row],[JOB]],Table13[JOB '#2],Table13[DIVISION '#],)</f>
        <v>2</v>
      </c>
      <c r="B91" s="89" t="s">
        <v>244</v>
      </c>
      <c r="C91" s="89" t="str">
        <f>_xlfn.XLOOKUP(Table2[[#This Row],[JOB]],Table13[JOB '#1],Table13[JOB DESC],)</f>
        <v>Tarrant SH 183 Bridge Replacem</v>
      </c>
      <c r="D91" s="89" t="s">
        <v>558</v>
      </c>
      <c r="E91" s="89" t="str">
        <f>_xlfn.XLOOKUP(Table2[[#This Row],[ASSET ID]],ALL!$B:$B,ALL!$C:$C,)</f>
        <v>2020 Ford Explorer A41584</v>
      </c>
      <c r="F91" s="89" t="str">
        <f>IFERROR(_xlfn.XLOOKUP(Table2[[#This Row],[ASSET ID]],FLEET7[Asset],FLEET7[Employee],),"")</f>
        <v>RIEDER, MICHAEL A</v>
      </c>
      <c r="G91" s="90">
        <v>1</v>
      </c>
      <c r="H91" s="116" t="s">
        <v>450</v>
      </c>
      <c r="I91" s="136"/>
      <c r="J91" s="88"/>
      <c r="K91" s="91">
        <f>_xlfn.XLOOKUP(Table2[[#This Row],[ASSET ID]],Table7[Equip '#],Table7[Rate],)</f>
        <v>1250</v>
      </c>
      <c r="L91" s="91">
        <f>Table2[[#This Row],[INTERNAL MONTHLY RATE]]*Table2[[#This Row],[UNIT ALLOCATION]]</f>
        <v>1250</v>
      </c>
      <c r="M91" s="91">
        <f>IF(ISBLANK(Table2[[#This Row],[REVISION]]), Table2[[#This Row],[UNIT ALLOCATION]] * Table2[[#This Row],[INTERNAL MONTHLY RATE]], Table2[[#This Row],[INTERNAL MONTHLY RATE]] * Table2[[#This Row],[REVISION]])</f>
        <v>1250</v>
      </c>
      <c r="N91" s="92">
        <f>Table2[[#This Row],[RATE X ALLOCATION]]-Table2[[#This Row],[RATE X REVISION]]</f>
        <v>0</v>
      </c>
    </row>
    <row r="92" spans="1:14" ht="15.6" hidden="1" x14ac:dyDescent="0.3">
      <c r="A92" s="88">
        <f>_xlfn.XLOOKUP(Table2[[#This Row],[JOB]],Table13[JOB '#2],Table13[DIVISION '#],)</f>
        <v>2</v>
      </c>
      <c r="B92" s="89" t="s">
        <v>244</v>
      </c>
      <c r="C92" s="89" t="str">
        <f>_xlfn.XLOOKUP(Table2[[#This Row],[JOB]],Table13[JOB '#1],Table13[JOB DESC],)</f>
        <v>Tarrant SH 183 Bridge Replacem</v>
      </c>
      <c r="D92" s="89" t="s">
        <v>126</v>
      </c>
      <c r="E92" s="89" t="str">
        <f>_xlfn.XLOOKUP(Table2[[#This Row],[ASSET ID]],ALL!$B:$B,ALL!$C:$C,)</f>
        <v>2013 JLG G1255A</v>
      </c>
      <c r="F92" s="89" t="str">
        <f>IFERROR(_xlfn.XLOOKUP(Table2[[#This Row],[ASSET ID]],FLEET7[Asset],FLEET7[Employee],),"")</f>
        <v/>
      </c>
      <c r="G92" s="90">
        <v>1</v>
      </c>
      <c r="H92" s="116" t="s">
        <v>450</v>
      </c>
      <c r="I92" s="136"/>
      <c r="J92" s="88"/>
      <c r="K92" s="91">
        <f>_xlfn.XLOOKUP(Table2[[#This Row],[ASSET ID]],Table7[Equip '#],Table7[Rate],)</f>
        <v>4000</v>
      </c>
      <c r="L92" s="91">
        <f>Table2[[#This Row],[INTERNAL MONTHLY RATE]]*Table2[[#This Row],[UNIT ALLOCATION]]</f>
        <v>4000</v>
      </c>
      <c r="M92" s="91">
        <f>IF(ISBLANK(Table2[[#This Row],[REVISION]]), Table2[[#This Row],[UNIT ALLOCATION]] * Table2[[#This Row],[INTERNAL MONTHLY RATE]], Table2[[#This Row],[INTERNAL MONTHLY RATE]] * Table2[[#This Row],[REVISION]])</f>
        <v>4000</v>
      </c>
      <c r="N92" s="92">
        <f>Table2[[#This Row],[RATE X ALLOCATION]]-Table2[[#This Row],[RATE X REVISION]]</f>
        <v>0</v>
      </c>
    </row>
    <row r="93" spans="1:14" ht="15.6" hidden="1" x14ac:dyDescent="0.3">
      <c r="A93" s="88">
        <f>_xlfn.XLOOKUP(Table2[[#This Row],[JOB]],Table13[JOB '#2],Table13[DIVISION '#],)</f>
        <v>2</v>
      </c>
      <c r="B93" s="89" t="s">
        <v>244</v>
      </c>
      <c r="C93" s="89" t="str">
        <f>_xlfn.XLOOKUP(Table2[[#This Row],[JOB]],Table13[JOB '#1],Table13[JOB DESC],)</f>
        <v>Tarrant SH 183 Bridge Replacem</v>
      </c>
      <c r="D93" s="89" t="s">
        <v>7788</v>
      </c>
      <c r="E93" s="89" t="str">
        <f>_xlfn.XLOOKUP(Table2[[#This Row],[ASSET ID]],ALL!$B:$B,ALL!$C:$C,)</f>
        <v>2016 JLG1255 TELEHANDLER TH-12</v>
      </c>
      <c r="F93" s="89" t="str">
        <f>IFERROR(_xlfn.XLOOKUP(Table2[[#This Row],[ASSET ID]],FLEET7[Asset],FLEET7[Employee],),"")</f>
        <v/>
      </c>
      <c r="G93" s="90">
        <v>0.5</v>
      </c>
      <c r="H93" s="116" t="s">
        <v>450</v>
      </c>
      <c r="I93" s="136"/>
      <c r="J93" s="88"/>
      <c r="K93" s="91">
        <f>_xlfn.XLOOKUP(Table2[[#This Row],[ASSET ID]],Table7[Equip '#],Table7[Rate],)</f>
        <v>4000</v>
      </c>
      <c r="L93" s="91">
        <f>Table2[[#This Row],[INTERNAL MONTHLY RATE]]*Table2[[#This Row],[UNIT ALLOCATION]]</f>
        <v>2000</v>
      </c>
      <c r="M93" s="91">
        <f>IF(ISBLANK(Table2[[#This Row],[REVISION]]), Table2[[#This Row],[UNIT ALLOCATION]] * Table2[[#This Row],[INTERNAL MONTHLY RATE]], Table2[[#This Row],[INTERNAL MONTHLY RATE]] * Table2[[#This Row],[REVISION]])</f>
        <v>2000</v>
      </c>
      <c r="N93" s="92">
        <f>Table2[[#This Row],[RATE X ALLOCATION]]-Table2[[#This Row],[RATE X REVISION]]</f>
        <v>0</v>
      </c>
    </row>
    <row r="94" spans="1:14" ht="15.6" hidden="1" x14ac:dyDescent="0.3">
      <c r="A94" s="88">
        <f>_xlfn.XLOOKUP(Table2[[#This Row],[JOB]],Table13[JOB '#2],Table13[DIVISION '#],)</f>
        <v>2</v>
      </c>
      <c r="B94" s="89" t="s">
        <v>244</v>
      </c>
      <c r="C94" s="89" t="str">
        <f>_xlfn.XLOOKUP(Table2[[#This Row],[JOB]],Table13[JOB '#1],Table13[JOB DESC],)</f>
        <v>Tarrant SH 183 Bridge Replacem</v>
      </c>
      <c r="D94" s="89" t="s">
        <v>128</v>
      </c>
      <c r="E94" s="89" t="str">
        <f>_xlfn.XLOOKUP(Table2[[#This Row],[ASSET ID]],ALL!$B:$B,ALL!$C:$C,)</f>
        <v>CAT 928H Loader (2012)</v>
      </c>
      <c r="F94" s="89" t="str">
        <f>IFERROR(_xlfn.XLOOKUP(Table2[[#This Row],[ASSET ID]],FLEET7[Asset],FLEET7[Employee],),"")</f>
        <v/>
      </c>
      <c r="G94" s="90">
        <v>0.25</v>
      </c>
      <c r="H94" s="116" t="s">
        <v>450</v>
      </c>
      <c r="I94" s="136"/>
      <c r="J94" s="88"/>
      <c r="K94" s="91">
        <f>_xlfn.XLOOKUP(Table2[[#This Row],[ASSET ID]],Table7[Equip '#],Table7[Rate],)</f>
        <v>4000</v>
      </c>
      <c r="L94" s="91">
        <f>Table2[[#This Row],[INTERNAL MONTHLY RATE]]*Table2[[#This Row],[UNIT ALLOCATION]]</f>
        <v>1000</v>
      </c>
      <c r="M94" s="91">
        <f>IF(ISBLANK(Table2[[#This Row],[REVISION]]), Table2[[#This Row],[UNIT ALLOCATION]] * Table2[[#This Row],[INTERNAL MONTHLY RATE]], Table2[[#This Row],[INTERNAL MONTHLY RATE]] * Table2[[#This Row],[REVISION]])</f>
        <v>1000</v>
      </c>
      <c r="N94" s="92">
        <f>Table2[[#This Row],[RATE X ALLOCATION]]-Table2[[#This Row],[RATE X REVISION]]</f>
        <v>0</v>
      </c>
    </row>
    <row r="95" spans="1:14" ht="15.6" hidden="1" x14ac:dyDescent="0.3">
      <c r="A95" s="88">
        <f>_xlfn.XLOOKUP(Table2[[#This Row],[JOB]],Table13[JOB '#2],Table13[DIVISION '#],)</f>
        <v>3</v>
      </c>
      <c r="B95" s="89" t="s">
        <v>254</v>
      </c>
      <c r="C95" s="89" t="str">
        <f>_xlfn.XLOOKUP(Table2[[#This Row],[JOB]],Table13[JOB '#1],Table13[JOB DESC],)</f>
        <v>Ector BI 20E Rehab Roadway</v>
      </c>
      <c r="D95" s="89" t="s">
        <v>277</v>
      </c>
      <c r="E95" s="89" t="str">
        <f>_xlfn.XLOOKUP(Table2[[#This Row],[ASSET ID]],ALL!$B:$B,ALL!$C:$C,)</f>
        <v>2024 102X22 BP HD</v>
      </c>
      <c r="F95" s="89" t="str">
        <f>IFERROR(_xlfn.XLOOKUP(Table2[[#This Row],[ASSET ID]],FLEET7[Asset],FLEET7[Employee],),"")</f>
        <v>WTX JOB TRAILER</v>
      </c>
      <c r="G95" s="90">
        <v>1</v>
      </c>
      <c r="H95" s="116" t="s">
        <v>450</v>
      </c>
      <c r="I95" s="136"/>
      <c r="J95" s="88"/>
      <c r="K95" s="91">
        <f>_xlfn.XLOOKUP(Table2[[#This Row],[ASSET ID]],Table7[Equip '#],Table7[Rate],)</f>
        <v>200</v>
      </c>
      <c r="L95" s="91">
        <f>Table2[[#This Row],[INTERNAL MONTHLY RATE]]*Table2[[#This Row],[UNIT ALLOCATION]]</f>
        <v>200</v>
      </c>
      <c r="M95" s="91">
        <f>IF(ISBLANK(Table2[[#This Row],[REVISION]]), Table2[[#This Row],[UNIT ALLOCATION]] * Table2[[#This Row],[INTERNAL MONTHLY RATE]], Table2[[#This Row],[INTERNAL MONTHLY RATE]] * Table2[[#This Row],[REVISION]])</f>
        <v>200</v>
      </c>
      <c r="N95" s="92">
        <f>Table2[[#This Row],[RATE X ALLOCATION]]-Table2[[#This Row],[RATE X REVISION]]</f>
        <v>0</v>
      </c>
    </row>
    <row r="96" spans="1:14" ht="15.6" hidden="1" x14ac:dyDescent="0.3">
      <c r="A96" s="88">
        <f>_xlfn.XLOOKUP(Table2[[#This Row],[JOB]],Table13[JOB '#2],Table13[DIVISION '#],)</f>
        <v>3</v>
      </c>
      <c r="B96" s="89" t="s">
        <v>254</v>
      </c>
      <c r="C96" s="89" t="str">
        <f>_xlfn.XLOOKUP(Table2[[#This Row],[JOB]],Table13[JOB '#1],Table13[JOB DESC],)</f>
        <v>Ector BI 20E Rehab Roadway</v>
      </c>
      <c r="D96" s="89" t="s">
        <v>9</v>
      </c>
      <c r="E96" s="89" t="str">
        <f>_xlfn.XLOOKUP(Table2[[#This Row],[ASSET ID]],ALL!$B:$B,ALL!$C:$C,)</f>
        <v>2012 CAT 420E IT</v>
      </c>
      <c r="F96" s="89" t="str">
        <f>IFERROR(_xlfn.XLOOKUP(Table2[[#This Row],[ASSET ID]],FLEET7[Asset],FLEET7[Employee],),"")</f>
        <v/>
      </c>
      <c r="G96" s="90">
        <v>0.2</v>
      </c>
      <c r="H96" s="116" t="s">
        <v>8380</v>
      </c>
      <c r="I96" s="136"/>
      <c r="J96" s="88"/>
      <c r="K96" s="91">
        <f>_xlfn.XLOOKUP(Table2[[#This Row],[ASSET ID]],Table7[Equip '#],Table7[Rate],)</f>
        <v>2500</v>
      </c>
      <c r="L96" s="91">
        <f>Table2[[#This Row],[INTERNAL MONTHLY RATE]]*Table2[[#This Row],[UNIT ALLOCATION]]</f>
        <v>500</v>
      </c>
      <c r="M96" s="91">
        <f>IF(ISBLANK(Table2[[#This Row],[REVISION]]), Table2[[#This Row],[UNIT ALLOCATION]] * Table2[[#This Row],[INTERNAL MONTHLY RATE]], Table2[[#This Row],[INTERNAL MONTHLY RATE]] * Table2[[#This Row],[REVISION]])</f>
        <v>500</v>
      </c>
      <c r="N96" s="92">
        <f>Table2[[#This Row],[RATE X ALLOCATION]]-Table2[[#This Row],[RATE X REVISION]]</f>
        <v>0</v>
      </c>
    </row>
    <row r="97" spans="1:14" ht="15.6" hidden="1" x14ac:dyDescent="0.3">
      <c r="A97" s="88">
        <f>_xlfn.XLOOKUP(Table2[[#This Row],[JOB]],Table13[JOB '#2],Table13[DIVISION '#],)</f>
        <v>3</v>
      </c>
      <c r="B97" s="89" t="s">
        <v>254</v>
      </c>
      <c r="C97" s="89" t="str">
        <f>_xlfn.XLOOKUP(Table2[[#This Row],[JOB]],Table13[JOB '#1],Table13[JOB DESC],)</f>
        <v>Ector BI 20E Rehab Roadway</v>
      </c>
      <c r="D97" s="89" t="s">
        <v>274</v>
      </c>
      <c r="E97" s="89" t="str">
        <f>_xlfn.XLOOKUP(Table2[[#This Row],[ASSET ID]],ALL!$B:$B,ALL!$C:$C,)</f>
        <v>Broce RJ350 Broom</v>
      </c>
      <c r="F97" s="89" t="str">
        <f>IFERROR(_xlfn.XLOOKUP(Table2[[#This Row],[ASSET ID]],FLEET7[Asset],FLEET7[Employee],),"")</f>
        <v/>
      </c>
      <c r="G97" s="90">
        <v>1</v>
      </c>
      <c r="H97" s="116" t="s">
        <v>8377</v>
      </c>
      <c r="I97" s="136"/>
      <c r="J97" s="88"/>
      <c r="K97" s="91">
        <f>_xlfn.XLOOKUP(Table2[[#This Row],[ASSET ID]],Table7[Equip '#],Table7[Rate],)</f>
        <v>1200</v>
      </c>
      <c r="L97" s="91">
        <f>Table2[[#This Row],[INTERNAL MONTHLY RATE]]*Table2[[#This Row],[UNIT ALLOCATION]]</f>
        <v>1200</v>
      </c>
      <c r="M97" s="91">
        <f>IF(ISBLANK(Table2[[#This Row],[REVISION]]), Table2[[#This Row],[UNIT ALLOCATION]] * Table2[[#This Row],[INTERNAL MONTHLY RATE]], Table2[[#This Row],[INTERNAL MONTHLY RATE]] * Table2[[#This Row],[REVISION]])</f>
        <v>1200</v>
      </c>
      <c r="N97" s="92">
        <f>Table2[[#This Row],[RATE X ALLOCATION]]-Table2[[#This Row],[RATE X REVISION]]</f>
        <v>0</v>
      </c>
    </row>
    <row r="98" spans="1:14" ht="15.6" hidden="1" x14ac:dyDescent="0.3">
      <c r="A98" s="88">
        <f>_xlfn.XLOOKUP(Table2[[#This Row],[JOB]],Table13[JOB '#2],Table13[DIVISION '#],)</f>
        <v>3</v>
      </c>
      <c r="B98" s="89" t="s">
        <v>254</v>
      </c>
      <c r="C98" s="89" t="str">
        <f>_xlfn.XLOOKUP(Table2[[#This Row],[JOB]],Table13[JOB '#1],Table13[JOB DESC],)</f>
        <v>Ector BI 20E Rehab Roadway</v>
      </c>
      <c r="D98" s="89" t="s">
        <v>288</v>
      </c>
      <c r="E98" s="89" t="str">
        <f>_xlfn.XLOOKUP(Table2[[#This Row],[ASSET ID]],ALL!$B:$B,ALL!$C:$C,)</f>
        <v>DYNAPAC CC5200 ROLLER</v>
      </c>
      <c r="F98" s="89" t="str">
        <f>IFERROR(_xlfn.XLOOKUP(Table2[[#This Row],[ASSET ID]],FLEET7[Asset],FLEET7[Employee],),"")</f>
        <v>ASPHALT 84"</v>
      </c>
      <c r="G98" s="90">
        <v>0.5</v>
      </c>
      <c r="H98" s="116" t="s">
        <v>450</v>
      </c>
      <c r="I98" s="136"/>
      <c r="J98" s="88"/>
      <c r="K98" s="91">
        <f>_xlfn.XLOOKUP(Table2[[#This Row],[ASSET ID]],Table7[Equip '#],Table7[Rate],)</f>
        <v>4000</v>
      </c>
      <c r="L98" s="91">
        <f>Table2[[#This Row],[INTERNAL MONTHLY RATE]]*Table2[[#This Row],[UNIT ALLOCATION]]</f>
        <v>2000</v>
      </c>
      <c r="M98" s="91">
        <f>IF(ISBLANK(Table2[[#This Row],[REVISION]]), Table2[[#This Row],[UNIT ALLOCATION]] * Table2[[#This Row],[INTERNAL MONTHLY RATE]], Table2[[#This Row],[INTERNAL MONTHLY RATE]] * Table2[[#This Row],[REVISION]])</f>
        <v>2000</v>
      </c>
      <c r="N98" s="92">
        <f>Table2[[#This Row],[RATE X ALLOCATION]]-Table2[[#This Row],[RATE X REVISION]]</f>
        <v>0</v>
      </c>
    </row>
    <row r="99" spans="1:14" ht="15.6" hidden="1" x14ac:dyDescent="0.3">
      <c r="A99" s="88">
        <f>_xlfn.XLOOKUP(Table2[[#This Row],[JOB]],Table13[JOB '#2],Table13[DIVISION '#],)</f>
        <v>3</v>
      </c>
      <c r="B99" s="89" t="s">
        <v>254</v>
      </c>
      <c r="C99" s="89" t="str">
        <f>_xlfn.XLOOKUP(Table2[[#This Row],[JOB]],Table13[JOB '#1],Table13[JOB DESC],)</f>
        <v>Ector BI 20E Rehab Roadway</v>
      </c>
      <c r="D99" s="89" t="s">
        <v>290</v>
      </c>
      <c r="E99" s="89" t="str">
        <f>_xlfn.XLOOKUP(Table2[[#This Row],[ASSET ID]],ALL!$B:$B,ALL!$C:$C,)</f>
        <v>2018 DYNAPAC CC6200</v>
      </c>
      <c r="F99" s="89" t="str">
        <f>IFERROR(_xlfn.XLOOKUP(Table2[[#This Row],[ASSET ID]],FLEET7[Asset],FLEET7[Employee],),"")</f>
        <v>ASPHALT 84"</v>
      </c>
      <c r="G99" s="90">
        <v>0.5</v>
      </c>
      <c r="H99" s="116" t="s">
        <v>450</v>
      </c>
      <c r="I99" s="136"/>
      <c r="J99" s="88"/>
      <c r="K99" s="91">
        <f>_xlfn.XLOOKUP(Table2[[#This Row],[ASSET ID]],Table7[Equip '#],Table7[Rate],)</f>
        <v>4000</v>
      </c>
      <c r="L99" s="91">
        <f>Table2[[#This Row],[INTERNAL MONTHLY RATE]]*Table2[[#This Row],[UNIT ALLOCATION]]</f>
        <v>2000</v>
      </c>
      <c r="M99" s="91">
        <f>IF(ISBLANK(Table2[[#This Row],[REVISION]]), Table2[[#This Row],[UNIT ALLOCATION]] * Table2[[#This Row],[INTERNAL MONTHLY RATE]], Table2[[#This Row],[INTERNAL MONTHLY RATE]] * Table2[[#This Row],[REVISION]])</f>
        <v>2000</v>
      </c>
      <c r="N99" s="92">
        <f>Table2[[#This Row],[RATE X ALLOCATION]]-Table2[[#This Row],[RATE X REVISION]]</f>
        <v>0</v>
      </c>
    </row>
    <row r="100" spans="1:14" ht="15.6" hidden="1" x14ac:dyDescent="0.3">
      <c r="A100" s="88">
        <f>_xlfn.XLOOKUP(Table2[[#This Row],[JOB]],Table13[JOB '#2],Table13[DIVISION '#],)</f>
        <v>3</v>
      </c>
      <c r="B100" s="89" t="s">
        <v>254</v>
      </c>
      <c r="C100" s="89" t="str">
        <f>_xlfn.XLOOKUP(Table2[[#This Row],[JOB]],Table13[JOB '#1],Table13[JOB DESC],)</f>
        <v>Ector BI 20E Rehab Roadway</v>
      </c>
      <c r="D100" s="89" t="s">
        <v>1347</v>
      </c>
      <c r="E100" s="89" t="str">
        <f>_xlfn.XLOOKUP(Table2[[#This Row],[ASSET ID]],ALL!$B:$B,ALL!$C:$C,)</f>
        <v>DYNAPAC CC1400VI TANDEM ROLLER</v>
      </c>
      <c r="F100" s="89" t="str">
        <f>IFERROR(_xlfn.XLOOKUP(Table2[[#This Row],[ASSET ID]],FLEET7[Asset],FLEET7[Employee],),"")</f>
        <v/>
      </c>
      <c r="G100" s="90">
        <v>0.5</v>
      </c>
      <c r="H100" s="116" t="s">
        <v>450</v>
      </c>
      <c r="I100" s="136"/>
      <c r="J100" s="88"/>
      <c r="K100" s="91">
        <f>_xlfn.XLOOKUP(Table2[[#This Row],[ASSET ID]],Table7[Equip '#],Table7[Rate],)</f>
        <v>2500</v>
      </c>
      <c r="L100" s="91">
        <f>Table2[[#This Row],[INTERNAL MONTHLY RATE]]*Table2[[#This Row],[UNIT ALLOCATION]]</f>
        <v>1250</v>
      </c>
      <c r="M100" s="91">
        <f>IF(ISBLANK(Table2[[#This Row],[REVISION]]), Table2[[#This Row],[UNIT ALLOCATION]] * Table2[[#This Row],[INTERNAL MONTHLY RATE]], Table2[[#This Row],[INTERNAL MONTHLY RATE]] * Table2[[#This Row],[REVISION]])</f>
        <v>1250</v>
      </c>
      <c r="N100" s="92">
        <f>Table2[[#This Row],[RATE X ALLOCATION]]-Table2[[#This Row],[RATE X REVISION]]</f>
        <v>0</v>
      </c>
    </row>
    <row r="101" spans="1:14" ht="15.6" hidden="1" x14ac:dyDescent="0.3">
      <c r="A101" s="88">
        <f>_xlfn.XLOOKUP(Table2[[#This Row],[JOB]],Table13[JOB '#2],Table13[DIVISION '#],)</f>
        <v>3</v>
      </c>
      <c r="B101" s="89" t="s">
        <v>254</v>
      </c>
      <c r="C101" s="89" t="str">
        <f>_xlfn.XLOOKUP(Table2[[#This Row],[JOB]],Table13[JOB '#1],Table13[JOB DESC],)</f>
        <v>Ector BI 20E Rehab Roadway</v>
      </c>
      <c r="D101" s="89" t="s">
        <v>487</v>
      </c>
      <c r="E101" s="89" t="str">
        <f>_xlfn.XLOOKUP(Table2[[#This Row],[ASSET ID]],ALL!$B:$B,ALL!$C:$C,)</f>
        <v>2018 2K DISTRIBUTOR TK (J6213)</v>
      </c>
      <c r="F101" s="89" t="str">
        <f>IFERROR(_xlfn.XLOOKUP(Table2[[#This Row],[ASSET ID]],FLEET7[Asset],FLEET7[Employee],),"")</f>
        <v/>
      </c>
      <c r="G101" s="90">
        <v>0.5</v>
      </c>
      <c r="H101" s="116" t="s">
        <v>450</v>
      </c>
      <c r="I101" s="136"/>
      <c r="J101" s="88"/>
      <c r="K101" s="91">
        <f>_xlfn.XLOOKUP(Table2[[#This Row],[ASSET ID]],Table7[Equip '#],Table7[Rate],)</f>
        <v>2500</v>
      </c>
      <c r="L101" s="91">
        <f>Table2[[#This Row],[INTERNAL MONTHLY RATE]]*Table2[[#This Row],[UNIT ALLOCATION]]</f>
        <v>1250</v>
      </c>
      <c r="M101" s="91">
        <f>IF(ISBLANK(Table2[[#This Row],[REVISION]]), Table2[[#This Row],[UNIT ALLOCATION]] * Table2[[#This Row],[INTERNAL MONTHLY RATE]], Table2[[#This Row],[INTERNAL MONTHLY RATE]] * Table2[[#This Row],[REVISION]])</f>
        <v>1250</v>
      </c>
      <c r="N101" s="92">
        <f>Table2[[#This Row],[RATE X ALLOCATION]]-Table2[[#This Row],[RATE X REVISION]]</f>
        <v>0</v>
      </c>
    </row>
    <row r="102" spans="1:14" ht="15.6" hidden="1" x14ac:dyDescent="0.3">
      <c r="A102" s="88">
        <f>_xlfn.XLOOKUP(Table2[[#This Row],[JOB]],Table13[JOB '#2],Table13[DIVISION '#],)</f>
        <v>3</v>
      </c>
      <c r="B102" s="89" t="s">
        <v>254</v>
      </c>
      <c r="C102" s="89" t="str">
        <f>_xlfn.XLOOKUP(Table2[[#This Row],[JOB]],Table13[JOB '#1],Table13[JOB DESC],)</f>
        <v>Ector BI 20E Rehab Roadway</v>
      </c>
      <c r="D102" s="89" t="s">
        <v>298</v>
      </c>
      <c r="E102" s="89" t="str">
        <f>_xlfn.XLOOKUP(Table2[[#This Row],[ASSET ID]],ALL!$B:$B,ALL!$C:$C,)</f>
        <v>2022 DODGE RAM 1500</v>
      </c>
      <c r="F102" s="89" t="str">
        <f>IFERROR(_xlfn.XLOOKUP(Table2[[#This Row],[ASSET ID]],FLEET7[Asset],FLEET7[Employee],),"")</f>
        <v>Rodriguez Perez, Esteban</v>
      </c>
      <c r="G102" s="90">
        <v>1</v>
      </c>
      <c r="H102" s="116" t="s">
        <v>450</v>
      </c>
      <c r="I102" s="136"/>
      <c r="J102" s="88"/>
      <c r="K102" s="91">
        <f>_xlfn.XLOOKUP(Table2[[#This Row],[ASSET ID]],Table7[Equip '#],Table7[Rate],)</f>
        <v>1300</v>
      </c>
      <c r="L102" s="91">
        <f>Table2[[#This Row],[INTERNAL MONTHLY RATE]]*Table2[[#This Row],[UNIT ALLOCATION]]</f>
        <v>1300</v>
      </c>
      <c r="M102" s="91">
        <f>IF(ISBLANK(Table2[[#This Row],[REVISION]]), Table2[[#This Row],[UNIT ALLOCATION]] * Table2[[#This Row],[INTERNAL MONTHLY RATE]], Table2[[#This Row],[INTERNAL MONTHLY RATE]] * Table2[[#This Row],[REVISION]])</f>
        <v>1300</v>
      </c>
      <c r="N102" s="92">
        <f>Table2[[#This Row],[RATE X ALLOCATION]]-Table2[[#This Row],[RATE X REVISION]]</f>
        <v>0</v>
      </c>
    </row>
    <row r="103" spans="1:14" ht="15.6" hidden="1" x14ac:dyDescent="0.3">
      <c r="A103" s="88">
        <f>_xlfn.XLOOKUP(Table2[[#This Row],[JOB]],Table13[JOB '#2],Table13[DIVISION '#],)</f>
        <v>3</v>
      </c>
      <c r="B103" s="89" t="s">
        <v>254</v>
      </c>
      <c r="C103" s="89" t="str">
        <f>_xlfn.XLOOKUP(Table2[[#This Row],[JOB]],Table13[JOB '#1],Table13[JOB DESC],)</f>
        <v>Ector BI 20E Rehab Roadway</v>
      </c>
      <c r="D103" s="89" t="s">
        <v>301</v>
      </c>
      <c r="E103" s="89" t="str">
        <f>_xlfn.XLOOKUP(Table2[[#This Row],[ASSET ID]],ALL!$B:$B,ALL!$C:$C,)</f>
        <v>2022 DODGE RAM 1500</v>
      </c>
      <c r="F103" s="89" t="str">
        <f>IFERROR(_xlfn.XLOOKUP(Table2[[#This Row],[ASSET ID]],FLEET7[Asset],FLEET7[Employee],),"")</f>
        <v>Ramirez, Jose C</v>
      </c>
      <c r="G103" s="90">
        <v>0.4</v>
      </c>
      <c r="H103" s="116" t="s">
        <v>450</v>
      </c>
      <c r="I103" s="136"/>
      <c r="J103" s="88"/>
      <c r="K103" s="91">
        <f>_xlfn.XLOOKUP(Table2[[#This Row],[ASSET ID]],Table7[Equip '#],Table7[Rate],)</f>
        <v>1300</v>
      </c>
      <c r="L103" s="91">
        <f>Table2[[#This Row],[INTERNAL MONTHLY RATE]]*Table2[[#This Row],[UNIT ALLOCATION]]</f>
        <v>520</v>
      </c>
      <c r="M103" s="91">
        <f>IF(ISBLANK(Table2[[#This Row],[REVISION]]), Table2[[#This Row],[UNIT ALLOCATION]] * Table2[[#This Row],[INTERNAL MONTHLY RATE]], Table2[[#This Row],[INTERNAL MONTHLY RATE]] * Table2[[#This Row],[REVISION]])</f>
        <v>520</v>
      </c>
      <c r="N103" s="92">
        <f>Table2[[#This Row],[RATE X ALLOCATION]]-Table2[[#This Row],[RATE X REVISION]]</f>
        <v>0</v>
      </c>
    </row>
    <row r="104" spans="1:14" ht="15.6" hidden="1" x14ac:dyDescent="0.3">
      <c r="A104" s="88">
        <f>_xlfn.XLOOKUP(Table2[[#This Row],[JOB]],Table13[JOB '#2],Table13[DIVISION '#],)</f>
        <v>3</v>
      </c>
      <c r="B104" s="89" t="s">
        <v>254</v>
      </c>
      <c r="C104" s="89" t="str">
        <f>_xlfn.XLOOKUP(Table2[[#This Row],[JOB]],Table13[JOB '#1],Table13[JOB DESC],)</f>
        <v>Ector BI 20E Rehab Roadway</v>
      </c>
      <c r="D104" s="89" t="s">
        <v>312</v>
      </c>
      <c r="E104" s="89" t="str">
        <f>_xlfn.XLOOKUP(Table2[[#This Row],[ASSET ID]],ALL!$B:$B,ALL!$C:$C,)</f>
        <v>2022 DODGE RAM 1500</v>
      </c>
      <c r="F104" s="89" t="str">
        <f>IFERROR(_xlfn.XLOOKUP(Table2[[#This Row],[ASSET ID]],FLEET7[Asset],FLEET7[Employee],),"")</f>
        <v>Salaices, Osiel</v>
      </c>
      <c r="G104" s="90">
        <v>0.45</v>
      </c>
      <c r="H104" s="116" t="s">
        <v>8377</v>
      </c>
      <c r="I104" s="136"/>
      <c r="J104" s="88"/>
      <c r="K104" s="91">
        <f>_xlfn.XLOOKUP(Table2[[#This Row],[ASSET ID]],Table7[Equip '#],Table7[Rate],)</f>
        <v>1300</v>
      </c>
      <c r="L104" s="91">
        <f>Table2[[#This Row],[INTERNAL MONTHLY RATE]]*Table2[[#This Row],[UNIT ALLOCATION]]</f>
        <v>585</v>
      </c>
      <c r="M104" s="91">
        <f>IF(ISBLANK(Table2[[#This Row],[REVISION]]), Table2[[#This Row],[UNIT ALLOCATION]] * Table2[[#This Row],[INTERNAL MONTHLY RATE]], Table2[[#This Row],[INTERNAL MONTHLY RATE]] * Table2[[#This Row],[REVISION]])</f>
        <v>585</v>
      </c>
      <c r="N104" s="92">
        <f>Table2[[#This Row],[RATE X ALLOCATION]]-Table2[[#This Row],[RATE X REVISION]]</f>
        <v>0</v>
      </c>
    </row>
    <row r="105" spans="1:14" ht="15.6" hidden="1" x14ac:dyDescent="0.3">
      <c r="A105" s="88">
        <f>_xlfn.XLOOKUP(Table2[[#This Row],[JOB]],Table13[JOB '#2],Table13[DIVISION '#],)</f>
        <v>3</v>
      </c>
      <c r="B105" s="89" t="s">
        <v>254</v>
      </c>
      <c r="C105" s="89" t="str">
        <f>_xlfn.XLOOKUP(Table2[[#This Row],[JOB]],Table13[JOB '#1],Table13[JOB DESC],)</f>
        <v>Ector BI 20E Rehab Roadway</v>
      </c>
      <c r="D105" s="89" t="s">
        <v>455</v>
      </c>
      <c r="E105" s="89" t="str">
        <f>_xlfn.XLOOKUP(Table2[[#This Row],[ASSET ID]],ALL!$B:$B,ALL!$C:$C,)</f>
        <v>2023 FORD F-250 XL</v>
      </c>
      <c r="F105" s="89" t="str">
        <f>IFERROR(_xlfn.XLOOKUP(Table2[[#This Row],[ASSET ID]],FLEET7[Asset],FLEET7[Employee],),"")</f>
        <v>Rodriguez, Juan P</v>
      </c>
      <c r="G105" s="90">
        <v>0.25</v>
      </c>
      <c r="H105" s="116" t="s">
        <v>8377</v>
      </c>
      <c r="I105" s="136"/>
      <c r="J105" s="88"/>
      <c r="K105" s="91">
        <f>_xlfn.XLOOKUP(Table2[[#This Row],[ASSET ID]],Table7[Equip '#],Table7[Rate],)</f>
        <v>2000</v>
      </c>
      <c r="L105" s="91">
        <f>Table2[[#This Row],[INTERNAL MONTHLY RATE]]*Table2[[#This Row],[UNIT ALLOCATION]]</f>
        <v>500</v>
      </c>
      <c r="M105" s="91">
        <f>IF(ISBLANK(Table2[[#This Row],[REVISION]]), Table2[[#This Row],[UNIT ALLOCATION]] * Table2[[#This Row],[INTERNAL MONTHLY RATE]], Table2[[#This Row],[INTERNAL MONTHLY RATE]] * Table2[[#This Row],[REVISION]])</f>
        <v>500</v>
      </c>
      <c r="N105" s="92">
        <f>Table2[[#This Row],[RATE X ALLOCATION]]-Table2[[#This Row],[RATE X REVISION]]</f>
        <v>0</v>
      </c>
    </row>
    <row r="106" spans="1:14" ht="15.6" hidden="1" x14ac:dyDescent="0.3">
      <c r="A106" s="88">
        <f>_xlfn.XLOOKUP(Table2[[#This Row],[JOB]],Table13[JOB '#2],Table13[DIVISION '#],)</f>
        <v>3</v>
      </c>
      <c r="B106" s="89" t="s">
        <v>254</v>
      </c>
      <c r="C106" s="89" t="str">
        <f>_xlfn.XLOOKUP(Table2[[#This Row],[JOB]],Table13[JOB '#1],Table13[JOB DESC],)</f>
        <v>Ector BI 20E Rehab Roadway</v>
      </c>
      <c r="D106" s="89" t="s">
        <v>481</v>
      </c>
      <c r="E106" s="89" t="str">
        <f>_xlfn.XLOOKUP(Table2[[#This Row],[ASSET ID]],ALL!$B:$B,ALL!$C:$C,)</f>
        <v>2023 FORD F-250 XL</v>
      </c>
      <c r="F106" s="89" t="str">
        <f>IFERROR(_xlfn.XLOOKUP(Table2[[#This Row],[ASSET ID]],FLEET7[Asset],FLEET7[Employee],),"")</f>
        <v>Flores, Jorge L</v>
      </c>
      <c r="G106" s="90">
        <v>1</v>
      </c>
      <c r="H106" s="116" t="s">
        <v>8377</v>
      </c>
      <c r="I106" s="136"/>
      <c r="J106" s="88"/>
      <c r="K106" s="91">
        <f>_xlfn.XLOOKUP(Table2[[#This Row],[ASSET ID]],Table7[Equip '#],Table7[Rate],)</f>
        <v>2000</v>
      </c>
      <c r="L106" s="91">
        <f>Table2[[#This Row],[INTERNAL MONTHLY RATE]]*Table2[[#This Row],[UNIT ALLOCATION]]</f>
        <v>2000</v>
      </c>
      <c r="M106" s="91">
        <f>IF(ISBLANK(Table2[[#This Row],[REVISION]]), Table2[[#This Row],[UNIT ALLOCATION]] * Table2[[#This Row],[INTERNAL MONTHLY RATE]], Table2[[#This Row],[INTERNAL MONTHLY RATE]] * Table2[[#This Row],[REVISION]])</f>
        <v>2000</v>
      </c>
      <c r="N106" s="92">
        <f>Table2[[#This Row],[RATE X ALLOCATION]]-Table2[[#This Row],[RATE X REVISION]]</f>
        <v>0</v>
      </c>
    </row>
    <row r="107" spans="1:14" ht="15.6" hidden="1" x14ac:dyDescent="0.3">
      <c r="A107" s="88">
        <f>_xlfn.XLOOKUP(Table2[[#This Row],[JOB]],Table13[JOB '#2],Table13[DIVISION '#],)</f>
        <v>3</v>
      </c>
      <c r="B107" s="89" t="s">
        <v>254</v>
      </c>
      <c r="C107" s="89" t="str">
        <f>_xlfn.XLOOKUP(Table2[[#This Row],[JOB]],Table13[JOB '#1],Table13[JOB DESC],)</f>
        <v>Ector BI 20E Rehab Roadway</v>
      </c>
      <c r="D107" s="89" t="s">
        <v>463</v>
      </c>
      <c r="E107" s="89" t="str">
        <f>_xlfn.XLOOKUP(Table2[[#This Row],[ASSET ID]],ALL!$B:$B,ALL!$C:$C,)</f>
        <v>2023 FORD F-250 XL</v>
      </c>
      <c r="F107" s="89" t="str">
        <f>IFERROR(_xlfn.XLOOKUP(Table2[[#This Row],[ASSET ID]],FLEET7[Asset],FLEET7[Employee],),"")</f>
        <v>Ibarra, Sabino</v>
      </c>
      <c r="G107" s="90">
        <v>0.82</v>
      </c>
      <c r="H107" s="116" t="s">
        <v>8377</v>
      </c>
      <c r="I107" s="136"/>
      <c r="J107" s="88"/>
      <c r="K107" s="91">
        <f>_xlfn.XLOOKUP(Table2[[#This Row],[ASSET ID]],Table7[Equip '#],Table7[Rate],)</f>
        <v>2000</v>
      </c>
      <c r="L107" s="91">
        <f>Table2[[#This Row],[INTERNAL MONTHLY RATE]]*Table2[[#This Row],[UNIT ALLOCATION]]</f>
        <v>1640</v>
      </c>
      <c r="M107" s="91">
        <f>IF(ISBLANK(Table2[[#This Row],[REVISION]]), Table2[[#This Row],[UNIT ALLOCATION]] * Table2[[#This Row],[INTERNAL MONTHLY RATE]], Table2[[#This Row],[INTERNAL MONTHLY RATE]] * Table2[[#This Row],[REVISION]])</f>
        <v>1640</v>
      </c>
      <c r="N107" s="92">
        <f>Table2[[#This Row],[RATE X ALLOCATION]]-Table2[[#This Row],[RATE X REVISION]]</f>
        <v>0</v>
      </c>
    </row>
    <row r="108" spans="1:14" ht="15.6" hidden="1" x14ac:dyDescent="0.3">
      <c r="A108" s="88">
        <f>_xlfn.XLOOKUP(Table2[[#This Row],[JOB]],Table13[JOB '#2],Table13[DIVISION '#],)</f>
        <v>3</v>
      </c>
      <c r="B108" s="89" t="s">
        <v>254</v>
      </c>
      <c r="C108" s="89" t="str">
        <f>_xlfn.XLOOKUP(Table2[[#This Row],[JOB]],Table13[JOB '#1],Table13[JOB DESC],)</f>
        <v>Ector BI 20E Rehab Roadway</v>
      </c>
      <c r="D108" s="89" t="s">
        <v>322</v>
      </c>
      <c r="E108" s="89" t="str">
        <f>_xlfn.XLOOKUP(Table2[[#This Row],[ASSET ID]],ALL!$B:$B,ALL!$C:$C,)</f>
        <v>2015 CAT 329FL</v>
      </c>
      <c r="F108" s="89" t="str">
        <f>IFERROR(_xlfn.XLOOKUP(Table2[[#This Row],[ASSET ID]],FLEET7[Asset],FLEET7[Employee],),"")</f>
        <v/>
      </c>
      <c r="G108" s="90">
        <v>0.75</v>
      </c>
      <c r="H108" s="116" t="s">
        <v>8377</v>
      </c>
      <c r="I108" s="136"/>
      <c r="J108" s="88"/>
      <c r="K108" s="91">
        <f>_xlfn.XLOOKUP(Table2[[#This Row],[ASSET ID]],Table7[Equip '#],Table7[Rate],)</f>
        <v>5000</v>
      </c>
      <c r="L108" s="91">
        <f>Table2[[#This Row],[INTERNAL MONTHLY RATE]]*Table2[[#This Row],[UNIT ALLOCATION]]</f>
        <v>3750</v>
      </c>
      <c r="M108" s="91">
        <f>IF(ISBLANK(Table2[[#This Row],[REVISION]]), Table2[[#This Row],[UNIT ALLOCATION]] * Table2[[#This Row],[INTERNAL MONTHLY RATE]], Table2[[#This Row],[INTERNAL MONTHLY RATE]] * Table2[[#This Row],[REVISION]])</f>
        <v>3750</v>
      </c>
      <c r="N108" s="92">
        <f>Table2[[#This Row],[RATE X ALLOCATION]]-Table2[[#This Row],[RATE X REVISION]]</f>
        <v>0</v>
      </c>
    </row>
    <row r="109" spans="1:14" ht="15.6" hidden="1" x14ac:dyDescent="0.3">
      <c r="A109" s="88">
        <f>_xlfn.XLOOKUP(Table2[[#This Row],[JOB]],Table13[JOB '#2],Table13[DIVISION '#],)</f>
        <v>3</v>
      </c>
      <c r="B109" s="89" t="s">
        <v>254</v>
      </c>
      <c r="C109" s="89" t="str">
        <f>_xlfn.XLOOKUP(Table2[[#This Row],[JOB]],Table13[JOB '#1],Table13[JOB DESC],)</f>
        <v>Ector BI 20E Rehab Roadway</v>
      </c>
      <c r="D109" s="89" t="s">
        <v>40</v>
      </c>
      <c r="E109" s="89" t="str">
        <f>_xlfn.XLOOKUP(Table2[[#This Row],[ASSET ID]],ALL!$B:$B,ALL!$C:$C,)</f>
        <v>CAT 140M3 (2014)</v>
      </c>
      <c r="F109" s="89" t="str">
        <f>IFERROR(_xlfn.XLOOKUP(Table2[[#This Row],[ASSET ID]],FLEET7[Asset],FLEET7[Employee],),"")</f>
        <v/>
      </c>
      <c r="G109" s="90">
        <v>1</v>
      </c>
      <c r="H109" s="116" t="s">
        <v>8377</v>
      </c>
      <c r="I109" s="136"/>
      <c r="J109" s="88"/>
      <c r="K109" s="91">
        <f>_xlfn.XLOOKUP(Table2[[#This Row],[ASSET ID]],Table7[Equip '#],Table7[Rate],)</f>
        <v>4500</v>
      </c>
      <c r="L109" s="91">
        <f>Table2[[#This Row],[INTERNAL MONTHLY RATE]]*Table2[[#This Row],[UNIT ALLOCATION]]</f>
        <v>4500</v>
      </c>
      <c r="M109" s="91">
        <f>IF(ISBLANK(Table2[[#This Row],[REVISION]]), Table2[[#This Row],[UNIT ALLOCATION]] * Table2[[#This Row],[INTERNAL MONTHLY RATE]], Table2[[#This Row],[INTERNAL MONTHLY RATE]] * Table2[[#This Row],[REVISION]])</f>
        <v>4500</v>
      </c>
      <c r="N109" s="92">
        <f>Table2[[#This Row],[RATE X ALLOCATION]]-Table2[[#This Row],[RATE X REVISION]]</f>
        <v>0</v>
      </c>
    </row>
    <row r="110" spans="1:14" ht="15.6" hidden="1" x14ac:dyDescent="0.3">
      <c r="A110" s="88">
        <f>_xlfn.XLOOKUP(Table2[[#This Row],[JOB]],Table13[JOB '#2],Table13[DIVISION '#],)</f>
        <v>3</v>
      </c>
      <c r="B110" s="89" t="s">
        <v>254</v>
      </c>
      <c r="C110" s="89" t="str">
        <f>_xlfn.XLOOKUP(Table2[[#This Row],[JOB]],Table13[JOB '#1],Table13[JOB DESC],)</f>
        <v>Ector BI 20E Rehab Roadway</v>
      </c>
      <c r="D110" s="89" t="s">
        <v>470</v>
      </c>
      <c r="E110" s="89" t="str">
        <f>_xlfn.XLOOKUP(Table2[[#This Row],[ASSET ID]],ALL!$B:$B,ALL!$C:$C,)</f>
        <v>VER-MAC PCMS-1500LP (H223790)</v>
      </c>
      <c r="F110" s="89" t="str">
        <f>IFERROR(_xlfn.XLOOKUP(Table2[[#This Row],[ASSET ID]],FLEET7[Asset],FLEET7[Employee],),"")</f>
        <v/>
      </c>
      <c r="G110" s="90">
        <v>1</v>
      </c>
      <c r="H110" s="116" t="s">
        <v>8377</v>
      </c>
      <c r="I110" s="136"/>
      <c r="J110" s="88"/>
      <c r="K110" s="91">
        <f>_xlfn.XLOOKUP(Table2[[#This Row],[ASSET ID]],Table7[Equip '#],Table7[Rate],)</f>
        <v>1250</v>
      </c>
      <c r="L110" s="91">
        <f>Table2[[#This Row],[INTERNAL MONTHLY RATE]]*Table2[[#This Row],[UNIT ALLOCATION]]</f>
        <v>1250</v>
      </c>
      <c r="M110" s="91">
        <f>IF(ISBLANK(Table2[[#This Row],[REVISION]]), Table2[[#This Row],[UNIT ALLOCATION]] * Table2[[#This Row],[INTERNAL MONTHLY RATE]], Table2[[#This Row],[INTERNAL MONTHLY RATE]] * Table2[[#This Row],[REVISION]])</f>
        <v>1250</v>
      </c>
      <c r="N110" s="92">
        <f>Table2[[#This Row],[RATE X ALLOCATION]]-Table2[[#This Row],[RATE X REVISION]]</f>
        <v>0</v>
      </c>
    </row>
    <row r="111" spans="1:14" ht="15.6" hidden="1" x14ac:dyDescent="0.3">
      <c r="A111" s="88">
        <f>_xlfn.XLOOKUP(Table2[[#This Row],[JOB]],Table13[JOB '#2],Table13[DIVISION '#],)</f>
        <v>3</v>
      </c>
      <c r="B111" s="89" t="s">
        <v>254</v>
      </c>
      <c r="C111" s="89" t="str">
        <f>_xlfn.XLOOKUP(Table2[[#This Row],[JOB]],Table13[JOB '#1],Table13[JOB DESC],)</f>
        <v>Ector BI 20E Rehab Roadway</v>
      </c>
      <c r="D111" s="89" t="s">
        <v>472</v>
      </c>
      <c r="E111" s="89" t="str">
        <f>_xlfn.XLOOKUP(Table2[[#This Row],[ASSET ID]],ALL!$B:$B,ALL!$C:$C,)</f>
        <v>VER-MAC PCMS-1500LP (H223773)</v>
      </c>
      <c r="F111" s="89" t="str">
        <f>IFERROR(_xlfn.XLOOKUP(Table2[[#This Row],[ASSET ID]],FLEET7[Asset],FLEET7[Employee],),"")</f>
        <v/>
      </c>
      <c r="G111" s="90">
        <v>1</v>
      </c>
      <c r="H111" s="116" t="s">
        <v>8377</v>
      </c>
      <c r="I111" s="136"/>
      <c r="J111" s="88"/>
      <c r="K111" s="91">
        <f>_xlfn.XLOOKUP(Table2[[#This Row],[ASSET ID]],Table7[Equip '#],Table7[Rate],)</f>
        <v>1250</v>
      </c>
      <c r="L111" s="91">
        <f>Table2[[#This Row],[INTERNAL MONTHLY RATE]]*Table2[[#This Row],[UNIT ALLOCATION]]</f>
        <v>1250</v>
      </c>
      <c r="M111" s="91">
        <f>IF(ISBLANK(Table2[[#This Row],[REVISION]]), Table2[[#This Row],[UNIT ALLOCATION]] * Table2[[#This Row],[INTERNAL MONTHLY RATE]], Table2[[#This Row],[INTERNAL MONTHLY RATE]] * Table2[[#This Row],[REVISION]])</f>
        <v>1250</v>
      </c>
      <c r="N111" s="92">
        <f>Table2[[#This Row],[RATE X ALLOCATION]]-Table2[[#This Row],[RATE X REVISION]]</f>
        <v>0</v>
      </c>
    </row>
    <row r="112" spans="1:14" ht="15.6" hidden="1" x14ac:dyDescent="0.3">
      <c r="A112" s="88">
        <f>_xlfn.XLOOKUP(Table2[[#This Row],[JOB]],Table13[JOB '#2],Table13[DIVISION '#],)</f>
        <v>3</v>
      </c>
      <c r="B112" s="89" t="s">
        <v>254</v>
      </c>
      <c r="C112" s="89" t="str">
        <f>_xlfn.XLOOKUP(Table2[[#This Row],[JOB]],Table13[JOB '#1],Table13[JOB DESC],)</f>
        <v>Ector BI 20E Rehab Roadway</v>
      </c>
      <c r="D112" s="89" t="s">
        <v>324</v>
      </c>
      <c r="E112" s="89" t="str">
        <f>_xlfn.XLOOKUP(Table2[[#This Row],[ASSET ID]],ALL!$B:$B,ALL!$C:$C,)</f>
        <v>2015 CAT AP1055F</v>
      </c>
      <c r="F112" s="89" t="str">
        <f>IFERROR(_xlfn.XLOOKUP(Table2[[#This Row],[ASSET ID]],FLEET7[Asset],FLEET7[Employee],),"")</f>
        <v/>
      </c>
      <c r="G112" s="90">
        <v>1</v>
      </c>
      <c r="H112" s="116" t="s">
        <v>8377</v>
      </c>
      <c r="I112" s="136"/>
      <c r="J112" s="88"/>
      <c r="K112" s="91">
        <f>_xlfn.XLOOKUP(Table2[[#This Row],[ASSET ID]],Table7[Equip '#],Table7[Rate],)</f>
        <v>10000</v>
      </c>
      <c r="L112" s="91">
        <f>Table2[[#This Row],[INTERNAL MONTHLY RATE]]*Table2[[#This Row],[UNIT ALLOCATION]]</f>
        <v>10000</v>
      </c>
      <c r="M112" s="91">
        <f>IF(ISBLANK(Table2[[#This Row],[REVISION]]), Table2[[#This Row],[UNIT ALLOCATION]] * Table2[[#This Row],[INTERNAL MONTHLY RATE]], Table2[[#This Row],[INTERNAL MONTHLY RATE]] * Table2[[#This Row],[REVISION]])</f>
        <v>10000</v>
      </c>
      <c r="N112" s="92">
        <f>Table2[[#This Row],[RATE X ALLOCATION]]-Table2[[#This Row],[RATE X REVISION]]</f>
        <v>0</v>
      </c>
    </row>
    <row r="113" spans="1:14" ht="15.6" hidden="1" x14ac:dyDescent="0.3">
      <c r="A113" s="88">
        <f>_xlfn.XLOOKUP(Table2[[#This Row],[JOB]],Table13[JOB '#2],Table13[DIVISION '#],)</f>
        <v>3</v>
      </c>
      <c r="B113" s="89" t="s">
        <v>254</v>
      </c>
      <c r="C113" s="89" t="str">
        <f>_xlfn.XLOOKUP(Table2[[#This Row],[JOB]],Table13[JOB '#1],Table13[JOB DESC],)</f>
        <v>Ector BI 20E Rehab Roadway</v>
      </c>
      <c r="D113" s="89" t="s">
        <v>45</v>
      </c>
      <c r="E113" s="89" t="str">
        <f>_xlfn.XLOOKUP(Table2[[#This Row],[ASSET ID]],ALL!$B:$B,ALL!$C:$C,)</f>
        <v>2017 F-150 E48666</v>
      </c>
      <c r="F113" s="89" t="str">
        <f>IFERROR(_xlfn.XLOOKUP(Table2[[#This Row],[ASSET ID]],FLEET7[Asset],FLEET7[Employee],),"")</f>
        <v>Escobedo Jr, Martin</v>
      </c>
      <c r="G113" s="90">
        <v>0.23</v>
      </c>
      <c r="H113" s="116" t="s">
        <v>450</v>
      </c>
      <c r="I113" s="114"/>
      <c r="J113" s="88"/>
      <c r="K113" s="91">
        <f>_xlfn.XLOOKUP(Table2[[#This Row],[ASSET ID]],Table7[Equip '#],Table7[Rate],)</f>
        <v>1300</v>
      </c>
      <c r="L113" s="91">
        <f>Table2[[#This Row],[INTERNAL MONTHLY RATE]]*Table2[[#This Row],[UNIT ALLOCATION]]</f>
        <v>299</v>
      </c>
      <c r="M113" s="91">
        <f>IF(ISBLANK(Table2[[#This Row],[REVISION]]), Table2[[#This Row],[UNIT ALLOCATION]] * Table2[[#This Row],[INTERNAL MONTHLY RATE]], Table2[[#This Row],[INTERNAL MONTHLY RATE]] * Table2[[#This Row],[REVISION]])</f>
        <v>299</v>
      </c>
      <c r="N113" s="92">
        <f>Table2[[#This Row],[RATE X ALLOCATION]]-Table2[[#This Row],[RATE X REVISION]]</f>
        <v>0</v>
      </c>
    </row>
    <row r="114" spans="1:14" ht="15.6" hidden="1" x14ac:dyDescent="0.3">
      <c r="A114" s="88">
        <f>_xlfn.XLOOKUP(Table2[[#This Row],[JOB]],Table13[JOB '#2],Table13[DIVISION '#],)</f>
        <v>3</v>
      </c>
      <c r="B114" s="89" t="s">
        <v>254</v>
      </c>
      <c r="C114" s="89" t="str">
        <f>_xlfn.XLOOKUP(Table2[[#This Row],[JOB]],Table13[JOB '#1],Table13[JOB DESC],)</f>
        <v>Ector BI 20E Rehab Roadway</v>
      </c>
      <c r="D114" s="89" t="s">
        <v>49</v>
      </c>
      <c r="E114" s="89" t="str">
        <f>_xlfn.XLOOKUP(Table2[[#This Row],[ASSET ID]],ALL!$B:$B,ALL!$C:$C,)</f>
        <v>2019 F150 F14517</v>
      </c>
      <c r="F114" s="89" t="str">
        <f>IFERROR(_xlfn.XLOOKUP(Table2[[#This Row],[ASSET ID]],FLEET7[Asset],FLEET7[Employee],),"")</f>
        <v>Alvarado, Eduardo D</v>
      </c>
      <c r="G114" s="90">
        <v>0.05</v>
      </c>
      <c r="H114" s="116" t="s">
        <v>8380</v>
      </c>
      <c r="I114" s="136"/>
      <c r="J114" s="88"/>
      <c r="K114" s="91">
        <f>_xlfn.XLOOKUP(Table2[[#This Row],[ASSET ID]],Table7[Equip '#],Table7[Rate],)</f>
        <v>1300</v>
      </c>
      <c r="L114" s="91">
        <f>Table2[[#This Row],[INTERNAL MONTHLY RATE]]*Table2[[#This Row],[UNIT ALLOCATION]]</f>
        <v>65</v>
      </c>
      <c r="M114" s="91">
        <f>IF(ISBLANK(Table2[[#This Row],[REVISION]]), Table2[[#This Row],[UNIT ALLOCATION]] * Table2[[#This Row],[INTERNAL MONTHLY RATE]], Table2[[#This Row],[INTERNAL MONTHLY RATE]] * Table2[[#This Row],[REVISION]])</f>
        <v>65</v>
      </c>
      <c r="N114" s="92">
        <f>Table2[[#This Row],[RATE X ALLOCATION]]-Table2[[#This Row],[RATE X REVISION]]</f>
        <v>0</v>
      </c>
    </row>
    <row r="115" spans="1:14" ht="15.6" hidden="1" x14ac:dyDescent="0.3">
      <c r="A115" s="88">
        <f>_xlfn.XLOOKUP(Table2[[#This Row],[JOB]],Table13[JOB '#2],Table13[DIVISION '#],)</f>
        <v>3</v>
      </c>
      <c r="B115" s="89" t="s">
        <v>254</v>
      </c>
      <c r="C115" s="89" t="str">
        <f>_xlfn.XLOOKUP(Table2[[#This Row],[JOB]],Table13[JOB '#1],Table13[JOB DESC],)</f>
        <v>Ector BI 20E Rehab Roadway</v>
      </c>
      <c r="D115" s="89" t="s">
        <v>52</v>
      </c>
      <c r="E115" s="89" t="str">
        <f>_xlfn.XLOOKUP(Table2[[#This Row],[ASSET ID]],ALL!$B:$B,ALL!$C:$C,)</f>
        <v>2020 F-250 D40370</v>
      </c>
      <c r="F115" s="89" t="str">
        <f>IFERROR(_xlfn.XLOOKUP(Table2[[#This Row],[ASSET ID]],FLEET7[Asset],FLEET7[Employee],),"")</f>
        <v>PERSINGER, WILLIAM</v>
      </c>
      <c r="G115" s="90">
        <v>1</v>
      </c>
      <c r="H115" s="116" t="s">
        <v>8377</v>
      </c>
      <c r="I115" s="136"/>
      <c r="J115" s="88"/>
      <c r="K115" s="91">
        <f>_xlfn.XLOOKUP(Table2[[#This Row],[ASSET ID]],Table7[Equip '#],Table7[Rate],)</f>
        <v>1500</v>
      </c>
      <c r="L115" s="91">
        <f>Table2[[#This Row],[INTERNAL MONTHLY RATE]]*Table2[[#This Row],[UNIT ALLOCATION]]</f>
        <v>1500</v>
      </c>
      <c r="M115" s="91">
        <f>IF(ISBLANK(Table2[[#This Row],[REVISION]]), Table2[[#This Row],[UNIT ALLOCATION]] * Table2[[#This Row],[INTERNAL MONTHLY RATE]], Table2[[#This Row],[INTERNAL MONTHLY RATE]] * Table2[[#This Row],[REVISION]])</f>
        <v>1500</v>
      </c>
      <c r="N115" s="92">
        <f>Table2[[#This Row],[RATE X ALLOCATION]]-Table2[[#This Row],[RATE X REVISION]]</f>
        <v>0</v>
      </c>
    </row>
    <row r="116" spans="1:14" ht="15.6" hidden="1" x14ac:dyDescent="0.3">
      <c r="A116" s="88">
        <f>_xlfn.XLOOKUP(Table2[[#This Row],[JOB]],Table13[JOB '#2],Table13[DIVISION '#],)</f>
        <v>3</v>
      </c>
      <c r="B116" s="89" t="s">
        <v>254</v>
      </c>
      <c r="C116" s="89" t="str">
        <f>_xlfn.XLOOKUP(Table2[[#This Row],[JOB]],Table13[JOB '#1],Table13[JOB DESC],)</f>
        <v>Ector BI 20E Rehab Roadway</v>
      </c>
      <c r="D116" s="89" t="s">
        <v>65</v>
      </c>
      <c r="E116" s="89" t="str">
        <f>_xlfn.XLOOKUP(Table2[[#This Row],[ASSET ID]],ALL!$B:$B,ALL!$C:$C,)</f>
        <v>2020 F-250 D97616</v>
      </c>
      <c r="F116" s="89" t="str">
        <f>IFERROR(_xlfn.XLOOKUP(Table2[[#This Row],[ASSET ID]],FLEET7[Asset],FLEET7[Employee],),"")</f>
        <v>Munoz, Leonel</v>
      </c>
      <c r="G116" s="90">
        <v>1</v>
      </c>
      <c r="H116" s="116" t="s">
        <v>8377</v>
      </c>
      <c r="I116" s="136"/>
      <c r="J116" s="88"/>
      <c r="K116" s="91">
        <f>_xlfn.XLOOKUP(Table2[[#This Row],[ASSET ID]],Table7[Equip '#],Table7[Rate],)</f>
        <v>1500</v>
      </c>
      <c r="L116" s="91">
        <f>Table2[[#This Row],[INTERNAL MONTHLY RATE]]*Table2[[#This Row],[UNIT ALLOCATION]]</f>
        <v>1500</v>
      </c>
      <c r="M116" s="91">
        <f>IF(ISBLANK(Table2[[#This Row],[REVISION]]), Table2[[#This Row],[UNIT ALLOCATION]] * Table2[[#This Row],[INTERNAL MONTHLY RATE]], Table2[[#This Row],[INTERNAL MONTHLY RATE]] * Table2[[#This Row],[REVISION]])</f>
        <v>1500</v>
      </c>
      <c r="N116" s="92">
        <f>Table2[[#This Row],[RATE X ALLOCATION]]-Table2[[#This Row],[RATE X REVISION]]</f>
        <v>0</v>
      </c>
    </row>
    <row r="117" spans="1:14" ht="15.6" hidden="1" x14ac:dyDescent="0.3">
      <c r="A117" s="88">
        <f>_xlfn.XLOOKUP(Table2[[#This Row],[JOB]],Table13[JOB '#2],Table13[DIVISION '#],)</f>
        <v>3</v>
      </c>
      <c r="B117" s="89" t="s">
        <v>254</v>
      </c>
      <c r="C117" s="89" t="str">
        <f>_xlfn.XLOOKUP(Table2[[#This Row],[JOB]],Table13[JOB '#1],Table13[JOB DESC],)</f>
        <v>Ector BI 20E Rehab Roadway</v>
      </c>
      <c r="D117" s="89" t="s">
        <v>74</v>
      </c>
      <c r="E117" s="89" t="str">
        <f>_xlfn.XLOOKUP(Table2[[#This Row],[ASSET ID]],ALL!$B:$B,ALL!$C:$C,)</f>
        <v>2022 F-250 C70266</v>
      </c>
      <c r="F117" s="89" t="str">
        <f>IFERROR(_xlfn.XLOOKUP(Table2[[#This Row],[ASSET ID]],FLEET7[Asset],FLEET7[Employee],),"")</f>
        <v>WTX JST</v>
      </c>
      <c r="G117" s="90">
        <v>1</v>
      </c>
      <c r="H117" s="116" t="s">
        <v>450</v>
      </c>
      <c r="I117" s="136"/>
      <c r="J117" s="88"/>
      <c r="K117" s="91">
        <f>_xlfn.XLOOKUP(Table2[[#This Row],[ASSET ID]],Table7[Equip '#],Table7[Rate],)</f>
        <v>1500</v>
      </c>
      <c r="L117" s="91">
        <f>Table2[[#This Row],[INTERNAL MONTHLY RATE]]*Table2[[#This Row],[UNIT ALLOCATION]]</f>
        <v>1500</v>
      </c>
      <c r="M117" s="91">
        <f>IF(ISBLANK(Table2[[#This Row],[REVISION]]), Table2[[#This Row],[UNIT ALLOCATION]] * Table2[[#This Row],[INTERNAL MONTHLY RATE]], Table2[[#This Row],[INTERNAL MONTHLY RATE]] * Table2[[#This Row],[REVISION]])</f>
        <v>1500</v>
      </c>
      <c r="N117" s="92">
        <f>Table2[[#This Row],[RATE X ALLOCATION]]-Table2[[#This Row],[RATE X REVISION]]</f>
        <v>0</v>
      </c>
    </row>
    <row r="118" spans="1:14" ht="15.6" hidden="1" x14ac:dyDescent="0.3">
      <c r="A118" s="88">
        <f>_xlfn.XLOOKUP(Table2[[#This Row],[JOB]],Table13[JOB '#2],Table13[DIVISION '#],)</f>
        <v>3</v>
      </c>
      <c r="B118" s="89" t="s">
        <v>254</v>
      </c>
      <c r="C118" s="89" t="str">
        <f>_xlfn.XLOOKUP(Table2[[#This Row],[JOB]],Table13[JOB '#1],Table13[JOB DESC],)</f>
        <v>Ector BI 20E Rehab Roadway</v>
      </c>
      <c r="D118" s="89" t="s">
        <v>87</v>
      </c>
      <c r="E118" s="89" t="str">
        <f>_xlfn.XLOOKUP(Table2[[#This Row],[ASSET ID]],ALL!$B:$B,ALL!$C:$C,)</f>
        <v>2022 F-250 G40582</v>
      </c>
      <c r="F118" s="89" t="str">
        <f>IFERROR(_xlfn.XLOOKUP(Table2[[#This Row],[ASSET ID]],FLEET7[Asset],FLEET7[Employee],),"")</f>
        <v>Flores Sr, Catalino</v>
      </c>
      <c r="G118" s="90">
        <v>0.45</v>
      </c>
      <c r="H118" s="116" t="s">
        <v>450</v>
      </c>
      <c r="I118" s="136"/>
      <c r="J118" s="88"/>
      <c r="K118" s="91">
        <f>_xlfn.XLOOKUP(Table2[[#This Row],[ASSET ID]],Table7[Equip '#],Table7[Rate],)</f>
        <v>1500</v>
      </c>
      <c r="L118" s="91">
        <f>Table2[[#This Row],[INTERNAL MONTHLY RATE]]*Table2[[#This Row],[UNIT ALLOCATION]]</f>
        <v>675</v>
      </c>
      <c r="M118" s="91">
        <f>IF(ISBLANK(Table2[[#This Row],[REVISION]]), Table2[[#This Row],[UNIT ALLOCATION]] * Table2[[#This Row],[INTERNAL MONTHLY RATE]], Table2[[#This Row],[INTERNAL MONTHLY RATE]] * Table2[[#This Row],[REVISION]])</f>
        <v>675</v>
      </c>
      <c r="N118" s="92">
        <f>Table2[[#This Row],[RATE X ALLOCATION]]-Table2[[#This Row],[RATE X REVISION]]</f>
        <v>0</v>
      </c>
    </row>
    <row r="119" spans="1:14" ht="15.6" hidden="1" x14ac:dyDescent="0.3">
      <c r="A119" s="88">
        <f>_xlfn.XLOOKUP(Table2[[#This Row],[JOB]],Table13[JOB '#2],Table13[DIVISION '#],)</f>
        <v>3</v>
      </c>
      <c r="B119" s="89" t="s">
        <v>254</v>
      </c>
      <c r="C119" s="89" t="str">
        <f>_xlfn.XLOOKUP(Table2[[#This Row],[JOB]],Table13[JOB '#1],Table13[JOB DESC],)</f>
        <v>Ector BI 20E Rehab Roadway</v>
      </c>
      <c r="D119" s="89" t="s">
        <v>6042</v>
      </c>
      <c r="E119" s="89" t="str">
        <f>_xlfn.XLOOKUP(Table2[[#This Row],[ASSET ID]],ALL!$B:$B,ALL!$C:$C,)</f>
        <v>2024 FORD MAVERICK (RRB41388)</v>
      </c>
      <c r="F119" s="89" t="str">
        <f>IFERROR(_xlfn.XLOOKUP(Table2[[#This Row],[ASSET ID]],FLEET7[Asset],FLEET7[Employee],),"")</f>
        <v>MOYA, MARIO</v>
      </c>
      <c r="G119" s="90">
        <v>0.2</v>
      </c>
      <c r="H119" s="116" t="s">
        <v>8377</v>
      </c>
      <c r="I119" s="136"/>
      <c r="J119" s="88"/>
      <c r="K119" s="91">
        <f>_xlfn.XLOOKUP(Table2[[#This Row],[ASSET ID]],Table7[Equip '#],Table7[Rate],)</f>
        <v>1000</v>
      </c>
      <c r="L119" s="91">
        <f>Table2[[#This Row],[INTERNAL MONTHLY RATE]]*Table2[[#This Row],[UNIT ALLOCATION]]</f>
        <v>200</v>
      </c>
      <c r="M119" s="91">
        <f>IF(ISBLANK(Table2[[#This Row],[REVISION]]), Table2[[#This Row],[UNIT ALLOCATION]] * Table2[[#This Row],[INTERNAL MONTHLY RATE]], Table2[[#This Row],[INTERNAL MONTHLY RATE]] * Table2[[#This Row],[REVISION]])</f>
        <v>200</v>
      </c>
      <c r="N119" s="92">
        <f>Table2[[#This Row],[RATE X ALLOCATION]]-Table2[[#This Row],[RATE X REVISION]]</f>
        <v>0</v>
      </c>
    </row>
    <row r="120" spans="1:14" ht="15.6" hidden="1" x14ac:dyDescent="0.3">
      <c r="A120" s="88">
        <f>_xlfn.XLOOKUP(Table2[[#This Row],[JOB]],Table13[JOB '#2],Table13[DIVISION '#],)</f>
        <v>3</v>
      </c>
      <c r="B120" s="89" t="s">
        <v>254</v>
      </c>
      <c r="C120" s="89" t="str">
        <f>_xlfn.XLOOKUP(Table2[[#This Row],[JOB]],Table13[JOB '#1],Table13[JOB DESC],)</f>
        <v>Ector BI 20E Rehab Roadway</v>
      </c>
      <c r="D120" s="89" t="s">
        <v>100</v>
      </c>
      <c r="E120" s="89" t="str">
        <f>_xlfn.XLOOKUP(Table2[[#This Row],[ASSET ID]],ALL!$B:$B,ALL!$C:$C,)</f>
        <v>84" CAT 563 Padfoot Roller</v>
      </c>
      <c r="F120" s="89" t="str">
        <f>IFERROR(_xlfn.XLOOKUP(Table2[[#This Row],[ASSET ID]],FLEET7[Asset],FLEET7[Employee],),"")</f>
        <v/>
      </c>
      <c r="G120" s="90">
        <v>1</v>
      </c>
      <c r="H120" s="116" t="s">
        <v>8377</v>
      </c>
      <c r="I120" s="136"/>
      <c r="J120" s="88"/>
      <c r="K120" s="91">
        <f>_xlfn.XLOOKUP(Table2[[#This Row],[ASSET ID]],Table7[Equip '#],Table7[Rate],)</f>
        <v>3000</v>
      </c>
      <c r="L120" s="91">
        <f>Table2[[#This Row],[INTERNAL MONTHLY RATE]]*Table2[[#This Row],[UNIT ALLOCATION]]</f>
        <v>3000</v>
      </c>
      <c r="M120" s="91">
        <f>IF(ISBLANK(Table2[[#This Row],[REVISION]]), Table2[[#This Row],[UNIT ALLOCATION]] * Table2[[#This Row],[INTERNAL MONTHLY RATE]], Table2[[#This Row],[INTERNAL MONTHLY RATE]] * Table2[[#This Row],[REVISION]])</f>
        <v>3000</v>
      </c>
      <c r="N120" s="92">
        <f>Table2[[#This Row],[RATE X ALLOCATION]]-Table2[[#This Row],[RATE X REVISION]]</f>
        <v>0</v>
      </c>
    </row>
    <row r="121" spans="1:14" ht="15.6" hidden="1" x14ac:dyDescent="0.3">
      <c r="A121" s="88">
        <f>_xlfn.XLOOKUP(Table2[[#This Row],[JOB]],Table13[JOB '#2],Table13[DIVISION '#],)</f>
        <v>3</v>
      </c>
      <c r="B121" s="89" t="s">
        <v>254</v>
      </c>
      <c r="C121" s="89" t="str">
        <f>_xlfn.XLOOKUP(Table2[[#This Row],[JOB]],Table13[JOB '#1],Table13[JOB DESC],)</f>
        <v>Ector BI 20E Rehab Roadway</v>
      </c>
      <c r="D121" s="89" t="s">
        <v>247</v>
      </c>
      <c r="E121" s="89" t="str">
        <f>_xlfn.XLOOKUP(Table2[[#This Row],[ASSET ID]],ALL!$B:$B,ALL!$C:$C,)</f>
        <v>33" Wacker Neuson Trench Roll</v>
      </c>
      <c r="F121" s="89" t="str">
        <f>IFERROR(_xlfn.XLOOKUP(Table2[[#This Row],[ASSET ID]],FLEET7[Asset],FLEET7[Employee],),"")</f>
        <v/>
      </c>
      <c r="G121" s="90">
        <v>1</v>
      </c>
      <c r="H121" s="116" t="s">
        <v>8377</v>
      </c>
      <c r="I121" s="136"/>
      <c r="J121" s="88"/>
      <c r="K121" s="91">
        <f>_xlfn.XLOOKUP(Table2[[#This Row],[ASSET ID]],Table7[Equip '#],Table7[Rate],)</f>
        <v>1500</v>
      </c>
      <c r="L121" s="91">
        <f>Table2[[#This Row],[INTERNAL MONTHLY RATE]]*Table2[[#This Row],[UNIT ALLOCATION]]</f>
        <v>1500</v>
      </c>
      <c r="M121" s="91">
        <f>IF(ISBLANK(Table2[[#This Row],[REVISION]]), Table2[[#This Row],[UNIT ALLOCATION]] * Table2[[#This Row],[INTERNAL MONTHLY RATE]], Table2[[#This Row],[INTERNAL MONTHLY RATE]] * Table2[[#This Row],[REVISION]])</f>
        <v>1500</v>
      </c>
      <c r="N121" s="92">
        <f>Table2[[#This Row],[RATE X ALLOCATION]]-Table2[[#This Row],[RATE X REVISION]]</f>
        <v>0</v>
      </c>
    </row>
    <row r="122" spans="1:14" ht="15.6" hidden="1" x14ac:dyDescent="0.3">
      <c r="A122" s="88">
        <f>_xlfn.XLOOKUP(Table2[[#This Row],[JOB]],Table13[JOB '#2],Table13[DIVISION '#],)</f>
        <v>3</v>
      </c>
      <c r="B122" s="89" t="s">
        <v>254</v>
      </c>
      <c r="C122" s="89" t="str">
        <f>_xlfn.XLOOKUP(Table2[[#This Row],[JOB]],Table13[JOB '#1],Table13[JOB DESC],)</f>
        <v>Ector BI 20E Rehab Roadway</v>
      </c>
      <c r="D122" s="89" t="s">
        <v>104</v>
      </c>
      <c r="E122" s="89" t="str">
        <f>_xlfn.XLOOKUP(Table2[[#This Row],[ASSET ID]],ALL!$B:$B,ALL!$C:$C,)</f>
        <v>2011 CAT CS54</v>
      </c>
      <c r="F122" s="89" t="str">
        <f>IFERROR(_xlfn.XLOOKUP(Table2[[#This Row],[ASSET ID]],FLEET7[Asset],FLEET7[Employee],),"")</f>
        <v/>
      </c>
      <c r="G122" s="90">
        <v>1</v>
      </c>
      <c r="H122" s="116" t="s">
        <v>8377</v>
      </c>
      <c r="I122" s="136"/>
      <c r="J122" s="88"/>
      <c r="K122" s="91">
        <f>_xlfn.XLOOKUP(Table2[[#This Row],[ASSET ID]],Table7[Equip '#],Table7[Rate],)</f>
        <v>2000</v>
      </c>
      <c r="L122" s="91">
        <f>Table2[[#This Row],[INTERNAL MONTHLY RATE]]*Table2[[#This Row],[UNIT ALLOCATION]]</f>
        <v>2000</v>
      </c>
      <c r="M122" s="91">
        <f>IF(ISBLANK(Table2[[#This Row],[REVISION]]), Table2[[#This Row],[UNIT ALLOCATION]] * Table2[[#This Row],[INTERNAL MONTHLY RATE]], Table2[[#This Row],[INTERNAL MONTHLY RATE]] * Table2[[#This Row],[REVISION]])</f>
        <v>2000</v>
      </c>
      <c r="N122" s="92">
        <f>Table2[[#This Row],[RATE X ALLOCATION]]-Table2[[#This Row],[RATE X REVISION]]</f>
        <v>0</v>
      </c>
    </row>
    <row r="123" spans="1:14" ht="15.6" hidden="1" x14ac:dyDescent="0.3">
      <c r="A123" s="88">
        <f>_xlfn.XLOOKUP(Table2[[#This Row],[JOB]],Table13[JOB '#2],Table13[DIVISION '#],)</f>
        <v>3</v>
      </c>
      <c r="B123" s="89" t="s">
        <v>254</v>
      </c>
      <c r="C123" s="89" t="str">
        <f>_xlfn.XLOOKUP(Table2[[#This Row],[JOB]],Table13[JOB '#1],Table13[JOB DESC],)</f>
        <v>Ector BI 20E Rehab Roadway</v>
      </c>
      <c r="D123" s="89" t="s">
        <v>476</v>
      </c>
      <c r="E123" s="89" t="str">
        <f>_xlfn.XLOOKUP(Table2[[#This Row],[ASSET ID]],ALL!$B:$B,ALL!$C:$C,)</f>
        <v>ROADTEC SB2500E SHUTTLE BUGGY</v>
      </c>
      <c r="F123" s="89" t="str">
        <f>IFERROR(_xlfn.XLOOKUP(Table2[[#This Row],[ASSET ID]],FLEET7[Asset],FLEET7[Employee],),"")</f>
        <v/>
      </c>
      <c r="G123" s="90">
        <v>0.5</v>
      </c>
      <c r="H123" s="116" t="s">
        <v>450</v>
      </c>
      <c r="I123" s="136"/>
      <c r="J123" s="88"/>
      <c r="K123" s="91">
        <f>_xlfn.XLOOKUP(Table2[[#This Row],[ASSET ID]],Table7[Equip '#],Table7[Rate],)</f>
        <v>16000</v>
      </c>
      <c r="L123" s="91">
        <f>Table2[[#This Row],[INTERNAL MONTHLY RATE]]*Table2[[#This Row],[UNIT ALLOCATION]]</f>
        <v>8000</v>
      </c>
      <c r="M123" s="91">
        <f>IF(ISBLANK(Table2[[#This Row],[REVISION]]), Table2[[#This Row],[UNIT ALLOCATION]] * Table2[[#This Row],[INTERNAL MONTHLY RATE]], Table2[[#This Row],[INTERNAL MONTHLY RATE]] * Table2[[#This Row],[REVISION]])</f>
        <v>8000</v>
      </c>
      <c r="N123" s="92">
        <f>Table2[[#This Row],[RATE X ALLOCATION]]-Table2[[#This Row],[RATE X REVISION]]</f>
        <v>0</v>
      </c>
    </row>
    <row r="124" spans="1:14" ht="15.6" hidden="1" x14ac:dyDescent="0.3">
      <c r="A124" s="88">
        <f>_xlfn.XLOOKUP(Table2[[#This Row],[JOB]],Table13[JOB '#2],Table13[DIVISION '#],)</f>
        <v>3</v>
      </c>
      <c r="B124" s="89" t="s">
        <v>254</v>
      </c>
      <c r="C124" s="89" t="str">
        <f>_xlfn.XLOOKUP(Table2[[#This Row],[JOB]],Table13[JOB '#1],Table13[JOB DESC],)</f>
        <v>Ector BI 20E Rehab Roadway</v>
      </c>
      <c r="D124" s="89" t="s">
        <v>107</v>
      </c>
      <c r="E124" s="89" t="str">
        <f>_xlfn.XLOOKUP(Table2[[#This Row],[ASSET ID]],ALL!$B:$B,ALL!$C:$C,)</f>
        <v>2013 Freightliner M2 FA9530</v>
      </c>
      <c r="F124" s="89" t="str">
        <f>IFERROR(_xlfn.XLOOKUP(Table2[[#This Row],[ASSET ID]],FLEET7[Asset],FLEET7[Employee],),"")</f>
        <v/>
      </c>
      <c r="G124" s="90">
        <v>1</v>
      </c>
      <c r="H124" s="116" t="s">
        <v>450</v>
      </c>
      <c r="I124" s="136"/>
      <c r="J124" s="88"/>
      <c r="K124" s="91">
        <f>_xlfn.XLOOKUP(Table2[[#This Row],[ASSET ID]],Table7[Equip '#],Table7[Rate],)</f>
        <v>3650</v>
      </c>
      <c r="L124" s="91">
        <f>Table2[[#This Row],[INTERNAL MONTHLY RATE]]*Table2[[#This Row],[UNIT ALLOCATION]]</f>
        <v>3650</v>
      </c>
      <c r="M124" s="91">
        <f>IF(ISBLANK(Table2[[#This Row],[REVISION]]), Table2[[#This Row],[UNIT ALLOCATION]] * Table2[[#This Row],[INTERNAL MONTHLY RATE]], Table2[[#This Row],[INTERNAL MONTHLY RATE]] * Table2[[#This Row],[REVISION]])</f>
        <v>3650</v>
      </c>
      <c r="N124" s="92">
        <f>Table2[[#This Row],[RATE X ALLOCATION]]-Table2[[#This Row],[RATE X REVISION]]</f>
        <v>0</v>
      </c>
    </row>
    <row r="125" spans="1:14" ht="15.6" hidden="1" x14ac:dyDescent="0.3">
      <c r="A125" s="88">
        <f>_xlfn.XLOOKUP(Table2[[#This Row],[JOB]],Table13[JOB '#2],Table13[DIVISION '#],)</f>
        <v>3</v>
      </c>
      <c r="B125" s="89" t="s">
        <v>254</v>
      </c>
      <c r="C125" s="89" t="str">
        <f>_xlfn.XLOOKUP(Table2[[#This Row],[JOB]],Table13[JOB '#1],Table13[JOB DESC],)</f>
        <v>Ector BI 20E Rehab Roadway</v>
      </c>
      <c r="D125" s="89" t="s">
        <v>2868</v>
      </c>
      <c r="E125" s="89" t="str">
        <f>_xlfn.XLOOKUP(Table2[[#This Row],[ASSET ID]],ALL!$B:$B,ALL!$C:$C,)</f>
        <v>2017 FREIGHTLINER M2 (H9217)</v>
      </c>
      <c r="F125" s="89" t="str">
        <f>IFERROR(_xlfn.XLOOKUP(Table2[[#This Row],[ASSET ID]],FLEET7[Asset],FLEET7[Employee],),"")</f>
        <v/>
      </c>
      <c r="G125" s="90">
        <v>0.05</v>
      </c>
      <c r="H125" s="116" t="s">
        <v>8377</v>
      </c>
      <c r="I125" s="136"/>
      <c r="J125" s="88"/>
      <c r="K125" s="91">
        <f>_xlfn.XLOOKUP(Table2[[#This Row],[ASSET ID]],Table7[Equip '#],Table7[Rate],)</f>
        <v>3650</v>
      </c>
      <c r="L125" s="91">
        <f>Table2[[#This Row],[INTERNAL MONTHLY RATE]]*Table2[[#This Row],[UNIT ALLOCATION]]</f>
        <v>182.5</v>
      </c>
      <c r="M125" s="91">
        <f>IF(ISBLANK(Table2[[#This Row],[REVISION]]), Table2[[#This Row],[UNIT ALLOCATION]] * Table2[[#This Row],[INTERNAL MONTHLY RATE]], Table2[[#This Row],[INTERNAL MONTHLY RATE]] * Table2[[#This Row],[REVISION]])</f>
        <v>182.5</v>
      </c>
      <c r="N125" s="92">
        <f>Table2[[#This Row],[RATE X ALLOCATION]]-Table2[[#This Row],[RATE X REVISION]]</f>
        <v>0</v>
      </c>
    </row>
    <row r="126" spans="1:14" ht="15.6" hidden="1" x14ac:dyDescent="0.3">
      <c r="A126" s="88">
        <f>_xlfn.XLOOKUP(Table2[[#This Row],[JOB]],Table13[JOB '#2],Table13[DIVISION '#],)</f>
        <v>3</v>
      </c>
      <c r="B126" s="89" t="s">
        <v>254</v>
      </c>
      <c r="C126" s="89" t="str">
        <f>_xlfn.XLOOKUP(Table2[[#This Row],[JOB]],Table13[JOB '#1],Table13[JOB DESC],)</f>
        <v>Ector BI 20E Rehab Roadway</v>
      </c>
      <c r="D126" s="89" t="s">
        <v>2868</v>
      </c>
      <c r="E126" s="89" t="str">
        <f>_xlfn.XLOOKUP(Table2[[#This Row],[ASSET ID]],ALL!$B:$B,ALL!$C:$C,)</f>
        <v>2017 FREIGHTLINER M2 (H9217)</v>
      </c>
      <c r="F126" s="89" t="str">
        <f>IFERROR(_xlfn.XLOOKUP(Table2[[#This Row],[ASSET ID]],FLEET7[Asset],FLEET7[Employee],),"")</f>
        <v/>
      </c>
      <c r="G126" s="90">
        <v>0.95</v>
      </c>
      <c r="H126" s="116" t="s">
        <v>8377</v>
      </c>
      <c r="I126" s="136"/>
      <c r="J126" s="88"/>
      <c r="K126" s="91">
        <f>_xlfn.XLOOKUP(Table2[[#This Row],[ASSET ID]],Table7[Equip '#],Table7[Rate],)</f>
        <v>3650</v>
      </c>
      <c r="L126" s="91">
        <f>Table2[[#This Row],[INTERNAL MONTHLY RATE]]*Table2[[#This Row],[UNIT ALLOCATION]]</f>
        <v>3467.5</v>
      </c>
      <c r="M126" s="91">
        <f>IF(ISBLANK(Table2[[#This Row],[REVISION]]), Table2[[#This Row],[UNIT ALLOCATION]] * Table2[[#This Row],[INTERNAL MONTHLY RATE]], Table2[[#This Row],[INTERNAL MONTHLY RATE]] * Table2[[#This Row],[REVISION]])</f>
        <v>3467.5</v>
      </c>
      <c r="N126" s="92">
        <f>Table2[[#This Row],[RATE X ALLOCATION]]-Table2[[#This Row],[RATE X REVISION]]</f>
        <v>0</v>
      </c>
    </row>
    <row r="127" spans="1:14" ht="15.6" hidden="1" x14ac:dyDescent="0.3">
      <c r="A127" s="88">
        <f>_xlfn.XLOOKUP(Table2[[#This Row],[JOB]],Table13[JOB '#2],Table13[DIVISION '#],)</f>
        <v>3</v>
      </c>
      <c r="B127" s="89" t="s">
        <v>254</v>
      </c>
      <c r="C127" s="89" t="str">
        <f>_xlfn.XLOOKUP(Table2[[#This Row],[JOB]],Table13[JOB '#1],Table13[JOB DESC],)</f>
        <v>Ector BI 20E Rehab Roadway</v>
      </c>
      <c r="D127" s="89" t="s">
        <v>265</v>
      </c>
      <c r="E127" s="89" t="str">
        <f>_xlfn.XLOOKUP(Table2[[#This Row],[ASSET ID]],ALL!$B:$B,ALL!$C:$C,)</f>
        <v>2017 CAT 279D</v>
      </c>
      <c r="F127" s="89" t="str">
        <f>IFERROR(_xlfn.XLOOKUP(Table2[[#This Row],[ASSET ID]],FLEET7[Asset],FLEET7[Employee],),"")</f>
        <v/>
      </c>
      <c r="G127" s="90">
        <v>0.75</v>
      </c>
      <c r="H127" s="116" t="s">
        <v>8377</v>
      </c>
      <c r="I127" s="136"/>
      <c r="J127" s="88"/>
      <c r="K127" s="91">
        <f>_xlfn.XLOOKUP(Table2[[#This Row],[ASSET ID]],Table7[Equip '#],Table7[Rate],)</f>
        <v>2100</v>
      </c>
      <c r="L127" s="91">
        <f>Table2[[#This Row],[INTERNAL MONTHLY RATE]]*Table2[[#This Row],[UNIT ALLOCATION]]</f>
        <v>1575</v>
      </c>
      <c r="M127" s="91">
        <f>IF(ISBLANK(Table2[[#This Row],[REVISION]]), Table2[[#This Row],[UNIT ALLOCATION]] * Table2[[#This Row],[INTERNAL MONTHLY RATE]], Table2[[#This Row],[INTERNAL MONTHLY RATE]] * Table2[[#This Row],[REVISION]])</f>
        <v>1575</v>
      </c>
      <c r="N127" s="92">
        <f>Table2[[#This Row],[RATE X ALLOCATION]]-Table2[[#This Row],[RATE X REVISION]]</f>
        <v>0</v>
      </c>
    </row>
    <row r="128" spans="1:14" ht="15.6" hidden="1" x14ac:dyDescent="0.3">
      <c r="A128" s="88">
        <f>_xlfn.XLOOKUP(Table2[[#This Row],[JOB]],Table13[JOB '#2],Table13[DIVISION '#],)</f>
        <v>3</v>
      </c>
      <c r="B128" s="89" t="s">
        <v>254</v>
      </c>
      <c r="C128" s="89" t="str">
        <f>_xlfn.XLOOKUP(Table2[[#This Row],[JOB]],Table13[JOB '#1],Table13[JOB DESC],)</f>
        <v>Ector BI 20E Rehab Roadway</v>
      </c>
      <c r="D128" s="89" t="s">
        <v>121</v>
      </c>
      <c r="E128" s="89" t="str">
        <f>_xlfn.XLOOKUP(Table2[[#This Row],[ASSET ID]],ALL!$B:$B,ALL!$C:$C,)</f>
        <v>CAT 289D3 (2022)</v>
      </c>
      <c r="F128" s="89" t="str">
        <f>IFERROR(_xlfn.XLOOKUP(Table2[[#This Row],[ASSET ID]],FLEET7[Asset],FLEET7[Employee],),"")</f>
        <v>SABINO IBARRA</v>
      </c>
      <c r="G128" s="90">
        <v>0.75</v>
      </c>
      <c r="H128" s="116" t="s">
        <v>8377</v>
      </c>
      <c r="I128" s="136"/>
      <c r="J128" s="88"/>
      <c r="K128" s="91">
        <f>_xlfn.XLOOKUP(Table2[[#This Row],[ASSET ID]],Table7[Equip '#],Table7[Rate],)</f>
        <v>2100</v>
      </c>
      <c r="L128" s="91">
        <f>Table2[[#This Row],[INTERNAL MONTHLY RATE]]*Table2[[#This Row],[UNIT ALLOCATION]]</f>
        <v>1575</v>
      </c>
      <c r="M128" s="91">
        <f>IF(ISBLANK(Table2[[#This Row],[REVISION]]), Table2[[#This Row],[UNIT ALLOCATION]] * Table2[[#This Row],[INTERNAL MONTHLY RATE]], Table2[[#This Row],[INTERNAL MONTHLY RATE]] * Table2[[#This Row],[REVISION]])</f>
        <v>1575</v>
      </c>
      <c r="N128" s="92">
        <f>Table2[[#This Row],[RATE X ALLOCATION]]-Table2[[#This Row],[RATE X REVISION]]</f>
        <v>0</v>
      </c>
    </row>
    <row r="129" spans="1:14" ht="15.6" hidden="1" x14ac:dyDescent="0.3">
      <c r="A129" s="88">
        <f>_xlfn.XLOOKUP(Table2[[#This Row],[JOB]],Table13[JOB '#2],Table13[DIVISION '#],)</f>
        <v>3</v>
      </c>
      <c r="B129" s="89" t="s">
        <v>254</v>
      </c>
      <c r="C129" s="89" t="str">
        <f>_xlfn.XLOOKUP(Table2[[#This Row],[JOB]],Table13[JOB '#1],Table13[JOB DESC],)</f>
        <v>Ector BI 20E Rehab Roadway</v>
      </c>
      <c r="D129" s="89" t="s">
        <v>1084</v>
      </c>
      <c r="E129" s="89" t="str">
        <f>_xlfn.XLOOKUP(Table2[[#This Row],[ASSET ID]],ALL!$B:$B,ALL!$C:$C,)</f>
        <v>2013 CAT 950K</v>
      </c>
      <c r="F129" s="89" t="str">
        <f>IFERROR(_xlfn.XLOOKUP(Table2[[#This Row],[ASSET ID]],FLEET7[Asset],FLEET7[Employee],),"")</f>
        <v/>
      </c>
      <c r="G129" s="90">
        <v>1</v>
      </c>
      <c r="H129" s="116" t="s">
        <v>8380</v>
      </c>
      <c r="I129" s="136"/>
      <c r="J129" s="88"/>
      <c r="K129" s="91">
        <f>_xlfn.XLOOKUP(Table2[[#This Row],[ASSET ID]],Table7[Equip '#],Table7[Rate],)</f>
        <v>4500</v>
      </c>
      <c r="L129" s="91">
        <f>Table2[[#This Row],[INTERNAL MONTHLY RATE]]*Table2[[#This Row],[UNIT ALLOCATION]]</f>
        <v>4500</v>
      </c>
      <c r="M129" s="91">
        <f>IF(ISBLANK(Table2[[#This Row],[REVISION]]), Table2[[#This Row],[UNIT ALLOCATION]] * Table2[[#This Row],[INTERNAL MONTHLY RATE]], Table2[[#This Row],[INTERNAL MONTHLY RATE]] * Table2[[#This Row],[REVISION]])</f>
        <v>4500</v>
      </c>
      <c r="N129" s="92">
        <f>Table2[[#This Row],[RATE X ALLOCATION]]-Table2[[#This Row],[RATE X REVISION]]</f>
        <v>0</v>
      </c>
    </row>
    <row r="130" spans="1:14" ht="15.6" hidden="1" x14ac:dyDescent="0.3">
      <c r="A130" s="88">
        <f>_xlfn.XLOOKUP(Table2[[#This Row],[JOB]],Table13[JOB '#2],Table13[DIVISION '#],)</f>
        <v>3</v>
      </c>
      <c r="B130" s="89" t="s">
        <v>254</v>
      </c>
      <c r="C130" s="89" t="str">
        <f>_xlfn.XLOOKUP(Table2[[#This Row],[JOB]],Table13[JOB '#1],Table13[JOB DESC],)</f>
        <v>Ector BI 20E Rehab Roadway</v>
      </c>
      <c r="D130" s="89" t="s">
        <v>251</v>
      </c>
      <c r="E130" s="89" t="str">
        <f>_xlfn.XLOOKUP(Table2[[#This Row],[ASSET ID]],ALL!$B:$B,ALL!$C:$C,)</f>
        <v>Freightliner M2 4000gal (2015)</v>
      </c>
      <c r="F130" s="89" t="str">
        <f>IFERROR(_xlfn.XLOOKUP(Table2[[#This Row],[ASSET ID]],FLEET7[Asset],FLEET7[Employee],),"")</f>
        <v/>
      </c>
      <c r="G130" s="90">
        <v>0.75</v>
      </c>
      <c r="H130" s="116" t="s">
        <v>8377</v>
      </c>
      <c r="I130" s="136"/>
      <c r="J130" s="88"/>
      <c r="K130" s="91">
        <f>_xlfn.XLOOKUP(Table2[[#This Row],[ASSET ID]],Table7[Equip '#],Table7[Rate],)</f>
        <v>3000</v>
      </c>
      <c r="L130" s="91">
        <f>Table2[[#This Row],[INTERNAL MONTHLY RATE]]*Table2[[#This Row],[UNIT ALLOCATION]]</f>
        <v>2250</v>
      </c>
      <c r="M130" s="91">
        <f>IF(ISBLANK(Table2[[#This Row],[REVISION]]), Table2[[#This Row],[UNIT ALLOCATION]] * Table2[[#This Row],[INTERNAL MONTHLY RATE]], Table2[[#This Row],[INTERNAL MONTHLY RATE]] * Table2[[#This Row],[REVISION]])</f>
        <v>2250</v>
      </c>
      <c r="N130" s="92">
        <f>Table2[[#This Row],[RATE X ALLOCATION]]-Table2[[#This Row],[RATE X REVISION]]</f>
        <v>0</v>
      </c>
    </row>
    <row r="131" spans="1:14" ht="15.6" hidden="1" x14ac:dyDescent="0.3">
      <c r="A131" s="88">
        <f>_xlfn.XLOOKUP(Table2[[#This Row],[JOB]],Table13[JOB '#2],Table13[DIVISION '#],)</f>
        <v>2</v>
      </c>
      <c r="B131" s="89" t="s">
        <v>327</v>
      </c>
      <c r="C131" s="89" t="str">
        <f>_xlfn.XLOOKUP(Table2[[#This Row],[JOB]],Table13[JOB '#1],Table13[JOB DESC],)</f>
        <v>Tarrant IH 20 US 81 Bridge Dec</v>
      </c>
      <c r="D131" s="89" t="s">
        <v>304</v>
      </c>
      <c r="E131" s="89" t="str">
        <f>_xlfn.XLOOKUP(Table2[[#This Row],[ASSET ID]],ALL!$B:$B,ALL!$C:$C,)</f>
        <v>2022 DODGE RAM 1500</v>
      </c>
      <c r="F131" s="89" t="str">
        <f>IFERROR(_xlfn.XLOOKUP(Table2[[#This Row],[ASSET ID]],FLEET7[Asset],FLEET7[Employee],),"")</f>
        <v>Guerrero Jr, Roberto</v>
      </c>
      <c r="G131" s="90">
        <v>1</v>
      </c>
      <c r="H131" s="116" t="s">
        <v>450</v>
      </c>
      <c r="I131" s="136"/>
      <c r="J131" s="88"/>
      <c r="K131" s="91">
        <f>_xlfn.XLOOKUP(Table2[[#This Row],[ASSET ID]],Table7[Equip '#],Table7[Rate],)</f>
        <v>1300</v>
      </c>
      <c r="L131" s="91">
        <f>Table2[[#This Row],[INTERNAL MONTHLY RATE]]*Table2[[#This Row],[UNIT ALLOCATION]]</f>
        <v>1300</v>
      </c>
      <c r="M131" s="91">
        <f>IF(ISBLANK(Table2[[#This Row],[REVISION]]), Table2[[#This Row],[UNIT ALLOCATION]] * Table2[[#This Row],[INTERNAL MONTHLY RATE]], Table2[[#This Row],[INTERNAL MONTHLY RATE]] * Table2[[#This Row],[REVISION]])</f>
        <v>1300</v>
      </c>
      <c r="N131" s="92">
        <f>Table2[[#This Row],[RATE X ALLOCATION]]-Table2[[#This Row],[RATE X REVISION]]</f>
        <v>0</v>
      </c>
    </row>
    <row r="132" spans="1:14" ht="15.6" hidden="1" x14ac:dyDescent="0.3">
      <c r="A132" s="88">
        <f>_xlfn.XLOOKUP(Table2[[#This Row],[JOB]],Table13[JOB '#2],Table13[DIVISION '#],)</f>
        <v>2</v>
      </c>
      <c r="B132" s="89" t="s">
        <v>327</v>
      </c>
      <c r="C132" s="89" t="str">
        <f>_xlfn.XLOOKUP(Table2[[#This Row],[JOB]],Table13[JOB '#1],Table13[JOB DESC],)</f>
        <v>Tarrant IH 20 US 81 Bridge Dec</v>
      </c>
      <c r="D132" s="89" t="s">
        <v>319</v>
      </c>
      <c r="E132" s="89" t="str">
        <f>_xlfn.XLOOKUP(Table2[[#This Row],[ASSET ID]],ALL!$B:$B,ALL!$C:$C,)</f>
        <v>2023 FORD F-250</v>
      </c>
      <c r="F132" s="89" t="str">
        <f>IFERROR(_xlfn.XLOOKUP(Table2[[#This Row],[ASSET ID]],FLEET7[Asset],FLEET7[Employee],),"")</f>
        <v>RODARTE SERRANO, JESUS O</v>
      </c>
      <c r="G132" s="90">
        <v>0.46</v>
      </c>
      <c r="H132" s="116" t="s">
        <v>450</v>
      </c>
      <c r="I132" s="136"/>
      <c r="J132" s="88"/>
      <c r="K132" s="91">
        <f>_xlfn.XLOOKUP(Table2[[#This Row],[ASSET ID]],Table7[Equip '#],Table7[Rate],)</f>
        <v>2000</v>
      </c>
      <c r="L132" s="91">
        <f>Table2[[#This Row],[INTERNAL MONTHLY RATE]]*Table2[[#This Row],[UNIT ALLOCATION]]</f>
        <v>920</v>
      </c>
      <c r="M132" s="91">
        <f>IF(ISBLANK(Table2[[#This Row],[REVISION]]), Table2[[#This Row],[UNIT ALLOCATION]] * Table2[[#This Row],[INTERNAL MONTHLY RATE]], Table2[[#This Row],[INTERNAL MONTHLY RATE]] * Table2[[#This Row],[REVISION]])</f>
        <v>920</v>
      </c>
      <c r="N132" s="92">
        <f>Table2[[#This Row],[RATE X ALLOCATION]]-Table2[[#This Row],[RATE X REVISION]]</f>
        <v>0</v>
      </c>
    </row>
    <row r="133" spans="1:14" ht="15.6" hidden="1" x14ac:dyDescent="0.3">
      <c r="A133" s="88">
        <f>_xlfn.XLOOKUP(Table2[[#This Row],[JOB]],Table13[JOB '#2],Table13[DIVISION '#],)</f>
        <v>2</v>
      </c>
      <c r="B133" s="89" t="s">
        <v>327</v>
      </c>
      <c r="C133" s="89" t="str">
        <f>_xlfn.XLOOKUP(Table2[[#This Row],[JOB]],Table13[JOB '#1],Table13[JOB DESC],)</f>
        <v>Tarrant IH 20 US 81 Bridge Dec</v>
      </c>
      <c r="D133" s="89" t="s">
        <v>1190</v>
      </c>
      <c r="E133" s="89" t="str">
        <f>_xlfn.XLOOKUP(Table2[[#This Row],[ASSET ID]],ALL!$B:$B,ALL!$C:$C,)</f>
        <v>WANCO ARROW BOARD (1005266)</v>
      </c>
      <c r="F133" s="89" t="str">
        <f>IFERROR(_xlfn.XLOOKUP(Table2[[#This Row],[ASSET ID]],FLEET7[Asset],FLEET7[Employee],),"")</f>
        <v/>
      </c>
      <c r="G133" s="90">
        <v>0.2</v>
      </c>
      <c r="H133" s="116" t="s">
        <v>450</v>
      </c>
      <c r="I133" s="136"/>
      <c r="J133" s="88"/>
      <c r="K133" s="91">
        <f>_xlfn.XLOOKUP(Table2[[#This Row],[ASSET ID]],Table7[Equip '#],Table7[Rate],)</f>
        <v>800</v>
      </c>
      <c r="L133" s="91">
        <f>Table2[[#This Row],[INTERNAL MONTHLY RATE]]*Table2[[#This Row],[UNIT ALLOCATION]]</f>
        <v>160</v>
      </c>
      <c r="M133" s="91">
        <f>IF(ISBLANK(Table2[[#This Row],[REVISION]]), Table2[[#This Row],[UNIT ALLOCATION]] * Table2[[#This Row],[INTERNAL MONTHLY RATE]], Table2[[#This Row],[INTERNAL MONTHLY RATE]] * Table2[[#This Row],[REVISION]])</f>
        <v>160</v>
      </c>
      <c r="N133" s="92">
        <f>Table2[[#This Row],[RATE X ALLOCATION]]-Table2[[#This Row],[RATE X REVISION]]</f>
        <v>0</v>
      </c>
    </row>
    <row r="134" spans="1:14" ht="15.6" hidden="1" x14ac:dyDescent="0.3">
      <c r="A134" s="88">
        <f>_xlfn.XLOOKUP(Table2[[#This Row],[JOB]],Table13[JOB '#2],Table13[DIVISION '#],)</f>
        <v>2</v>
      </c>
      <c r="B134" s="89" t="s">
        <v>327</v>
      </c>
      <c r="C134" s="89" t="str">
        <f>_xlfn.XLOOKUP(Table2[[#This Row],[JOB]],Table13[JOB '#1],Table13[JOB DESC],)</f>
        <v>Tarrant IH 20 US 81 Bridge Dec</v>
      </c>
      <c r="D134" s="89" t="s">
        <v>1198</v>
      </c>
      <c r="E134" s="89" t="str">
        <f>_xlfn.XLOOKUP(Table2[[#This Row],[ASSET ID]],ALL!$B:$B,ALL!$C:$C,)</f>
        <v>VER-MAC PCMS-1500LP (H223778)</v>
      </c>
      <c r="F134" s="89" t="str">
        <f>IFERROR(_xlfn.XLOOKUP(Table2[[#This Row],[ASSET ID]],FLEET7[Asset],FLEET7[Employee],),"")</f>
        <v/>
      </c>
      <c r="G134" s="90">
        <v>1</v>
      </c>
      <c r="H134" s="116" t="s">
        <v>450</v>
      </c>
      <c r="I134" s="136"/>
      <c r="J134" s="88"/>
      <c r="K134" s="91">
        <f>_xlfn.XLOOKUP(Table2[[#This Row],[ASSET ID]],Table7[Equip '#],Table7[Rate],)</f>
        <v>1250</v>
      </c>
      <c r="L134" s="91">
        <f>Table2[[#This Row],[INTERNAL MONTHLY RATE]]*Table2[[#This Row],[UNIT ALLOCATION]]</f>
        <v>1250</v>
      </c>
      <c r="M134" s="91">
        <f>IF(ISBLANK(Table2[[#This Row],[REVISION]]), Table2[[#This Row],[UNIT ALLOCATION]] * Table2[[#This Row],[INTERNAL MONTHLY RATE]], Table2[[#This Row],[INTERNAL MONTHLY RATE]] * Table2[[#This Row],[REVISION]])</f>
        <v>1250</v>
      </c>
      <c r="N134" s="92">
        <f>Table2[[#This Row],[RATE X ALLOCATION]]-Table2[[#This Row],[RATE X REVISION]]</f>
        <v>0</v>
      </c>
    </row>
    <row r="135" spans="1:14" ht="15.6" hidden="1" x14ac:dyDescent="0.3">
      <c r="A135" s="88">
        <f>_xlfn.XLOOKUP(Table2[[#This Row],[JOB]],Table13[JOB '#2],Table13[DIVISION '#],)</f>
        <v>2</v>
      </c>
      <c r="B135" s="89" t="s">
        <v>327</v>
      </c>
      <c r="C135" s="89" t="str">
        <f>_xlfn.XLOOKUP(Table2[[#This Row],[JOB]],Table13[JOB '#1],Table13[JOB DESC],)</f>
        <v>Tarrant IH 20 US 81 Bridge Dec</v>
      </c>
      <c r="D135" s="89" t="s">
        <v>2351</v>
      </c>
      <c r="E135" s="89" t="str">
        <f>_xlfn.XLOOKUP(Table2[[#This Row],[ASSET ID]],ALL!$B:$B,ALL!$C:$C,)</f>
        <v>2024 VM MATRIX MB (MB-H000135)</v>
      </c>
      <c r="F135" s="89" t="str">
        <f>IFERROR(_xlfn.XLOOKUP(Table2[[#This Row],[ASSET ID]],FLEET7[Asset],FLEET7[Employee],),"")</f>
        <v/>
      </c>
      <c r="G135" s="90">
        <v>0.28000000000000003</v>
      </c>
      <c r="H135" s="116" t="s">
        <v>450</v>
      </c>
      <c r="I135" s="136"/>
      <c r="J135" s="88"/>
      <c r="K135" s="91">
        <f>_xlfn.XLOOKUP(Table2[[#This Row],[ASSET ID]],Table7[Equip '#],Table7[Rate],)</f>
        <v>1250</v>
      </c>
      <c r="L135" s="91">
        <f>Table2[[#This Row],[INTERNAL MONTHLY RATE]]*Table2[[#This Row],[UNIT ALLOCATION]]</f>
        <v>350.00000000000006</v>
      </c>
      <c r="M135" s="91">
        <f>IF(ISBLANK(Table2[[#This Row],[REVISION]]), Table2[[#This Row],[UNIT ALLOCATION]] * Table2[[#This Row],[INTERNAL MONTHLY RATE]], Table2[[#This Row],[INTERNAL MONTHLY RATE]] * Table2[[#This Row],[REVISION]])</f>
        <v>350.00000000000006</v>
      </c>
      <c r="N135" s="92">
        <f>Table2[[#This Row],[RATE X ALLOCATION]]-Table2[[#This Row],[RATE X REVISION]]</f>
        <v>0</v>
      </c>
    </row>
    <row r="136" spans="1:14" ht="15.6" hidden="1" x14ac:dyDescent="0.3">
      <c r="A136" s="88">
        <f>_xlfn.XLOOKUP(Table2[[#This Row],[JOB]],Table13[JOB '#2],Table13[DIVISION '#],)</f>
        <v>2</v>
      </c>
      <c r="B136" s="89" t="s">
        <v>327</v>
      </c>
      <c r="C136" s="89" t="str">
        <f>_xlfn.XLOOKUP(Table2[[#This Row],[JOB]],Table13[JOB '#1],Table13[JOB DESC],)</f>
        <v>Tarrant IH 20 US 81 Bridge Dec</v>
      </c>
      <c r="D136" s="89" t="s">
        <v>5942</v>
      </c>
      <c r="E136" s="89" t="str">
        <f>_xlfn.XLOOKUP(Table2[[#This Row],[ASSET ID]],ALL!$B:$B,ALL!$C:$C,)</f>
        <v>2024 WANCO WTSP AB</v>
      </c>
      <c r="F136" s="89" t="str">
        <f>IFERROR(_xlfn.XLOOKUP(Table2[[#This Row],[ASSET ID]],FLEET7[Asset],FLEET7[Employee],),"")</f>
        <v/>
      </c>
      <c r="G136" s="90">
        <v>0.5</v>
      </c>
      <c r="H136" s="116" t="s">
        <v>450</v>
      </c>
      <c r="I136" s="136"/>
      <c r="J136" s="88"/>
      <c r="K136" s="91">
        <f>_xlfn.XLOOKUP(Table2[[#This Row],[ASSET ID]],Table7[Equip '#],Table7[Rate],)</f>
        <v>800</v>
      </c>
      <c r="L136" s="91">
        <f>Table2[[#This Row],[INTERNAL MONTHLY RATE]]*Table2[[#This Row],[UNIT ALLOCATION]]</f>
        <v>400</v>
      </c>
      <c r="M136" s="91">
        <f>IF(ISBLANK(Table2[[#This Row],[REVISION]]), Table2[[#This Row],[UNIT ALLOCATION]] * Table2[[#This Row],[INTERNAL MONTHLY RATE]], Table2[[#This Row],[INTERNAL MONTHLY RATE]] * Table2[[#This Row],[REVISION]])</f>
        <v>400</v>
      </c>
      <c r="N136" s="92">
        <f>Table2[[#This Row],[RATE X ALLOCATION]]-Table2[[#This Row],[RATE X REVISION]]</f>
        <v>0</v>
      </c>
    </row>
    <row r="137" spans="1:14" ht="15.6" hidden="1" x14ac:dyDescent="0.3">
      <c r="A137" s="88">
        <f>_xlfn.XLOOKUP(Table2[[#This Row],[JOB]],Table13[JOB '#2],Table13[DIVISION '#],)</f>
        <v>2</v>
      </c>
      <c r="B137" s="89" t="s">
        <v>327</v>
      </c>
      <c r="C137" s="89" t="str">
        <f>_xlfn.XLOOKUP(Table2[[#This Row],[JOB]],Table13[JOB '#1],Table13[JOB DESC],)</f>
        <v>Tarrant IH 20 US 81 Bridge Dec</v>
      </c>
      <c r="D137" s="89" t="s">
        <v>509</v>
      </c>
      <c r="E137" s="89" t="str">
        <f>_xlfn.XLOOKUP(Table2[[#This Row],[ASSET ID]],ALL!$B:$B,ALL!$C:$C,)</f>
        <v>2017 F-750 B12651 (TMA)</v>
      </c>
      <c r="F137" s="89" t="str">
        <f>IFERROR(_xlfn.XLOOKUP(Table2[[#This Row],[ASSET ID]],FLEET7[Asset],FLEET7[Employee],),"")</f>
        <v>TMA</v>
      </c>
      <c r="G137" s="90">
        <v>0.25</v>
      </c>
      <c r="H137" s="116" t="s">
        <v>450</v>
      </c>
      <c r="I137" s="136"/>
      <c r="J137" s="88"/>
      <c r="K137" s="91">
        <f>_xlfn.XLOOKUP(Table2[[#This Row],[ASSET ID]],Table7[Equip '#],Table7[Rate],)</f>
        <v>3500</v>
      </c>
      <c r="L137" s="91">
        <f>Table2[[#This Row],[INTERNAL MONTHLY RATE]]*Table2[[#This Row],[UNIT ALLOCATION]]</f>
        <v>875</v>
      </c>
      <c r="M137" s="91">
        <f>IF(ISBLANK(Table2[[#This Row],[REVISION]]), Table2[[#This Row],[UNIT ALLOCATION]] * Table2[[#This Row],[INTERNAL MONTHLY RATE]], Table2[[#This Row],[INTERNAL MONTHLY RATE]] * Table2[[#This Row],[REVISION]])</f>
        <v>875</v>
      </c>
      <c r="N137" s="92">
        <f>Table2[[#This Row],[RATE X ALLOCATION]]-Table2[[#This Row],[RATE X REVISION]]</f>
        <v>0</v>
      </c>
    </row>
    <row r="138" spans="1:14" ht="15.6" hidden="1" x14ac:dyDescent="0.3">
      <c r="A138" s="88">
        <f>_xlfn.XLOOKUP(Table2[[#This Row],[JOB]],Table13[JOB '#2],Table13[DIVISION '#],)</f>
        <v>2</v>
      </c>
      <c r="B138" s="89" t="s">
        <v>327</v>
      </c>
      <c r="C138" s="89" t="str">
        <f>_xlfn.XLOOKUP(Table2[[#This Row],[JOB]],Table13[JOB '#1],Table13[JOB DESC],)</f>
        <v>Tarrant IH 20 US 81 Bridge Dec</v>
      </c>
      <c r="D138" s="89" t="s">
        <v>2385</v>
      </c>
      <c r="E138" s="89" t="str">
        <f>_xlfn.XLOOKUP(Table2[[#This Row],[ASSET ID]],ALL!$B:$B,ALL!$C:$C,)</f>
        <v>2023 F550 D21569 Lube Truck</v>
      </c>
      <c r="F138" s="89" t="str">
        <f>IFERROR(_xlfn.XLOOKUP(Table2[[#This Row],[ASSET ID]],FLEET7[Asset],FLEET7[Employee],),"")</f>
        <v>Torres, Ivan</v>
      </c>
      <c r="G138" s="90">
        <v>0.08</v>
      </c>
      <c r="H138" s="116" t="s">
        <v>450</v>
      </c>
      <c r="I138" s="136"/>
      <c r="J138" s="88"/>
      <c r="K138" s="91">
        <f>_xlfn.XLOOKUP(Table2[[#This Row],[ASSET ID]],Table7[Equip '#],Table7[Rate],)</f>
        <v>1500</v>
      </c>
      <c r="L138" s="91">
        <f>Table2[[#This Row],[INTERNAL MONTHLY RATE]]*Table2[[#This Row],[UNIT ALLOCATION]]</f>
        <v>120</v>
      </c>
      <c r="M138" s="91">
        <f>IF(ISBLANK(Table2[[#This Row],[REVISION]]), Table2[[#This Row],[UNIT ALLOCATION]] * Table2[[#This Row],[INTERNAL MONTHLY RATE]], Table2[[#This Row],[INTERNAL MONTHLY RATE]] * Table2[[#This Row],[REVISION]])</f>
        <v>120</v>
      </c>
      <c r="N138" s="92">
        <f>Table2[[#This Row],[RATE X ALLOCATION]]-Table2[[#This Row],[RATE X REVISION]]</f>
        <v>0</v>
      </c>
    </row>
    <row r="139" spans="1:14" ht="15.6" hidden="1" x14ac:dyDescent="0.3">
      <c r="A139" s="88">
        <f>_xlfn.XLOOKUP(Table2[[#This Row],[JOB]],Table13[JOB '#2],Table13[DIVISION '#],)</f>
        <v>2</v>
      </c>
      <c r="B139" s="89" t="s">
        <v>327</v>
      </c>
      <c r="C139" s="89" t="str">
        <f>_xlfn.XLOOKUP(Table2[[#This Row],[JOB]],Table13[JOB '#1],Table13[JOB DESC],)</f>
        <v>Tarrant IH 20 US 81 Bridge Dec</v>
      </c>
      <c r="D139" s="89" t="s">
        <v>50</v>
      </c>
      <c r="E139" s="89" t="str">
        <f>_xlfn.XLOOKUP(Table2[[#This Row],[ASSET ID]],ALL!$B:$B,ALL!$C:$C,)</f>
        <v>2019 F250 G54587</v>
      </c>
      <c r="F139" s="89" t="s">
        <v>8608</v>
      </c>
      <c r="G139" s="90">
        <v>0.1</v>
      </c>
      <c r="H139" s="116" t="s">
        <v>450</v>
      </c>
      <c r="I139" s="136"/>
      <c r="J139" s="88"/>
      <c r="K139" s="91">
        <f>_xlfn.XLOOKUP(Table2[[#This Row],[ASSET ID]],Table7[Equip '#],Table7[Rate],)</f>
        <v>1500</v>
      </c>
      <c r="L139" s="91">
        <f>Table2[[#This Row],[INTERNAL MONTHLY RATE]]*Table2[[#This Row],[UNIT ALLOCATION]]</f>
        <v>150</v>
      </c>
      <c r="M139" s="91">
        <f>IF(ISBLANK(Table2[[#This Row],[REVISION]]), Table2[[#This Row],[UNIT ALLOCATION]] * Table2[[#This Row],[INTERNAL MONTHLY RATE]], Table2[[#This Row],[INTERNAL MONTHLY RATE]] * Table2[[#This Row],[REVISION]])</f>
        <v>150</v>
      </c>
      <c r="N139" s="92">
        <f>Table2[[#This Row],[RATE X ALLOCATION]]-Table2[[#This Row],[RATE X REVISION]]</f>
        <v>0</v>
      </c>
    </row>
    <row r="140" spans="1:14" ht="15.6" hidden="1" x14ac:dyDescent="0.3">
      <c r="A140" s="88">
        <f>_xlfn.XLOOKUP(Table2[[#This Row],[JOB]],Table13[JOB '#2],Table13[DIVISION '#],)</f>
        <v>2</v>
      </c>
      <c r="B140" s="89" t="s">
        <v>327</v>
      </c>
      <c r="C140" s="89" t="str">
        <f>_xlfn.XLOOKUP(Table2[[#This Row],[JOB]],Table13[JOB '#1],Table13[JOB DESC],)</f>
        <v>Tarrant IH 20 US 81 Bridge Dec</v>
      </c>
      <c r="D140" s="89" t="s">
        <v>92</v>
      </c>
      <c r="E140" s="89" t="str">
        <f>_xlfn.XLOOKUP(Table2[[#This Row],[ASSET ID]],ALL!$B:$B,ALL!$C:$C,)</f>
        <v>2023 F-250</v>
      </c>
      <c r="F140" s="89" t="str">
        <f>IFERROR(_xlfn.XLOOKUP(Table2[[#This Row],[ASSET ID]],FLEET7[Asset],FLEET7[Employee],),"")</f>
        <v>Miramontes Jr, Juan C</v>
      </c>
      <c r="G140" s="90">
        <v>0.08</v>
      </c>
      <c r="H140" s="116" t="s">
        <v>450</v>
      </c>
      <c r="I140" s="136"/>
      <c r="J140" s="88"/>
      <c r="K140" s="91">
        <f>_xlfn.XLOOKUP(Table2[[#This Row],[ASSET ID]],Table7[Equip '#],Table7[Rate],)</f>
        <v>1500</v>
      </c>
      <c r="L140" s="91">
        <f>Table2[[#This Row],[INTERNAL MONTHLY RATE]]*Table2[[#This Row],[UNIT ALLOCATION]]</f>
        <v>120</v>
      </c>
      <c r="M140" s="91">
        <f>IF(ISBLANK(Table2[[#This Row],[REVISION]]), Table2[[#This Row],[UNIT ALLOCATION]] * Table2[[#This Row],[INTERNAL MONTHLY RATE]], Table2[[#This Row],[INTERNAL MONTHLY RATE]] * Table2[[#This Row],[REVISION]])</f>
        <v>120</v>
      </c>
      <c r="N140" s="92">
        <f>Table2[[#This Row],[RATE X ALLOCATION]]-Table2[[#This Row],[RATE X REVISION]]</f>
        <v>0</v>
      </c>
    </row>
    <row r="141" spans="1:14" ht="15.6" hidden="1" x14ac:dyDescent="0.3">
      <c r="A141" s="88">
        <f>_xlfn.XLOOKUP(Table2[[#This Row],[JOB]],Table13[JOB '#2],Table13[DIVISION '#],)</f>
        <v>2</v>
      </c>
      <c r="B141" s="89" t="s">
        <v>327</v>
      </c>
      <c r="C141" s="89" t="str">
        <f>_xlfn.XLOOKUP(Table2[[#This Row],[JOB]],Table13[JOB '#1],Table13[JOB DESC],)</f>
        <v>Tarrant IH 20 US 81 Bridge Dec</v>
      </c>
      <c r="D141" s="89" t="s">
        <v>6048</v>
      </c>
      <c r="E141" s="89" t="str">
        <f>_xlfn.XLOOKUP(Table2[[#This Row],[ASSET ID]],ALL!$B:$B,ALL!$C:$C,)</f>
        <v>2024 F250 XL (REE94010)</v>
      </c>
      <c r="F141" s="89" t="str">
        <f>IFERROR(_xlfn.XLOOKUP(Table2[[#This Row],[ASSET ID]],FLEET7[Asset],FLEET7[Employee],),"")</f>
        <v>Martinez Salazar, Josue</v>
      </c>
      <c r="G141" s="90">
        <v>0.1</v>
      </c>
      <c r="H141" s="116" t="s">
        <v>450</v>
      </c>
      <c r="I141" s="136"/>
      <c r="J141" s="88"/>
      <c r="K141" s="91">
        <f>_xlfn.XLOOKUP(Table2[[#This Row],[ASSET ID]],Table7[Equip '#],Table7[Rate],)</f>
        <v>1500</v>
      </c>
      <c r="L141" s="91">
        <f>Table2[[#This Row],[INTERNAL MONTHLY RATE]]*Table2[[#This Row],[UNIT ALLOCATION]]</f>
        <v>150</v>
      </c>
      <c r="M141" s="91">
        <f>IF(ISBLANK(Table2[[#This Row],[REVISION]]), Table2[[#This Row],[UNIT ALLOCATION]] * Table2[[#This Row],[INTERNAL MONTHLY RATE]], Table2[[#This Row],[INTERNAL MONTHLY RATE]] * Table2[[#This Row],[REVISION]])</f>
        <v>150</v>
      </c>
      <c r="N141" s="92">
        <f>Table2[[#This Row],[RATE X ALLOCATION]]-Table2[[#This Row],[RATE X REVISION]]</f>
        <v>0</v>
      </c>
    </row>
    <row r="142" spans="1:14" ht="15.6" hidden="1" x14ac:dyDescent="0.3">
      <c r="A142" s="88">
        <f>_xlfn.XLOOKUP(Table2[[#This Row],[JOB]],Table13[JOB '#2],Table13[DIVISION '#],)</f>
        <v>2</v>
      </c>
      <c r="B142" s="89" t="s">
        <v>327</v>
      </c>
      <c r="C142" s="89" t="str">
        <f>_xlfn.XLOOKUP(Table2[[#This Row],[JOB]],Table13[JOB '#1],Table13[JOB DESC],)</f>
        <v>Tarrant IH 20 US 81 Bridge Dec</v>
      </c>
      <c r="D142" s="89" t="s">
        <v>8084</v>
      </c>
      <c r="E142" s="89" t="str">
        <f>_xlfn.XLOOKUP(Table2[[#This Row],[ASSET ID]],ALL!$B:$B,ALL!$C:$C,)</f>
        <v>2024 F250 F26104 PT-284</v>
      </c>
      <c r="F142" s="89" t="s">
        <v>8609</v>
      </c>
      <c r="G142" s="90">
        <v>0.4</v>
      </c>
      <c r="H142" s="116" t="s">
        <v>450</v>
      </c>
      <c r="I142" s="136"/>
      <c r="J142" s="88"/>
      <c r="K142" s="91">
        <f>_xlfn.XLOOKUP(Table2[[#This Row],[ASSET ID]],Table7[Equip '#],Table7[Rate],)</f>
        <v>1500</v>
      </c>
      <c r="L142" s="91">
        <f>Table2[[#This Row],[INTERNAL MONTHLY RATE]]*Table2[[#This Row],[UNIT ALLOCATION]]</f>
        <v>600</v>
      </c>
      <c r="M142" s="91">
        <f>IF(ISBLANK(Table2[[#This Row],[REVISION]]), Table2[[#This Row],[UNIT ALLOCATION]] * Table2[[#This Row],[INTERNAL MONTHLY RATE]], Table2[[#This Row],[INTERNAL MONTHLY RATE]] * Table2[[#This Row],[REVISION]])</f>
        <v>600</v>
      </c>
      <c r="N142" s="92">
        <f>Table2[[#This Row],[RATE X ALLOCATION]]-Table2[[#This Row],[RATE X REVISION]]</f>
        <v>0</v>
      </c>
    </row>
    <row r="143" spans="1:14" ht="15.6" hidden="1" x14ac:dyDescent="0.3">
      <c r="A143" s="88">
        <f>_xlfn.XLOOKUP(Table2[[#This Row],[JOB]],Table13[JOB '#2],Table13[DIVISION '#],)</f>
        <v>2</v>
      </c>
      <c r="B143" s="89" t="s">
        <v>327</v>
      </c>
      <c r="C143" s="89" t="str">
        <f>_xlfn.XLOOKUP(Table2[[#This Row],[JOB]],Table13[JOB '#1],Table13[JOB DESC],)</f>
        <v>Tarrant IH 20 US 81 Bridge Dec</v>
      </c>
      <c r="D143" s="89" t="s">
        <v>125</v>
      </c>
      <c r="E143" s="89" t="str">
        <f>_xlfn.XLOOKUP(Table2[[#This Row],[ASSET ID]],ALL!$B:$B,ALL!$C:$C,)</f>
        <v>2014 JLG G1255A</v>
      </c>
      <c r="F143" s="89" t="str">
        <f>IFERROR(_xlfn.XLOOKUP(Table2[[#This Row],[ASSET ID]],FLEET7[Asset],FLEET7[Employee],),"")</f>
        <v/>
      </c>
      <c r="G143" s="90">
        <v>0.75</v>
      </c>
      <c r="H143" s="116" t="s">
        <v>450</v>
      </c>
      <c r="I143" s="136"/>
      <c r="J143" s="88"/>
      <c r="K143" s="91">
        <f>_xlfn.XLOOKUP(Table2[[#This Row],[ASSET ID]],Table7[Equip '#],Table7[Rate],)</f>
        <v>4000</v>
      </c>
      <c r="L143" s="91">
        <f>Table2[[#This Row],[INTERNAL MONTHLY RATE]]*Table2[[#This Row],[UNIT ALLOCATION]]</f>
        <v>3000</v>
      </c>
      <c r="M143" s="91">
        <f>IF(ISBLANK(Table2[[#This Row],[REVISION]]), Table2[[#This Row],[UNIT ALLOCATION]] * Table2[[#This Row],[INTERNAL MONTHLY RATE]], Table2[[#This Row],[INTERNAL MONTHLY RATE]] * Table2[[#This Row],[REVISION]])</f>
        <v>3000</v>
      </c>
      <c r="N143" s="92">
        <f>Table2[[#This Row],[RATE X ALLOCATION]]-Table2[[#This Row],[RATE X REVISION]]</f>
        <v>0</v>
      </c>
    </row>
    <row r="144" spans="1:14" ht="15.6" hidden="1" x14ac:dyDescent="0.3">
      <c r="A144" s="88">
        <f>_xlfn.XLOOKUP(Table2[[#This Row],[JOB]],Table13[JOB '#2],Table13[DIVISION '#],)</f>
        <v>2</v>
      </c>
      <c r="B144" s="89" t="s">
        <v>327</v>
      </c>
      <c r="C144" s="89" t="str">
        <f>_xlfn.XLOOKUP(Table2[[#This Row],[JOB]],Table13[JOB '#1],Table13[JOB DESC],)</f>
        <v>Tarrant IH 20 US 81 Bridge Dec</v>
      </c>
      <c r="D144" s="89" t="s">
        <v>480</v>
      </c>
      <c r="E144" s="89" t="str">
        <f>_xlfn.XLOOKUP(Table2[[#This Row],[ASSET ID]],ALL!$B:$B,ALL!$C:$C,)</f>
        <v>2016 JLG G5-18A (76908)</v>
      </c>
      <c r="F144" s="89" t="str">
        <f>IFERROR(_xlfn.XLOOKUP(Table2[[#This Row],[ASSET ID]],FLEET7[Asset],FLEET7[Employee],),"")</f>
        <v/>
      </c>
      <c r="G144" s="90">
        <v>0.5</v>
      </c>
      <c r="H144" s="116" t="s">
        <v>450</v>
      </c>
      <c r="I144" s="136"/>
      <c r="J144" s="88"/>
      <c r="K144" s="91">
        <f>_xlfn.XLOOKUP(Table2[[#This Row],[ASSET ID]],Table7[Equip '#],Table7[Rate],)</f>
        <v>2000</v>
      </c>
      <c r="L144" s="91">
        <f>Table2[[#This Row],[INTERNAL MONTHLY RATE]]*Table2[[#This Row],[UNIT ALLOCATION]]</f>
        <v>1000</v>
      </c>
      <c r="M144" s="91">
        <f>IF(ISBLANK(Table2[[#This Row],[REVISION]]), Table2[[#This Row],[UNIT ALLOCATION]] * Table2[[#This Row],[INTERNAL MONTHLY RATE]], Table2[[#This Row],[INTERNAL MONTHLY RATE]] * Table2[[#This Row],[REVISION]])</f>
        <v>1000</v>
      </c>
      <c r="N144" s="92">
        <f>Table2[[#This Row],[RATE X ALLOCATION]]-Table2[[#This Row],[RATE X REVISION]]</f>
        <v>0</v>
      </c>
    </row>
    <row r="145" spans="1:14" ht="15.6" hidden="1" x14ac:dyDescent="0.3">
      <c r="A145" s="88">
        <f>_xlfn.XLOOKUP(Table2[[#This Row],[JOB]],Table13[JOB '#2],Table13[DIVISION '#],)</f>
        <v>2</v>
      </c>
      <c r="B145" s="89" t="s">
        <v>327</v>
      </c>
      <c r="C145" s="89" t="str">
        <f>_xlfn.XLOOKUP(Table2[[#This Row],[JOB]],Table13[JOB '#1],Table13[JOB DESC],)</f>
        <v>Tarrant IH 20 US 81 Bridge Dec</v>
      </c>
      <c r="D145" s="89" t="s">
        <v>8356</v>
      </c>
      <c r="E145" s="89" t="str">
        <f>_xlfn.XLOOKUP(Table2[[#This Row],[ASSET ID]],ALL!$B:$B,ALL!$C:$C,)</f>
        <v>2019 CAT 938M (R08392) WL-13</v>
      </c>
      <c r="F145" s="89" t="str">
        <f>IFERROR(_xlfn.XLOOKUP(Table2[[#This Row],[ASSET ID]],FLEET7[Asset],FLEET7[Employee],),"")</f>
        <v>R08392</v>
      </c>
      <c r="G145" s="90">
        <v>0.5</v>
      </c>
      <c r="H145" s="116" t="s">
        <v>450</v>
      </c>
      <c r="I145" s="136"/>
      <c r="J145" s="88"/>
      <c r="K145" s="91">
        <f>_xlfn.XLOOKUP(Table2[[#This Row],[ASSET ID]],Table7[Equip '#],Table7[Rate],)</f>
        <v>4000</v>
      </c>
      <c r="L145" s="91">
        <f>Table2[[#This Row],[INTERNAL MONTHLY RATE]]*Table2[[#This Row],[UNIT ALLOCATION]]</f>
        <v>2000</v>
      </c>
      <c r="M145" s="91">
        <f>IF(ISBLANK(Table2[[#This Row],[REVISION]]), Table2[[#This Row],[UNIT ALLOCATION]] * Table2[[#This Row],[INTERNAL MONTHLY RATE]], Table2[[#This Row],[INTERNAL MONTHLY RATE]] * Table2[[#This Row],[REVISION]])</f>
        <v>2000</v>
      </c>
      <c r="N145" s="92">
        <f>Table2[[#This Row],[RATE X ALLOCATION]]-Table2[[#This Row],[RATE X REVISION]]</f>
        <v>0</v>
      </c>
    </row>
    <row r="146" spans="1:14" ht="15.6" hidden="1" x14ac:dyDescent="0.3">
      <c r="A146" s="88">
        <f>_xlfn.XLOOKUP(Table2[[#This Row],[JOB]],Table13[JOB '#2],Table13[DIVISION '#],)</f>
        <v>3</v>
      </c>
      <c r="B146" s="89" t="s">
        <v>3197</v>
      </c>
      <c r="C146" s="89" t="str">
        <f>_xlfn.XLOOKUP(Table2[[#This Row],[JOB]],Table13[JOB '#1],Table13[JOB DESC],)</f>
        <v>Martin SH 176 Roadway Improvem</v>
      </c>
      <c r="D146" s="89" t="s">
        <v>301</v>
      </c>
      <c r="E146" s="89" t="str">
        <f>_xlfn.XLOOKUP(Table2[[#This Row],[ASSET ID]],ALL!$B:$B,ALL!$C:$C,)</f>
        <v>2022 DODGE RAM 1500</v>
      </c>
      <c r="F146" s="89" t="str">
        <f>IFERROR(_xlfn.XLOOKUP(Table2[[#This Row],[ASSET ID]],FLEET7[Asset],FLEET7[Employee],),"")</f>
        <v>Ramirez, Jose C</v>
      </c>
      <c r="G146" s="90">
        <v>0.2</v>
      </c>
      <c r="H146" s="116" t="s">
        <v>8377</v>
      </c>
      <c r="I146" s="136"/>
      <c r="J146" s="88"/>
      <c r="K146" s="91">
        <f>_xlfn.XLOOKUP(Table2[[#This Row],[ASSET ID]],Table7[Equip '#],Table7[Rate],)</f>
        <v>1300</v>
      </c>
      <c r="L146" s="91">
        <f>Table2[[#This Row],[INTERNAL MONTHLY RATE]]*Table2[[#This Row],[UNIT ALLOCATION]]</f>
        <v>260</v>
      </c>
      <c r="M146" s="91">
        <f>IF(ISBLANK(Table2[[#This Row],[REVISION]]), Table2[[#This Row],[UNIT ALLOCATION]] * Table2[[#This Row],[INTERNAL MONTHLY RATE]], Table2[[#This Row],[INTERNAL MONTHLY RATE]] * Table2[[#This Row],[REVISION]])</f>
        <v>260</v>
      </c>
      <c r="N146" s="92">
        <f>Table2[[#This Row],[RATE X ALLOCATION]]-Table2[[#This Row],[RATE X REVISION]]</f>
        <v>0</v>
      </c>
    </row>
    <row r="147" spans="1:14" ht="15.6" hidden="1" x14ac:dyDescent="0.3">
      <c r="A147" s="88">
        <f>_xlfn.XLOOKUP(Table2[[#This Row],[JOB]],Table13[JOB '#2],Table13[DIVISION '#],)</f>
        <v>3</v>
      </c>
      <c r="B147" s="89" t="s">
        <v>3197</v>
      </c>
      <c r="C147" s="89" t="str">
        <f>_xlfn.XLOOKUP(Table2[[#This Row],[JOB]],Table13[JOB '#1],Table13[JOB DESC],)</f>
        <v>Martin SH 176 Roadway Improvem</v>
      </c>
      <c r="D147" s="89" t="s">
        <v>67</v>
      </c>
      <c r="E147" s="89" t="str">
        <f>_xlfn.XLOOKUP(Table2[[#This Row],[ASSET ID]],ALL!$B:$B,ALL!$C:$C,)</f>
        <v>2020 F150 F16442</v>
      </c>
      <c r="F147" s="89" t="str">
        <f>IFERROR(_xlfn.XLOOKUP(Table2[[#This Row],[ASSET ID]],FLEET7[Asset],FLEET7[Employee],),"")</f>
        <v>Bautista, Jose A</v>
      </c>
      <c r="G147" s="90">
        <v>1</v>
      </c>
      <c r="H147" s="116" t="s">
        <v>8377</v>
      </c>
      <c r="I147" s="136"/>
      <c r="J147" s="88"/>
      <c r="K147" s="91">
        <f>_xlfn.XLOOKUP(Table2[[#This Row],[ASSET ID]],Table7[Equip '#],Table7[Rate],)</f>
        <v>1300</v>
      </c>
      <c r="L147" s="91">
        <f>Table2[[#This Row],[INTERNAL MONTHLY RATE]]*Table2[[#This Row],[UNIT ALLOCATION]]</f>
        <v>1300</v>
      </c>
      <c r="M147" s="91">
        <f>IF(ISBLANK(Table2[[#This Row],[REVISION]]), Table2[[#This Row],[UNIT ALLOCATION]] * Table2[[#This Row],[INTERNAL MONTHLY RATE]], Table2[[#This Row],[INTERNAL MONTHLY RATE]] * Table2[[#This Row],[REVISION]])</f>
        <v>1300</v>
      </c>
      <c r="N147" s="92">
        <f>Table2[[#This Row],[RATE X ALLOCATION]]-Table2[[#This Row],[RATE X REVISION]]</f>
        <v>0</v>
      </c>
    </row>
    <row r="148" spans="1:14" ht="15.6" hidden="1" x14ac:dyDescent="0.3">
      <c r="A148" s="88">
        <f>_xlfn.XLOOKUP(Table2[[#This Row],[JOB]],Table13[JOB '#2],Table13[DIVISION '#],)</f>
        <v>2</v>
      </c>
      <c r="B148" s="89" t="s">
        <v>1086</v>
      </c>
      <c r="C148" s="89" t="str">
        <f>_xlfn.XLOOKUP(Table2[[#This Row],[JOB]],Table13[JOB '#1],Table13[JOB DESC],)</f>
        <v>Dallas SH 345 Bridge Rehabilit</v>
      </c>
      <c r="D148" s="89" t="s">
        <v>1071</v>
      </c>
      <c r="E148" s="89" t="str">
        <f>_xlfn.XLOOKUP(Table2[[#This Row],[ASSET ID]],ALL!$B:$B,ALL!$C:$C,)</f>
        <v>SOUTHLAND SL7 DUMP TRAILER</v>
      </c>
      <c r="F148" s="89" t="str">
        <f>IFERROR(_xlfn.XLOOKUP(Table2[[#This Row],[ASSET ID]],FLEET7[Asset],FLEET7[Employee],),"")</f>
        <v/>
      </c>
      <c r="G148" s="90">
        <v>0.96</v>
      </c>
      <c r="H148" s="116" t="s">
        <v>8377</v>
      </c>
      <c r="I148" s="136"/>
      <c r="J148" s="88"/>
      <c r="K148" s="91">
        <f>_xlfn.XLOOKUP(Table2[[#This Row],[ASSET ID]],Table7[Equip '#],Table7[Rate],)</f>
        <v>200</v>
      </c>
      <c r="L148" s="91">
        <f>Table2[[#This Row],[INTERNAL MONTHLY RATE]]*Table2[[#This Row],[UNIT ALLOCATION]]</f>
        <v>192</v>
      </c>
      <c r="M148" s="91">
        <f>IF(ISBLANK(Table2[[#This Row],[REVISION]]), Table2[[#This Row],[UNIT ALLOCATION]] * Table2[[#This Row],[INTERNAL MONTHLY RATE]], Table2[[#This Row],[INTERNAL MONTHLY RATE]] * Table2[[#This Row],[REVISION]])</f>
        <v>192</v>
      </c>
      <c r="N148" s="92">
        <f>Table2[[#This Row],[RATE X ALLOCATION]]-Table2[[#This Row],[RATE X REVISION]]</f>
        <v>0</v>
      </c>
    </row>
    <row r="149" spans="1:14" ht="15.6" hidden="1" x14ac:dyDescent="0.3">
      <c r="A149" s="88">
        <f>_xlfn.XLOOKUP(Table2[[#This Row],[JOB]],Table13[JOB '#2],Table13[DIVISION '#],)</f>
        <v>2</v>
      </c>
      <c r="B149" s="89" t="s">
        <v>1086</v>
      </c>
      <c r="C149" s="89" t="str">
        <f>_xlfn.XLOOKUP(Table2[[#This Row],[JOB]],Table13[JOB '#1],Table13[JOB DESC],)</f>
        <v>Dallas SH 345 Bridge Rehabilit</v>
      </c>
      <c r="D149" s="89" t="s">
        <v>3780</v>
      </c>
      <c r="E149" s="89" t="str">
        <f>_xlfn.XLOOKUP(Table2[[#This Row],[ASSET ID]],ALL!$B:$B,ALL!$C:$C,)</f>
        <v>2024 BIG TEX 70ST-16BK (3155)</v>
      </c>
      <c r="F149" s="89" t="str">
        <f>IFERROR(_xlfn.XLOOKUP(Table2[[#This Row],[ASSET ID]],FLEET7[Asset],FLEET7[Employee],),"")</f>
        <v/>
      </c>
      <c r="G149" s="90">
        <v>1</v>
      </c>
      <c r="H149" s="116" t="s">
        <v>8377</v>
      </c>
      <c r="I149" s="136"/>
      <c r="J149" s="88"/>
      <c r="K149" s="91">
        <f>_xlfn.XLOOKUP(Table2[[#This Row],[ASSET ID]],Table7[Equip '#],Table7[Rate],)</f>
        <v>200</v>
      </c>
      <c r="L149" s="91">
        <f>Table2[[#This Row],[INTERNAL MONTHLY RATE]]*Table2[[#This Row],[UNIT ALLOCATION]]</f>
        <v>200</v>
      </c>
      <c r="M149" s="91">
        <f>IF(ISBLANK(Table2[[#This Row],[REVISION]]), Table2[[#This Row],[UNIT ALLOCATION]] * Table2[[#This Row],[INTERNAL MONTHLY RATE]], Table2[[#This Row],[INTERNAL MONTHLY RATE]] * Table2[[#This Row],[REVISION]])</f>
        <v>200</v>
      </c>
      <c r="N149" s="92">
        <f>Table2[[#This Row],[RATE X ALLOCATION]]-Table2[[#This Row],[RATE X REVISION]]</f>
        <v>0</v>
      </c>
    </row>
    <row r="150" spans="1:14" ht="15.6" hidden="1" x14ac:dyDescent="0.3">
      <c r="A150" s="88">
        <f>_xlfn.XLOOKUP(Table2[[#This Row],[JOB]],Table13[JOB '#2],Table13[DIVISION '#],)</f>
        <v>2</v>
      </c>
      <c r="B150" s="89" t="s">
        <v>1086</v>
      </c>
      <c r="C150" s="89" t="str">
        <f>_xlfn.XLOOKUP(Table2[[#This Row],[JOB]],Table13[JOB '#1],Table13[JOB DESC],)</f>
        <v>Dallas SH 345 Bridge Rehabilit</v>
      </c>
      <c r="D150" s="89" t="s">
        <v>3479</v>
      </c>
      <c r="E150" s="89" t="str">
        <f>_xlfn.XLOOKUP(Table2[[#This Row],[ASSET ID]],ALL!$B:$B,ALL!$C:$C,)</f>
        <v>2024 SULLAIR 185 AIR COMPRESSOR</v>
      </c>
      <c r="F150" s="89" t="str">
        <f>IFERROR(_xlfn.XLOOKUP(Table2[[#This Row],[ASSET ID]],FLEET7[Asset],FLEET7[Employee],),"")</f>
        <v>0153</v>
      </c>
      <c r="G150" s="90">
        <v>0.94</v>
      </c>
      <c r="H150" s="116" t="s">
        <v>8377</v>
      </c>
      <c r="I150" s="136"/>
      <c r="J150" s="88"/>
      <c r="K150" s="91">
        <f>_xlfn.XLOOKUP(Table2[[#This Row],[ASSET ID]],Table7[Equip '#],Table7[Rate],)</f>
        <v>800</v>
      </c>
      <c r="L150" s="91">
        <f>Table2[[#This Row],[INTERNAL MONTHLY RATE]]*Table2[[#This Row],[UNIT ALLOCATION]]</f>
        <v>752</v>
      </c>
      <c r="M150" s="91">
        <f>IF(ISBLANK(Table2[[#This Row],[REVISION]]), Table2[[#This Row],[UNIT ALLOCATION]] * Table2[[#This Row],[INTERNAL MONTHLY RATE]], Table2[[#This Row],[INTERNAL MONTHLY RATE]] * Table2[[#This Row],[REVISION]])</f>
        <v>752</v>
      </c>
      <c r="N150" s="92">
        <f>Table2[[#This Row],[RATE X ALLOCATION]]-Table2[[#This Row],[RATE X REVISION]]</f>
        <v>0</v>
      </c>
    </row>
    <row r="151" spans="1:14" ht="15.6" hidden="1" x14ac:dyDescent="0.3">
      <c r="A151" s="88">
        <f>_xlfn.XLOOKUP(Table2[[#This Row],[JOB]],Table13[JOB '#2],Table13[DIVISION '#],)</f>
        <v>2</v>
      </c>
      <c r="B151" s="89" t="s">
        <v>1086</v>
      </c>
      <c r="C151" s="89" t="str">
        <f>_xlfn.XLOOKUP(Table2[[#This Row],[JOB]],Table13[JOB '#1],Table13[JOB DESC],)</f>
        <v>Dallas SH 345 Bridge Rehabilit</v>
      </c>
      <c r="D151" s="89" t="s">
        <v>3480</v>
      </c>
      <c r="E151" s="89" t="str">
        <f>_xlfn.XLOOKUP(Table2[[#This Row],[ASSET ID]],ALL!$B:$B,ALL!$C:$C,)</f>
        <v>2024 SULLAIR 185 AIR COMPRESSOR</v>
      </c>
      <c r="F151" s="89" t="str">
        <f>IFERROR(_xlfn.XLOOKUP(Table2[[#This Row],[ASSET ID]],FLEET7[Asset],FLEET7[Employee],),"")</f>
        <v/>
      </c>
      <c r="G151" s="90">
        <v>0.96</v>
      </c>
      <c r="H151" s="116" t="s">
        <v>8377</v>
      </c>
      <c r="I151" s="136"/>
      <c r="J151" s="88"/>
      <c r="K151" s="91">
        <f>_xlfn.XLOOKUP(Table2[[#This Row],[ASSET ID]],Table7[Equip '#],Table7[Rate],)</f>
        <v>800</v>
      </c>
      <c r="L151" s="91">
        <f>Table2[[#This Row],[INTERNAL MONTHLY RATE]]*Table2[[#This Row],[UNIT ALLOCATION]]</f>
        <v>768</v>
      </c>
      <c r="M151" s="91">
        <f>IF(ISBLANK(Table2[[#This Row],[REVISION]]), Table2[[#This Row],[UNIT ALLOCATION]] * Table2[[#This Row],[INTERNAL MONTHLY RATE]], Table2[[#This Row],[INTERNAL MONTHLY RATE]] * Table2[[#This Row],[REVISION]])</f>
        <v>768</v>
      </c>
      <c r="N151" s="92">
        <f>Table2[[#This Row],[RATE X ALLOCATION]]-Table2[[#This Row],[RATE X REVISION]]</f>
        <v>0</v>
      </c>
    </row>
    <row r="152" spans="1:14" ht="15.6" hidden="1" x14ac:dyDescent="0.3">
      <c r="A152" s="88">
        <f>_xlfn.XLOOKUP(Table2[[#This Row],[JOB]],Table13[JOB '#2],Table13[DIVISION '#],)</f>
        <v>2</v>
      </c>
      <c r="B152" s="89" t="s">
        <v>1086</v>
      </c>
      <c r="C152" s="89" t="str">
        <f>_xlfn.XLOOKUP(Table2[[#This Row],[JOB]],Table13[JOB '#1],Table13[JOB DESC],)</f>
        <v>Dallas SH 345 Bridge Rehabilit</v>
      </c>
      <c r="D152" s="89" t="s">
        <v>5</v>
      </c>
      <c r="E152" s="89" t="str">
        <f>_xlfn.XLOOKUP(Table2[[#This Row],[ASSET ID]],ALL!$B:$B,ALL!$C:$C,)</f>
        <v>2015 CAT 420F2 IT</v>
      </c>
      <c r="F152" s="89" t="str">
        <f>IFERROR(_xlfn.XLOOKUP(Table2[[#This Row],[ASSET ID]],FLEET7[Asset],FLEET7[Employee],),"")</f>
        <v/>
      </c>
      <c r="G152" s="90">
        <v>1</v>
      </c>
      <c r="H152" s="116" t="s">
        <v>8377</v>
      </c>
      <c r="I152" s="136"/>
      <c r="J152" s="88"/>
      <c r="K152" s="91">
        <f>_xlfn.XLOOKUP(Table2[[#This Row],[ASSET ID]],Table7[Equip '#],Table7[Rate],)</f>
        <v>2500</v>
      </c>
      <c r="L152" s="91">
        <f>Table2[[#This Row],[INTERNAL MONTHLY RATE]]*Table2[[#This Row],[UNIT ALLOCATION]]</f>
        <v>2500</v>
      </c>
      <c r="M152" s="91">
        <f>IF(ISBLANK(Table2[[#This Row],[REVISION]]), Table2[[#This Row],[UNIT ALLOCATION]] * Table2[[#This Row],[INTERNAL MONTHLY RATE]], Table2[[#This Row],[INTERNAL MONTHLY RATE]] * Table2[[#This Row],[REVISION]])</f>
        <v>2500</v>
      </c>
      <c r="N152" s="92">
        <f>Table2[[#This Row],[RATE X ALLOCATION]]-Table2[[#This Row],[RATE X REVISION]]</f>
        <v>0</v>
      </c>
    </row>
    <row r="153" spans="1:14" ht="15.6" hidden="1" x14ac:dyDescent="0.3">
      <c r="A153" s="88">
        <f>_xlfn.XLOOKUP(Table2[[#This Row],[JOB]],Table13[JOB '#2],Table13[DIVISION '#],)</f>
        <v>2</v>
      </c>
      <c r="B153" s="89" t="s">
        <v>1086</v>
      </c>
      <c r="C153" s="89" t="str">
        <f>_xlfn.XLOOKUP(Table2[[#This Row],[JOB]],Table13[JOB '#1],Table13[JOB DESC],)</f>
        <v>Dallas SH 345 Bridge Rehabilit</v>
      </c>
      <c r="D153" s="89" t="s">
        <v>1112</v>
      </c>
      <c r="E153" s="89" t="str">
        <f>_xlfn.XLOOKUP(Table2[[#This Row],[ASSET ID]],ALL!$B:$B,ALL!$C:$C,)</f>
        <v>Broce RJ 350 Broom</v>
      </c>
      <c r="F153" s="89" t="str">
        <f>IFERROR(_xlfn.XLOOKUP(Table2[[#This Row],[ASSET ID]],FLEET7[Asset],FLEET7[Employee],),"")</f>
        <v/>
      </c>
      <c r="G153" s="90">
        <v>0.93</v>
      </c>
      <c r="H153" s="116" t="s">
        <v>8377</v>
      </c>
      <c r="I153" s="136"/>
      <c r="J153" s="88"/>
      <c r="K153" s="91">
        <f>_xlfn.XLOOKUP(Table2[[#This Row],[ASSET ID]],Table7[Equip '#],Table7[Rate],)</f>
        <v>1200</v>
      </c>
      <c r="L153" s="91">
        <f>Table2[[#This Row],[INTERNAL MONTHLY RATE]]*Table2[[#This Row],[UNIT ALLOCATION]]</f>
        <v>1116</v>
      </c>
      <c r="M153" s="91">
        <f>IF(ISBLANK(Table2[[#This Row],[REVISION]]), Table2[[#This Row],[UNIT ALLOCATION]] * Table2[[#This Row],[INTERNAL MONTHLY RATE]], Table2[[#This Row],[INTERNAL MONTHLY RATE]] * Table2[[#This Row],[REVISION]])</f>
        <v>1116</v>
      </c>
      <c r="N153" s="92">
        <f>Table2[[#This Row],[RATE X ALLOCATION]]-Table2[[#This Row],[RATE X REVISION]]</f>
        <v>0</v>
      </c>
    </row>
    <row r="154" spans="1:14" ht="15.6" hidden="1" x14ac:dyDescent="0.3">
      <c r="A154" s="88">
        <f>_xlfn.XLOOKUP(Table2[[#This Row],[JOB]],Table13[JOB '#2],Table13[DIVISION '#],)</f>
        <v>2</v>
      </c>
      <c r="B154" s="89" t="s">
        <v>1086</v>
      </c>
      <c r="C154" s="89" t="str">
        <f>_xlfn.XLOOKUP(Table2[[#This Row],[JOB]],Table13[JOB '#1],Table13[JOB DESC],)</f>
        <v>Dallas SH 345 Bridge Rehabilit</v>
      </c>
      <c r="D154" s="89" t="s">
        <v>17</v>
      </c>
      <c r="E154" s="89" t="str">
        <f>_xlfn.XLOOKUP(Table2[[#This Row],[ASSET ID]],ALL!$B:$B,ALL!$C:$C,)</f>
        <v>2017 Gomaco Comm III</v>
      </c>
      <c r="F154" s="89" t="str">
        <f>IFERROR(_xlfn.XLOOKUP(Table2[[#This Row],[ASSET ID]],FLEET7[Asset],FLEET7[Employee],),"")</f>
        <v/>
      </c>
      <c r="G154" s="90">
        <v>0.1</v>
      </c>
      <c r="H154" s="116" t="s">
        <v>8377</v>
      </c>
      <c r="I154" s="136"/>
      <c r="J154" s="88"/>
      <c r="K154" s="91">
        <f>_xlfn.XLOOKUP(Table2[[#This Row],[ASSET ID]],Table7[Equip '#],Table7[Rate],)</f>
        <v>8883</v>
      </c>
      <c r="L154" s="91">
        <f>Table2[[#This Row],[INTERNAL MONTHLY RATE]]*Table2[[#This Row],[UNIT ALLOCATION]]</f>
        <v>888.30000000000007</v>
      </c>
      <c r="M154" s="91">
        <f>IF(ISBLANK(Table2[[#This Row],[REVISION]]), Table2[[#This Row],[UNIT ALLOCATION]] * Table2[[#This Row],[INTERNAL MONTHLY RATE]], Table2[[#This Row],[INTERNAL MONTHLY RATE]] * Table2[[#This Row],[REVISION]])</f>
        <v>888.30000000000007</v>
      </c>
      <c r="N154" s="92">
        <f>Table2[[#This Row],[RATE X ALLOCATION]]-Table2[[#This Row],[RATE X REVISION]]</f>
        <v>0</v>
      </c>
    </row>
    <row r="155" spans="1:14" ht="15.6" hidden="1" x14ac:dyDescent="0.3">
      <c r="A155" s="88">
        <f>_xlfn.XLOOKUP(Table2[[#This Row],[JOB]],Table13[JOB '#2],Table13[DIVISION '#],)</f>
        <v>2</v>
      </c>
      <c r="B155" s="89" t="s">
        <v>1086</v>
      </c>
      <c r="C155" s="89" t="str">
        <f>_xlfn.XLOOKUP(Table2[[#This Row],[JOB]],Table13[JOB '#1],Table13[JOB DESC],)</f>
        <v>Dallas SH 345 Bridge Rehabilit</v>
      </c>
      <c r="D155" s="89" t="s">
        <v>1662</v>
      </c>
      <c r="E155" s="89" t="str">
        <f>_xlfn.XLOOKUP(Table2[[#This Row],[ASSET ID]],ALL!$B:$B,ALL!$C:$C,)</f>
        <v>2025 WESTERN STAR POLYMIXER</v>
      </c>
      <c r="F155" s="89" t="str">
        <f>IFERROR(_xlfn.XLOOKUP(Table2[[#This Row],[ASSET ID]],FLEET7[Asset],FLEET7[Employee],),"")</f>
        <v/>
      </c>
      <c r="G155" s="90">
        <v>0.5</v>
      </c>
      <c r="H155" s="116" t="s">
        <v>8377</v>
      </c>
      <c r="I155" s="136"/>
      <c r="J155" s="88"/>
      <c r="K155" s="91">
        <f>_xlfn.XLOOKUP(Table2[[#This Row],[ASSET ID]],Table7[Equip '#],Table7[Rate],)</f>
        <v>7300</v>
      </c>
      <c r="L155" s="91">
        <f>Table2[[#This Row],[INTERNAL MONTHLY RATE]]*Table2[[#This Row],[UNIT ALLOCATION]]</f>
        <v>3650</v>
      </c>
      <c r="M155" s="91">
        <f>IF(ISBLANK(Table2[[#This Row],[REVISION]]), Table2[[#This Row],[UNIT ALLOCATION]] * Table2[[#This Row],[INTERNAL MONTHLY RATE]], Table2[[#This Row],[INTERNAL MONTHLY RATE]] * Table2[[#This Row],[REVISION]])</f>
        <v>3650</v>
      </c>
      <c r="N155" s="92">
        <f>Table2[[#This Row],[RATE X ALLOCATION]]-Table2[[#This Row],[RATE X REVISION]]</f>
        <v>0</v>
      </c>
    </row>
    <row r="156" spans="1:14" ht="15.6" hidden="1" x14ac:dyDescent="0.3">
      <c r="A156" s="88">
        <f>_xlfn.XLOOKUP(Table2[[#This Row],[JOB]],Table13[JOB '#2],Table13[DIVISION '#],)</f>
        <v>2</v>
      </c>
      <c r="B156" s="89" t="s">
        <v>1086</v>
      </c>
      <c r="C156" s="89" t="str">
        <f>_xlfn.XLOOKUP(Table2[[#This Row],[JOB]],Table13[JOB '#1],Table13[JOB DESC],)</f>
        <v>Dallas SH 345 Bridge Rehabilit</v>
      </c>
      <c r="D156" s="89" t="s">
        <v>453</v>
      </c>
      <c r="E156" s="89" t="str">
        <f>_xlfn.XLOOKUP(Table2[[#This Row],[ASSET ID]],ALL!$B:$B,ALL!$C:$C,)</f>
        <v>2013 F-550 B64200</v>
      </c>
      <c r="F156" s="89" t="str">
        <f>IFERROR(_xlfn.XLOOKUP(Table2[[#This Row],[ASSET ID]],FLEET7[Asset],FLEET7[Employee],),"")</f>
        <v>WELDING TRUCK</v>
      </c>
      <c r="G156" s="90">
        <v>0.95</v>
      </c>
      <c r="H156" s="116" t="s">
        <v>8377</v>
      </c>
      <c r="I156" s="136"/>
      <c r="J156" s="88"/>
      <c r="K156" s="91">
        <f>_xlfn.XLOOKUP(Table2[[#This Row],[ASSET ID]],Table7[Equip '#],Table7[Rate],)</f>
        <v>1700</v>
      </c>
      <c r="L156" s="91">
        <f>Table2[[#This Row],[INTERNAL MONTHLY RATE]]*Table2[[#This Row],[UNIT ALLOCATION]]</f>
        <v>1615</v>
      </c>
      <c r="M156" s="91">
        <f>IF(ISBLANK(Table2[[#This Row],[REVISION]]), Table2[[#This Row],[UNIT ALLOCATION]] * Table2[[#This Row],[INTERNAL MONTHLY RATE]], Table2[[#This Row],[INTERNAL MONTHLY RATE]] * Table2[[#This Row],[REVISION]])</f>
        <v>1615</v>
      </c>
      <c r="N156" s="92">
        <f>Table2[[#This Row],[RATE X ALLOCATION]]-Table2[[#This Row],[RATE X REVISION]]</f>
        <v>0</v>
      </c>
    </row>
    <row r="157" spans="1:14" ht="15.6" hidden="1" x14ac:dyDescent="0.3">
      <c r="A157" s="88">
        <f>_xlfn.XLOOKUP(Table2[[#This Row],[JOB]],Table13[JOB '#2],Table13[DIVISION '#],)</f>
        <v>2</v>
      </c>
      <c r="B157" s="89" t="s">
        <v>1086</v>
      </c>
      <c r="C157" s="89" t="str">
        <f>_xlfn.XLOOKUP(Table2[[#This Row],[JOB]],Table13[JOB '#1],Table13[JOB DESC],)</f>
        <v>Dallas SH 345 Bridge Rehabilit</v>
      </c>
      <c r="D157" s="89" t="s">
        <v>315</v>
      </c>
      <c r="E157" s="89" t="str">
        <f>_xlfn.XLOOKUP(Table2[[#This Row],[ASSET ID]],ALL!$B:$B,ALL!$C:$C,)</f>
        <v>2023 FORD F-250</v>
      </c>
      <c r="F157" s="89" t="str">
        <f>IFERROR(_xlfn.XLOOKUP(Table2[[#This Row],[ASSET ID]],FLEET7[Asset],FLEET7[Employee],),"")</f>
        <v>Lopez, Juan</v>
      </c>
      <c r="G157" s="90">
        <v>0.57999999999999996</v>
      </c>
      <c r="H157" s="116" t="s">
        <v>8377</v>
      </c>
      <c r="I157" s="136"/>
      <c r="J157" s="88"/>
      <c r="K157" s="91">
        <f>_xlfn.XLOOKUP(Table2[[#This Row],[ASSET ID]],Table7[Equip '#],Table7[Rate],)</f>
        <v>2000</v>
      </c>
      <c r="L157" s="91">
        <f>Table2[[#This Row],[INTERNAL MONTHLY RATE]]*Table2[[#This Row],[UNIT ALLOCATION]]</f>
        <v>1160</v>
      </c>
      <c r="M157" s="91">
        <f>IF(ISBLANK(Table2[[#This Row],[REVISION]]), Table2[[#This Row],[UNIT ALLOCATION]] * Table2[[#This Row],[INTERNAL MONTHLY RATE]], Table2[[#This Row],[INTERNAL MONTHLY RATE]] * Table2[[#This Row],[REVISION]])</f>
        <v>1160</v>
      </c>
      <c r="N157" s="92">
        <f>Table2[[#This Row],[RATE X ALLOCATION]]-Table2[[#This Row],[RATE X REVISION]]</f>
        <v>0</v>
      </c>
    </row>
    <row r="158" spans="1:14" ht="15.6" hidden="1" x14ac:dyDescent="0.3">
      <c r="A158" s="88">
        <f>_xlfn.XLOOKUP(Table2[[#This Row],[JOB]],Table13[JOB '#2],Table13[DIVISION '#],)</f>
        <v>2</v>
      </c>
      <c r="B158" s="89" t="s">
        <v>1086</v>
      </c>
      <c r="C158" s="89" t="str">
        <f>_xlfn.XLOOKUP(Table2[[#This Row],[JOB]],Table13[JOB '#1],Table13[JOB DESC],)</f>
        <v>Dallas SH 345 Bridge Rehabilit</v>
      </c>
      <c r="D158" s="89" t="s">
        <v>455</v>
      </c>
      <c r="E158" s="89" t="str">
        <f>_xlfn.XLOOKUP(Table2[[#This Row],[ASSET ID]],ALL!$B:$B,ALL!$C:$C,)</f>
        <v>2023 FORD F-250 XL</v>
      </c>
      <c r="F158" s="89" t="str">
        <f>IFERROR(_xlfn.XLOOKUP(Table2[[#This Row],[ASSET ID]],FLEET7[Asset],FLEET7[Employee],),"")</f>
        <v>Rodriguez, Juan P</v>
      </c>
      <c r="G158" s="90">
        <v>0.25</v>
      </c>
      <c r="H158" s="116" t="s">
        <v>8377</v>
      </c>
      <c r="I158" s="136"/>
      <c r="J158" s="88"/>
      <c r="K158" s="91">
        <f>_xlfn.XLOOKUP(Table2[[#This Row],[ASSET ID]],Table7[Equip '#],Table7[Rate],)</f>
        <v>2000</v>
      </c>
      <c r="L158" s="91">
        <f>Table2[[#This Row],[INTERNAL MONTHLY RATE]]*Table2[[#This Row],[UNIT ALLOCATION]]</f>
        <v>500</v>
      </c>
      <c r="M158" s="91">
        <f>IF(ISBLANK(Table2[[#This Row],[REVISION]]), Table2[[#This Row],[UNIT ALLOCATION]] * Table2[[#This Row],[INTERNAL MONTHLY RATE]], Table2[[#This Row],[INTERNAL MONTHLY RATE]] * Table2[[#This Row],[REVISION]])</f>
        <v>500</v>
      </c>
      <c r="N158" s="92">
        <f>Table2[[#This Row],[RATE X ALLOCATION]]-Table2[[#This Row],[RATE X REVISION]]</f>
        <v>0</v>
      </c>
    </row>
    <row r="159" spans="1:14" ht="15.6" hidden="1" x14ac:dyDescent="0.3">
      <c r="A159" s="88">
        <f>_xlfn.XLOOKUP(Table2[[#This Row],[JOB]],Table13[JOB '#2],Table13[DIVISION '#],)</f>
        <v>2</v>
      </c>
      <c r="B159" s="89" t="s">
        <v>1086</v>
      </c>
      <c r="C159" s="89" t="str">
        <f>_xlfn.XLOOKUP(Table2[[#This Row],[JOB]],Table13[JOB '#1],Table13[JOB DESC],)</f>
        <v>Dallas SH 345 Bridge Rehabilit</v>
      </c>
      <c r="D159" s="89" t="s">
        <v>457</v>
      </c>
      <c r="E159" s="89" t="str">
        <f>_xlfn.XLOOKUP(Table2[[#This Row],[ASSET ID]],ALL!$B:$B,ALL!$C:$C,)</f>
        <v>2023 FORD F-250 XL</v>
      </c>
      <c r="F159" s="89" t="str">
        <f>IFERROR(_xlfn.XLOOKUP(Table2[[#This Row],[ASSET ID]],FLEET7[Asset],FLEET7[Employee],),"")</f>
        <v>Ruiz, Juan L</v>
      </c>
      <c r="G159" s="90">
        <v>0.42</v>
      </c>
      <c r="H159" s="116" t="s">
        <v>8377</v>
      </c>
      <c r="I159" s="136"/>
      <c r="J159" s="88"/>
      <c r="K159" s="91">
        <f>_xlfn.XLOOKUP(Table2[[#This Row],[ASSET ID]],Table7[Equip '#],Table7[Rate],)</f>
        <v>2000</v>
      </c>
      <c r="L159" s="91">
        <f>Table2[[#This Row],[INTERNAL MONTHLY RATE]]*Table2[[#This Row],[UNIT ALLOCATION]]</f>
        <v>840</v>
      </c>
      <c r="M159" s="91">
        <f>IF(ISBLANK(Table2[[#This Row],[REVISION]]), Table2[[#This Row],[UNIT ALLOCATION]] * Table2[[#This Row],[INTERNAL MONTHLY RATE]], Table2[[#This Row],[INTERNAL MONTHLY RATE]] * Table2[[#This Row],[REVISION]])</f>
        <v>840</v>
      </c>
      <c r="N159" s="92">
        <f>Table2[[#This Row],[RATE X ALLOCATION]]-Table2[[#This Row],[RATE X REVISION]]</f>
        <v>0</v>
      </c>
    </row>
    <row r="160" spans="1:14" ht="15.6" hidden="1" x14ac:dyDescent="0.3">
      <c r="A160" s="88">
        <f>_xlfn.XLOOKUP(Table2[[#This Row],[JOB]],Table13[JOB '#2],Table13[DIVISION '#],)</f>
        <v>2</v>
      </c>
      <c r="B160" s="89" t="s">
        <v>1086</v>
      </c>
      <c r="C160" s="89" t="str">
        <f>_xlfn.XLOOKUP(Table2[[#This Row],[JOB]],Table13[JOB '#1],Table13[JOB DESC],)</f>
        <v>Dallas SH 345 Bridge Rehabilit</v>
      </c>
      <c r="D160" s="89" t="s">
        <v>3740</v>
      </c>
      <c r="E160" s="89" t="str">
        <f>_xlfn.XLOOKUP(Table2[[#This Row],[ASSET ID]],ALL!$B:$B,ALL!$C:$C,)</f>
        <v>2024 F-150</v>
      </c>
      <c r="F160" s="89" t="str">
        <f>IFERROR(_xlfn.XLOOKUP(Table2[[#This Row],[ASSET ID]],FLEET7[Asset],FLEET7[Employee],),"")</f>
        <v>Giebelhaus, Eric STX</v>
      </c>
      <c r="G160" s="90">
        <v>0.55000000000000004</v>
      </c>
      <c r="H160" s="116" t="s">
        <v>8377</v>
      </c>
      <c r="I160" s="136"/>
      <c r="J160" s="88"/>
      <c r="K160" s="91">
        <f>_xlfn.XLOOKUP(Table2[[#This Row],[ASSET ID]],Table7[Equip '#],Table7[Rate],)</f>
        <v>1300</v>
      </c>
      <c r="L160" s="91">
        <f>Table2[[#This Row],[INTERNAL MONTHLY RATE]]*Table2[[#This Row],[UNIT ALLOCATION]]</f>
        <v>715.00000000000011</v>
      </c>
      <c r="M160" s="91">
        <f>IF(ISBLANK(Table2[[#This Row],[REVISION]]), Table2[[#This Row],[UNIT ALLOCATION]] * Table2[[#This Row],[INTERNAL MONTHLY RATE]], Table2[[#This Row],[INTERNAL MONTHLY RATE]] * Table2[[#This Row],[REVISION]])</f>
        <v>715.00000000000011</v>
      </c>
      <c r="N160" s="92">
        <f>Table2[[#This Row],[RATE X ALLOCATION]]-Table2[[#This Row],[RATE X REVISION]]</f>
        <v>0</v>
      </c>
    </row>
    <row r="161" spans="1:14" ht="15.6" hidden="1" x14ac:dyDescent="0.3">
      <c r="A161" s="88">
        <f>_xlfn.XLOOKUP(Table2[[#This Row],[JOB]],Table13[JOB '#2],Table13[DIVISION '#],)</f>
        <v>2</v>
      </c>
      <c r="B161" s="89" t="s">
        <v>1086</v>
      </c>
      <c r="C161" s="89" t="str">
        <f>_xlfn.XLOOKUP(Table2[[#This Row],[JOB]],Table13[JOB '#1],Table13[JOB DESC],)</f>
        <v>Dallas SH 345 Bridge Rehabilit</v>
      </c>
      <c r="D161" s="89" t="s">
        <v>465</v>
      </c>
      <c r="E161" s="89" t="str">
        <f>_xlfn.XLOOKUP(Table2[[#This Row],[ASSET ID]],ALL!$B:$B,ALL!$C:$C,)</f>
        <v>2014 JD 290GLC</v>
      </c>
      <c r="F161" s="89" t="str">
        <f>IFERROR(_xlfn.XLOOKUP(Table2[[#This Row],[ASSET ID]],FLEET7[Asset],FLEET7[Employee],),"")</f>
        <v/>
      </c>
      <c r="G161" s="90">
        <v>1</v>
      </c>
      <c r="H161" s="116" t="s">
        <v>8377</v>
      </c>
      <c r="I161" s="136"/>
      <c r="J161" s="88"/>
      <c r="K161" s="91">
        <f>_xlfn.XLOOKUP(Table2[[#This Row],[ASSET ID]],Table7[Equip '#],Table7[Rate],)</f>
        <v>5000</v>
      </c>
      <c r="L161" s="91">
        <f>Table2[[#This Row],[INTERNAL MONTHLY RATE]]*Table2[[#This Row],[UNIT ALLOCATION]]</f>
        <v>5000</v>
      </c>
      <c r="M161" s="91">
        <f>IF(ISBLANK(Table2[[#This Row],[REVISION]]), Table2[[#This Row],[UNIT ALLOCATION]] * Table2[[#This Row],[INTERNAL MONTHLY RATE]], Table2[[#This Row],[INTERNAL MONTHLY RATE]] * Table2[[#This Row],[REVISION]])</f>
        <v>5000</v>
      </c>
      <c r="N161" s="92">
        <f>Table2[[#This Row],[RATE X ALLOCATION]]-Table2[[#This Row],[RATE X REVISION]]</f>
        <v>0</v>
      </c>
    </row>
    <row r="162" spans="1:14" ht="15.6" hidden="1" x14ac:dyDescent="0.3">
      <c r="A162" s="88">
        <f>_xlfn.XLOOKUP(Table2[[#This Row],[JOB]],Table13[JOB '#2],Table13[DIVISION '#],)</f>
        <v>2</v>
      </c>
      <c r="B162" s="89" t="s">
        <v>1086</v>
      </c>
      <c r="C162" s="89" t="str">
        <f>_xlfn.XLOOKUP(Table2[[#This Row],[JOB]],Table13[JOB '#1],Table13[JOB DESC],)</f>
        <v>Dallas SH 345 Bridge Rehabilit</v>
      </c>
      <c r="D162" s="89" t="s">
        <v>5925</v>
      </c>
      <c r="E162" s="89" t="str">
        <f>_xlfn.XLOOKUP(Table2[[#This Row],[ASSET ID]],ALL!$B:$B,ALL!$C:$C,)</f>
        <v>2022 JD 300G LC (731956) EX-80</v>
      </c>
      <c r="F162" s="89" t="str">
        <f>IFERROR(_xlfn.XLOOKUP(Table2[[#This Row],[ASSET ID]],FLEET7[Asset],FLEET7[Employee],),"")</f>
        <v/>
      </c>
      <c r="G162" s="90">
        <v>0.36</v>
      </c>
      <c r="H162" s="116" t="s">
        <v>8377</v>
      </c>
      <c r="I162" s="136"/>
      <c r="J162" s="88"/>
      <c r="K162" s="91">
        <f>_xlfn.XLOOKUP(Table2[[#This Row],[ASSET ID]],Table7[Equip '#],Table7[Rate],)</f>
        <v>5000</v>
      </c>
      <c r="L162" s="91">
        <f>Table2[[#This Row],[INTERNAL MONTHLY RATE]]*Table2[[#This Row],[UNIT ALLOCATION]]</f>
        <v>1800</v>
      </c>
      <c r="M162" s="91">
        <f>IF(ISBLANK(Table2[[#This Row],[REVISION]]), Table2[[#This Row],[UNIT ALLOCATION]] * Table2[[#This Row],[INTERNAL MONTHLY RATE]], Table2[[#This Row],[INTERNAL MONTHLY RATE]] * Table2[[#This Row],[REVISION]])</f>
        <v>1800</v>
      </c>
      <c r="N162" s="92">
        <f>Table2[[#This Row],[RATE X ALLOCATION]]-Table2[[#This Row],[RATE X REVISION]]</f>
        <v>0</v>
      </c>
    </row>
    <row r="163" spans="1:14" ht="15.6" hidden="1" x14ac:dyDescent="0.3">
      <c r="A163" s="88">
        <f>_xlfn.XLOOKUP(Table2[[#This Row],[JOB]],Table13[JOB '#2],Table13[DIVISION '#],)</f>
        <v>2</v>
      </c>
      <c r="B163" s="89" t="s">
        <v>1086</v>
      </c>
      <c r="C163" s="89" t="str">
        <f>_xlfn.XLOOKUP(Table2[[#This Row],[JOB]],Table13[JOB '#1],Table13[JOB DESC],)</f>
        <v>Dallas SH 345 Bridge Rehabilit</v>
      </c>
      <c r="D163" s="89" t="s">
        <v>8280</v>
      </c>
      <c r="E163" s="89" t="str">
        <f>_xlfn.XLOOKUP(Table2[[#This Row],[ASSET ID]],ALL!$B:$B,ALL!$C:$C,)</f>
        <v>2024 CAT 336 08C (L20433) EX-84</v>
      </c>
      <c r="F163" s="89" t="str">
        <f>IFERROR(_xlfn.XLOOKUP(Table2[[#This Row],[ASSET ID]],FLEET7[Asset],FLEET7[Employee],),"")</f>
        <v/>
      </c>
      <c r="G163" s="90">
        <v>1</v>
      </c>
      <c r="H163" s="116" t="s">
        <v>8377</v>
      </c>
      <c r="I163" s="136"/>
      <c r="J163" s="88"/>
      <c r="K163" s="91">
        <f>_xlfn.XLOOKUP(Table2[[#This Row],[ASSET ID]],Table7[Equip '#],Table7[Rate],)</f>
        <v>7250</v>
      </c>
      <c r="L163" s="91">
        <f>Table2[[#This Row],[INTERNAL MONTHLY RATE]]*Table2[[#This Row],[UNIT ALLOCATION]]</f>
        <v>7250</v>
      </c>
      <c r="M163" s="91">
        <f>IF(ISBLANK(Table2[[#This Row],[REVISION]]), Table2[[#This Row],[UNIT ALLOCATION]] * Table2[[#This Row],[INTERNAL MONTHLY RATE]], Table2[[#This Row],[INTERNAL MONTHLY RATE]] * Table2[[#This Row],[REVISION]])</f>
        <v>7250</v>
      </c>
      <c r="N163" s="92">
        <f>Table2[[#This Row],[RATE X ALLOCATION]]-Table2[[#This Row],[RATE X REVISION]]</f>
        <v>0</v>
      </c>
    </row>
    <row r="164" spans="1:14" ht="15.6" hidden="1" x14ac:dyDescent="0.3">
      <c r="A164" s="88">
        <f>_xlfn.XLOOKUP(Table2[[#This Row],[JOB]],Table13[JOB '#2],Table13[DIVISION '#],)</f>
        <v>2</v>
      </c>
      <c r="B164" s="89" t="s">
        <v>1086</v>
      </c>
      <c r="C164" s="89" t="str">
        <f>_xlfn.XLOOKUP(Table2[[#This Row],[JOB]],Table13[JOB '#1],Table13[JOB DESC],)</f>
        <v>Dallas SH 345 Bridge Rehabilit</v>
      </c>
      <c r="D164" s="89" t="s">
        <v>3475</v>
      </c>
      <c r="E164" s="89" t="str">
        <f>_xlfn.XLOOKUP(Table2[[#This Row],[ASSET ID]],ALL!$B:$B,ALL!$C:$C,)</f>
        <v>WANCO LIGHT TOWER 4-7KW VERT</v>
      </c>
      <c r="F164" s="89" t="str">
        <f>IFERROR(_xlfn.XLOOKUP(Table2[[#This Row],[ASSET ID]],FLEET7[Asset],FLEET7[Employee],),"")</f>
        <v/>
      </c>
      <c r="G164" s="90">
        <v>1</v>
      </c>
      <c r="H164" s="116" t="s">
        <v>8377</v>
      </c>
      <c r="I164" s="136"/>
      <c r="J164" s="88"/>
      <c r="K164" s="91">
        <f>_xlfn.XLOOKUP(Table2[[#This Row],[ASSET ID]],Table7[Equip '#],Table7[Rate],)</f>
        <v>800</v>
      </c>
      <c r="L164" s="91">
        <f>Table2[[#This Row],[INTERNAL MONTHLY RATE]]*Table2[[#This Row],[UNIT ALLOCATION]]</f>
        <v>800</v>
      </c>
      <c r="M164" s="91">
        <f>IF(ISBLANK(Table2[[#This Row],[REVISION]]), Table2[[#This Row],[UNIT ALLOCATION]] * Table2[[#This Row],[INTERNAL MONTHLY RATE]], Table2[[#This Row],[INTERNAL MONTHLY RATE]] * Table2[[#This Row],[REVISION]])</f>
        <v>800</v>
      </c>
      <c r="N164" s="92">
        <f>Table2[[#This Row],[RATE X ALLOCATION]]-Table2[[#This Row],[RATE X REVISION]]</f>
        <v>0</v>
      </c>
    </row>
    <row r="165" spans="1:14" ht="15.6" hidden="1" x14ac:dyDescent="0.3">
      <c r="A165" s="88">
        <f>_xlfn.XLOOKUP(Table2[[#This Row],[JOB]],Table13[JOB '#2],Table13[DIVISION '#],)</f>
        <v>2</v>
      </c>
      <c r="B165" s="89" t="s">
        <v>1086</v>
      </c>
      <c r="C165" s="89" t="str">
        <f>_xlfn.XLOOKUP(Table2[[#This Row],[JOB]],Table13[JOB '#1],Table13[JOB DESC],)</f>
        <v>Dallas SH 345 Bridge Rehabilit</v>
      </c>
      <c r="D165" s="89" t="s">
        <v>1076</v>
      </c>
      <c r="E165" s="89" t="str">
        <f>_xlfn.XLOOKUP(Table2[[#This Row],[ASSET ID]],ALL!$B:$B,ALL!$C:$C,)</f>
        <v>WANCO MESSAGE BOARD (1005008)</v>
      </c>
      <c r="F165" s="89" t="str">
        <f>IFERROR(_xlfn.XLOOKUP(Table2[[#This Row],[ASSET ID]],FLEET7[Asset],FLEET7[Employee],),"")</f>
        <v/>
      </c>
      <c r="G165" s="90">
        <v>0.74</v>
      </c>
      <c r="H165" s="116" t="s">
        <v>8377</v>
      </c>
      <c r="I165" s="136"/>
      <c r="J165" s="88"/>
      <c r="K165" s="91">
        <f>_xlfn.XLOOKUP(Table2[[#This Row],[ASSET ID]],Table7[Equip '#],Table7[Rate],)</f>
        <v>1250</v>
      </c>
      <c r="L165" s="91">
        <f>Table2[[#This Row],[INTERNAL MONTHLY RATE]]*Table2[[#This Row],[UNIT ALLOCATION]]</f>
        <v>925</v>
      </c>
      <c r="M165" s="91">
        <f>IF(ISBLANK(Table2[[#This Row],[REVISION]]), Table2[[#This Row],[UNIT ALLOCATION]] * Table2[[#This Row],[INTERNAL MONTHLY RATE]], Table2[[#This Row],[INTERNAL MONTHLY RATE]] * Table2[[#This Row],[REVISION]])</f>
        <v>925</v>
      </c>
      <c r="N165" s="92">
        <f>Table2[[#This Row],[RATE X ALLOCATION]]-Table2[[#This Row],[RATE X REVISION]]</f>
        <v>0</v>
      </c>
    </row>
    <row r="166" spans="1:14" ht="15.6" hidden="1" x14ac:dyDescent="0.3">
      <c r="A166" s="88">
        <f>_xlfn.XLOOKUP(Table2[[#This Row],[JOB]],Table13[JOB '#2],Table13[DIVISION '#],)</f>
        <v>2</v>
      </c>
      <c r="B166" s="89" t="s">
        <v>1086</v>
      </c>
      <c r="C166" s="89" t="str">
        <f>_xlfn.XLOOKUP(Table2[[#This Row],[JOB]],Table13[JOB '#1],Table13[JOB DESC],)</f>
        <v>Dallas SH 345 Bridge Rehabilit</v>
      </c>
      <c r="D166" s="89" t="s">
        <v>1077</v>
      </c>
      <c r="E166" s="89" t="str">
        <f>_xlfn.XLOOKUP(Table2[[#This Row],[ASSET ID]],ALL!$B:$B,ALL!$C:$C,)</f>
        <v>WANCO MESSAGE BOARD (1005009)</v>
      </c>
      <c r="F166" s="89" t="str">
        <f>IFERROR(_xlfn.XLOOKUP(Table2[[#This Row],[ASSET ID]],FLEET7[Asset],FLEET7[Employee],),"")</f>
        <v/>
      </c>
      <c r="G166" s="90">
        <v>0.27</v>
      </c>
      <c r="H166" s="116" t="s">
        <v>8377</v>
      </c>
      <c r="I166" s="136"/>
      <c r="J166" s="88"/>
      <c r="K166" s="91">
        <f>_xlfn.XLOOKUP(Table2[[#This Row],[ASSET ID]],Table7[Equip '#],Table7[Rate],)</f>
        <v>1250</v>
      </c>
      <c r="L166" s="91">
        <f>Table2[[#This Row],[INTERNAL MONTHLY RATE]]*Table2[[#This Row],[UNIT ALLOCATION]]</f>
        <v>337.5</v>
      </c>
      <c r="M166" s="91">
        <f>IF(ISBLANK(Table2[[#This Row],[REVISION]]), Table2[[#This Row],[UNIT ALLOCATION]] * Table2[[#This Row],[INTERNAL MONTHLY RATE]], Table2[[#This Row],[INTERNAL MONTHLY RATE]] * Table2[[#This Row],[REVISION]])</f>
        <v>337.5</v>
      </c>
      <c r="N166" s="92">
        <f>Table2[[#This Row],[RATE X ALLOCATION]]-Table2[[#This Row],[RATE X REVISION]]</f>
        <v>0</v>
      </c>
    </row>
    <row r="167" spans="1:14" ht="15.6" hidden="1" x14ac:dyDescent="0.3">
      <c r="A167" s="88">
        <f>_xlfn.XLOOKUP(Table2[[#This Row],[JOB]],Table13[JOB '#2],Table13[DIVISION '#],)</f>
        <v>2</v>
      </c>
      <c r="B167" s="89" t="s">
        <v>1086</v>
      </c>
      <c r="C167" s="89" t="str">
        <f>_xlfn.XLOOKUP(Table2[[#This Row],[JOB]],Table13[JOB '#1],Table13[JOB DESC],)</f>
        <v>Dallas SH 345 Bridge Rehabilit</v>
      </c>
      <c r="D167" s="89" t="s">
        <v>1193</v>
      </c>
      <c r="E167" s="89" t="str">
        <f>_xlfn.XLOOKUP(Table2[[#This Row],[ASSET ID]],ALL!$B:$B,ALL!$C:$C,)</f>
        <v>WANCO ARROW BOARD (1005268)</v>
      </c>
      <c r="F167" s="89" t="str">
        <f>IFERROR(_xlfn.XLOOKUP(Table2[[#This Row],[ASSET ID]],FLEET7[Asset],FLEET7[Employee],),"")</f>
        <v/>
      </c>
      <c r="G167" s="90">
        <v>0.95</v>
      </c>
      <c r="H167" s="116" t="s">
        <v>8377</v>
      </c>
      <c r="I167" s="136"/>
      <c r="J167" s="88"/>
      <c r="K167" s="91">
        <f>_xlfn.XLOOKUP(Table2[[#This Row],[ASSET ID]],Table7[Equip '#],Table7[Rate],)</f>
        <v>800</v>
      </c>
      <c r="L167" s="91">
        <f>Table2[[#This Row],[INTERNAL MONTHLY RATE]]*Table2[[#This Row],[UNIT ALLOCATION]]</f>
        <v>760</v>
      </c>
      <c r="M167" s="91">
        <f>IF(ISBLANK(Table2[[#This Row],[REVISION]]), Table2[[#This Row],[UNIT ALLOCATION]] * Table2[[#This Row],[INTERNAL MONTHLY RATE]], Table2[[#This Row],[INTERNAL MONTHLY RATE]] * Table2[[#This Row],[REVISION]])</f>
        <v>760</v>
      </c>
      <c r="N167" s="92">
        <f>Table2[[#This Row],[RATE X ALLOCATION]]-Table2[[#This Row],[RATE X REVISION]]</f>
        <v>0</v>
      </c>
    </row>
    <row r="168" spans="1:14" ht="15.6" hidden="1" x14ac:dyDescent="0.3">
      <c r="A168" s="88">
        <f>_xlfn.XLOOKUP(Table2[[#This Row],[JOB]],Table13[JOB '#2],Table13[DIVISION '#],)</f>
        <v>2</v>
      </c>
      <c r="B168" s="89" t="s">
        <v>1086</v>
      </c>
      <c r="C168" s="89" t="str">
        <f>_xlfn.XLOOKUP(Table2[[#This Row],[JOB]],Table13[JOB '#1],Table13[JOB DESC],)</f>
        <v>Dallas SH 345 Bridge Rehabilit</v>
      </c>
      <c r="D168" s="89" t="s">
        <v>469</v>
      </c>
      <c r="E168" s="89" t="str">
        <f>_xlfn.XLOOKUP(Table2[[#This Row],[ASSET ID]],ALL!$B:$B,ALL!$C:$C,)</f>
        <v>VER-MAC PCMS-1500LP (H223772)</v>
      </c>
      <c r="F168" s="89" t="str">
        <f>IFERROR(_xlfn.XLOOKUP(Table2[[#This Row],[ASSET ID]],FLEET7[Asset],FLEET7[Employee],),"")</f>
        <v/>
      </c>
      <c r="G168" s="90">
        <v>1</v>
      </c>
      <c r="H168" s="116" t="s">
        <v>8377</v>
      </c>
      <c r="I168" s="136"/>
      <c r="J168" s="88"/>
      <c r="K168" s="91">
        <f>_xlfn.XLOOKUP(Table2[[#This Row],[ASSET ID]],Table7[Equip '#],Table7[Rate],)</f>
        <v>1250</v>
      </c>
      <c r="L168" s="91">
        <f>Table2[[#This Row],[INTERNAL MONTHLY RATE]]*Table2[[#This Row],[UNIT ALLOCATION]]</f>
        <v>1250</v>
      </c>
      <c r="M168" s="91">
        <f>IF(ISBLANK(Table2[[#This Row],[REVISION]]), Table2[[#This Row],[UNIT ALLOCATION]] * Table2[[#This Row],[INTERNAL MONTHLY RATE]], Table2[[#This Row],[INTERNAL MONTHLY RATE]] * Table2[[#This Row],[REVISION]])</f>
        <v>1250</v>
      </c>
      <c r="N168" s="92">
        <f>Table2[[#This Row],[RATE X ALLOCATION]]-Table2[[#This Row],[RATE X REVISION]]</f>
        <v>0</v>
      </c>
    </row>
    <row r="169" spans="1:14" ht="15.6" hidden="1" x14ac:dyDescent="0.3">
      <c r="A169" s="88">
        <f>_xlfn.XLOOKUP(Table2[[#This Row],[JOB]],Table13[JOB '#2],Table13[DIVISION '#],)</f>
        <v>2</v>
      </c>
      <c r="B169" s="89" t="s">
        <v>1086</v>
      </c>
      <c r="C169" s="89" t="str">
        <f>_xlfn.XLOOKUP(Table2[[#This Row],[JOB]],Table13[JOB '#1],Table13[JOB DESC],)</f>
        <v>Dallas SH 345 Bridge Rehabilit</v>
      </c>
      <c r="D169" s="89" t="s">
        <v>471</v>
      </c>
      <c r="E169" s="89" t="str">
        <f>_xlfn.XLOOKUP(Table2[[#This Row],[ASSET ID]],ALL!$B:$B,ALL!$C:$C,)</f>
        <v>VER-MAC PCMS-1500LP (H223795)</v>
      </c>
      <c r="F169" s="89" t="str">
        <f>IFERROR(_xlfn.XLOOKUP(Table2[[#This Row],[ASSET ID]],FLEET7[Asset],FLEET7[Employee],),"")</f>
        <v/>
      </c>
      <c r="G169" s="90">
        <v>1</v>
      </c>
      <c r="H169" s="116" t="s">
        <v>8377</v>
      </c>
      <c r="I169" s="136"/>
      <c r="J169" s="88"/>
      <c r="K169" s="91">
        <f>_xlfn.XLOOKUP(Table2[[#This Row],[ASSET ID]],Table7[Equip '#],Table7[Rate],)</f>
        <v>1250</v>
      </c>
      <c r="L169" s="91">
        <f>Table2[[#This Row],[INTERNAL MONTHLY RATE]]*Table2[[#This Row],[UNIT ALLOCATION]]</f>
        <v>1250</v>
      </c>
      <c r="M169" s="91">
        <f>IF(ISBLANK(Table2[[#This Row],[REVISION]]), Table2[[#This Row],[UNIT ALLOCATION]] * Table2[[#This Row],[INTERNAL MONTHLY RATE]], Table2[[#This Row],[INTERNAL MONTHLY RATE]] * Table2[[#This Row],[REVISION]])</f>
        <v>1250</v>
      </c>
      <c r="N169" s="92">
        <f>Table2[[#This Row],[RATE X ALLOCATION]]-Table2[[#This Row],[RATE X REVISION]]</f>
        <v>0</v>
      </c>
    </row>
    <row r="170" spans="1:14" ht="15.6" hidden="1" x14ac:dyDescent="0.3">
      <c r="A170" s="88">
        <f>_xlfn.XLOOKUP(Table2[[#This Row],[JOB]],Table13[JOB '#2],Table13[DIVISION '#],)</f>
        <v>2</v>
      </c>
      <c r="B170" s="89" t="s">
        <v>1086</v>
      </c>
      <c r="C170" s="89" t="str">
        <f>_xlfn.XLOOKUP(Table2[[#This Row],[JOB]],Table13[JOB '#1],Table13[JOB DESC],)</f>
        <v>Dallas SH 345 Bridge Rehabilit</v>
      </c>
      <c r="D170" s="89" t="s">
        <v>2349</v>
      </c>
      <c r="E170" s="89" t="str">
        <f>_xlfn.XLOOKUP(Table2[[#This Row],[ASSET ID]],ALL!$B:$B,ALL!$C:$C,)</f>
        <v>2024 VM MATRIX MB (MB-H000139)</v>
      </c>
      <c r="F170" s="89" t="str">
        <f>IFERROR(_xlfn.XLOOKUP(Table2[[#This Row],[ASSET ID]],FLEET7[Asset],FLEET7[Employee],),"")</f>
        <v/>
      </c>
      <c r="G170" s="90">
        <v>1</v>
      </c>
      <c r="H170" s="116" t="s">
        <v>8377</v>
      </c>
      <c r="I170" s="136"/>
      <c r="J170" s="88"/>
      <c r="K170" s="91">
        <f>_xlfn.XLOOKUP(Table2[[#This Row],[ASSET ID]],Table7[Equip '#],Table7[Rate],)</f>
        <v>1250</v>
      </c>
      <c r="L170" s="91">
        <f>Table2[[#This Row],[INTERNAL MONTHLY RATE]]*Table2[[#This Row],[UNIT ALLOCATION]]</f>
        <v>1250</v>
      </c>
      <c r="M170" s="91">
        <f>IF(ISBLANK(Table2[[#This Row],[REVISION]]), Table2[[#This Row],[UNIT ALLOCATION]] * Table2[[#This Row],[INTERNAL MONTHLY RATE]], Table2[[#This Row],[INTERNAL MONTHLY RATE]] * Table2[[#This Row],[REVISION]])</f>
        <v>1250</v>
      </c>
      <c r="N170" s="92">
        <f>Table2[[#This Row],[RATE X ALLOCATION]]-Table2[[#This Row],[RATE X REVISION]]</f>
        <v>0</v>
      </c>
    </row>
    <row r="171" spans="1:14" ht="15.6" hidden="1" x14ac:dyDescent="0.3">
      <c r="A171" s="88">
        <f>_xlfn.XLOOKUP(Table2[[#This Row],[JOB]],Table13[JOB '#2],Table13[DIVISION '#],)</f>
        <v>2</v>
      </c>
      <c r="B171" s="89" t="s">
        <v>1086</v>
      </c>
      <c r="C171" s="89" t="str">
        <f>_xlfn.XLOOKUP(Table2[[#This Row],[JOB]],Table13[JOB '#1],Table13[JOB DESC],)</f>
        <v>Dallas SH 345 Bridge Rehabilit</v>
      </c>
      <c r="D171" s="89" t="s">
        <v>5945</v>
      </c>
      <c r="E171" s="89" t="str">
        <f>_xlfn.XLOOKUP(Table2[[#This Row],[ASSET ID]],ALL!$B:$B,ALL!$C:$C,)</f>
        <v>2024 WANCO SILENT SENTINAL AB</v>
      </c>
      <c r="F171" s="89" t="str">
        <f>IFERROR(_xlfn.XLOOKUP(Table2[[#This Row],[ASSET ID]],FLEET7[Asset],FLEET7[Employee],),"")</f>
        <v/>
      </c>
      <c r="G171" s="90">
        <v>0.85</v>
      </c>
      <c r="H171" s="116" t="s">
        <v>8377</v>
      </c>
      <c r="I171" s="136"/>
      <c r="J171" s="88"/>
      <c r="K171" s="91">
        <f>_xlfn.XLOOKUP(Table2[[#This Row],[ASSET ID]],Table7[Equip '#],Table7[Rate],)</f>
        <v>800</v>
      </c>
      <c r="L171" s="91">
        <f>Table2[[#This Row],[INTERNAL MONTHLY RATE]]*Table2[[#This Row],[UNIT ALLOCATION]]</f>
        <v>680</v>
      </c>
      <c r="M171" s="91">
        <f>IF(ISBLANK(Table2[[#This Row],[REVISION]]), Table2[[#This Row],[UNIT ALLOCATION]] * Table2[[#This Row],[INTERNAL MONTHLY RATE]], Table2[[#This Row],[INTERNAL MONTHLY RATE]] * Table2[[#This Row],[REVISION]])</f>
        <v>680</v>
      </c>
      <c r="N171" s="92">
        <f>Table2[[#This Row],[RATE X ALLOCATION]]-Table2[[#This Row],[RATE X REVISION]]</f>
        <v>0</v>
      </c>
    </row>
    <row r="172" spans="1:14" ht="15.6" hidden="1" x14ac:dyDescent="0.3">
      <c r="A172" s="88">
        <f>_xlfn.XLOOKUP(Table2[[#This Row],[JOB]],Table13[JOB '#2],Table13[DIVISION '#],)</f>
        <v>2</v>
      </c>
      <c r="B172" s="89" t="s">
        <v>1086</v>
      </c>
      <c r="C172" s="89" t="str">
        <f>_xlfn.XLOOKUP(Table2[[#This Row],[JOB]],Table13[JOB '#1],Table13[JOB DESC],)</f>
        <v>Dallas SH 345 Bridge Rehabilit</v>
      </c>
      <c r="D172" s="89" t="s">
        <v>5948</v>
      </c>
      <c r="E172" s="89" t="str">
        <f>_xlfn.XLOOKUP(Table2[[#This Row],[ASSET ID]],ALL!$B:$B,ALL!$C:$C,)</f>
        <v>2024 WANCO SILENT SENTINAL AB</v>
      </c>
      <c r="F172" s="89" t="str">
        <f>IFERROR(_xlfn.XLOOKUP(Table2[[#This Row],[ASSET ID]],FLEET7[Asset],FLEET7[Employee],),"")</f>
        <v/>
      </c>
      <c r="G172" s="90">
        <v>0.91</v>
      </c>
      <c r="H172" s="116" t="s">
        <v>8377</v>
      </c>
      <c r="I172" s="136"/>
      <c r="J172" s="88"/>
      <c r="K172" s="91">
        <f>_xlfn.XLOOKUP(Table2[[#This Row],[ASSET ID]],Table7[Equip '#],Table7[Rate],)</f>
        <v>800</v>
      </c>
      <c r="L172" s="91">
        <f>Table2[[#This Row],[INTERNAL MONTHLY RATE]]*Table2[[#This Row],[UNIT ALLOCATION]]</f>
        <v>728</v>
      </c>
      <c r="M172" s="91">
        <f>IF(ISBLANK(Table2[[#This Row],[REVISION]]), Table2[[#This Row],[UNIT ALLOCATION]] * Table2[[#This Row],[INTERNAL MONTHLY RATE]], Table2[[#This Row],[INTERNAL MONTHLY RATE]] * Table2[[#This Row],[REVISION]])</f>
        <v>728</v>
      </c>
      <c r="N172" s="92">
        <f>Table2[[#This Row],[RATE X ALLOCATION]]-Table2[[#This Row],[RATE X REVISION]]</f>
        <v>0</v>
      </c>
    </row>
    <row r="173" spans="1:14" ht="15.6" hidden="1" x14ac:dyDescent="0.3">
      <c r="A173" s="88">
        <f>_xlfn.XLOOKUP(Table2[[#This Row],[JOB]],Table13[JOB '#2],Table13[DIVISION '#],)</f>
        <v>2</v>
      </c>
      <c r="B173" s="89" t="s">
        <v>1086</v>
      </c>
      <c r="C173" s="89" t="str">
        <f>_xlfn.XLOOKUP(Table2[[#This Row],[JOB]],Table13[JOB '#1],Table13[JOB DESC],)</f>
        <v>Dallas SH 345 Bridge Rehabilit</v>
      </c>
      <c r="D173" s="89" t="s">
        <v>5954</v>
      </c>
      <c r="E173" s="89" t="str">
        <f>_xlfn.XLOOKUP(Table2[[#This Row],[ASSET ID]],ALL!$B:$B,ALL!$C:$C,)</f>
        <v>2024 WANCO SILENT SENTINAL AB</v>
      </c>
      <c r="F173" s="89" t="str">
        <f>IFERROR(_xlfn.XLOOKUP(Table2[[#This Row],[ASSET ID]],FLEET7[Asset],FLEET7[Employee],),"")</f>
        <v/>
      </c>
      <c r="G173" s="90">
        <v>0.96</v>
      </c>
      <c r="H173" s="116" t="s">
        <v>8377</v>
      </c>
      <c r="I173" s="136"/>
      <c r="J173" s="88"/>
      <c r="K173" s="91">
        <f>_xlfn.XLOOKUP(Table2[[#This Row],[ASSET ID]],Table7[Equip '#],Table7[Rate],)</f>
        <v>800</v>
      </c>
      <c r="L173" s="91">
        <f>Table2[[#This Row],[INTERNAL MONTHLY RATE]]*Table2[[#This Row],[UNIT ALLOCATION]]</f>
        <v>768</v>
      </c>
      <c r="M173" s="91">
        <f>IF(ISBLANK(Table2[[#This Row],[REVISION]]), Table2[[#This Row],[UNIT ALLOCATION]] * Table2[[#This Row],[INTERNAL MONTHLY RATE]], Table2[[#This Row],[INTERNAL MONTHLY RATE]] * Table2[[#This Row],[REVISION]])</f>
        <v>768</v>
      </c>
      <c r="N173" s="92">
        <f>Table2[[#This Row],[RATE X ALLOCATION]]-Table2[[#This Row],[RATE X REVISION]]</f>
        <v>0</v>
      </c>
    </row>
    <row r="174" spans="1:14" ht="15.6" hidden="1" x14ac:dyDescent="0.3">
      <c r="A174" s="88">
        <f>_xlfn.XLOOKUP(Table2[[#This Row],[JOB]],Table13[JOB '#2],Table13[DIVISION '#],)</f>
        <v>2</v>
      </c>
      <c r="B174" s="89" t="s">
        <v>1086</v>
      </c>
      <c r="C174" s="89" t="str">
        <f>_xlfn.XLOOKUP(Table2[[#This Row],[JOB]],Table13[JOB '#1],Table13[JOB DESC],)</f>
        <v>Dallas SH 345 Bridge Rehabilit</v>
      </c>
      <c r="D174" s="89" t="s">
        <v>5957</v>
      </c>
      <c r="E174" s="89" t="str">
        <f>_xlfn.XLOOKUP(Table2[[#This Row],[ASSET ID]],ALL!$B:$B,ALL!$C:$C,)</f>
        <v>2024 WANCO SILENT SENTINAL AB</v>
      </c>
      <c r="F174" s="89" t="str">
        <f>IFERROR(_xlfn.XLOOKUP(Table2[[#This Row],[ASSET ID]],FLEET7[Asset],FLEET7[Employee],),"")</f>
        <v/>
      </c>
      <c r="G174" s="90">
        <v>0.85</v>
      </c>
      <c r="H174" s="116" t="s">
        <v>8377</v>
      </c>
      <c r="I174" s="136"/>
      <c r="J174" s="88"/>
      <c r="K174" s="91">
        <f>_xlfn.XLOOKUP(Table2[[#This Row],[ASSET ID]],Table7[Equip '#],Table7[Rate],)</f>
        <v>800</v>
      </c>
      <c r="L174" s="91">
        <f>Table2[[#This Row],[INTERNAL MONTHLY RATE]]*Table2[[#This Row],[UNIT ALLOCATION]]</f>
        <v>680</v>
      </c>
      <c r="M174" s="91">
        <f>IF(ISBLANK(Table2[[#This Row],[REVISION]]), Table2[[#This Row],[UNIT ALLOCATION]] * Table2[[#This Row],[INTERNAL MONTHLY RATE]], Table2[[#This Row],[INTERNAL MONTHLY RATE]] * Table2[[#This Row],[REVISION]])</f>
        <v>680</v>
      </c>
      <c r="N174" s="92">
        <f>Table2[[#This Row],[RATE X ALLOCATION]]-Table2[[#This Row],[RATE X REVISION]]</f>
        <v>0</v>
      </c>
    </row>
    <row r="175" spans="1:14" ht="15.6" hidden="1" x14ac:dyDescent="0.3">
      <c r="A175" s="88">
        <f>_xlfn.XLOOKUP(Table2[[#This Row],[JOB]],Table13[JOB '#2],Table13[DIVISION '#],)</f>
        <v>2</v>
      </c>
      <c r="B175" s="89" t="s">
        <v>1086</v>
      </c>
      <c r="C175" s="89" t="str">
        <f>_xlfn.XLOOKUP(Table2[[#This Row],[JOB]],Table13[JOB '#1],Table13[JOB DESC],)</f>
        <v>Dallas SH 345 Bridge Rehabilit</v>
      </c>
      <c r="D175" s="89" t="s">
        <v>41</v>
      </c>
      <c r="E175" s="89" t="str">
        <f>_xlfn.XLOOKUP(Table2[[#This Row],[ASSET ID]],ALL!$B:$B,ALL!$C:$C,)</f>
        <v>2011 Genie S-60X 4WD</v>
      </c>
      <c r="F175" s="89" t="str">
        <f>IFERROR(_xlfn.XLOOKUP(Table2[[#This Row],[ASSET ID]],FLEET7[Asset],FLEET7[Employee],),"")</f>
        <v/>
      </c>
      <c r="G175" s="90">
        <v>0.85</v>
      </c>
      <c r="H175" s="116" t="s">
        <v>8377</v>
      </c>
      <c r="I175" s="136"/>
      <c r="J175" s="88"/>
      <c r="K175" s="91">
        <f>_xlfn.XLOOKUP(Table2[[#This Row],[ASSET ID]],Table7[Equip '#],Table7[Rate],)</f>
        <v>2500</v>
      </c>
      <c r="L175" s="91">
        <f>Table2[[#This Row],[INTERNAL MONTHLY RATE]]*Table2[[#This Row],[UNIT ALLOCATION]]</f>
        <v>2125</v>
      </c>
      <c r="M175" s="91">
        <f>IF(ISBLANK(Table2[[#This Row],[REVISION]]), Table2[[#This Row],[UNIT ALLOCATION]] * Table2[[#This Row],[INTERNAL MONTHLY RATE]], Table2[[#This Row],[INTERNAL MONTHLY RATE]] * Table2[[#This Row],[REVISION]])</f>
        <v>2125</v>
      </c>
      <c r="N175" s="92">
        <f>Table2[[#This Row],[RATE X ALLOCATION]]-Table2[[#This Row],[RATE X REVISION]]</f>
        <v>0</v>
      </c>
    </row>
    <row r="176" spans="1:14" ht="15.6" hidden="1" x14ac:dyDescent="0.3">
      <c r="A176" s="88">
        <f>_xlfn.XLOOKUP(Table2[[#This Row],[JOB]],Table13[JOB '#2],Table13[DIVISION '#],)</f>
        <v>2</v>
      </c>
      <c r="B176" s="89" t="s">
        <v>1086</v>
      </c>
      <c r="C176" s="89" t="str">
        <f>_xlfn.XLOOKUP(Table2[[#This Row],[JOB]],Table13[JOB '#1],Table13[JOB DESC],)</f>
        <v>Dallas SH 345 Bridge Rehabilit</v>
      </c>
      <c r="D176" s="89" t="s">
        <v>3484</v>
      </c>
      <c r="E176" s="89" t="str">
        <f>_xlfn.XLOOKUP(Table2[[#This Row],[ASSET ID]],ALL!$B:$B,ALL!$C:$C,)</f>
        <v>2016 GENIE S-45 4WD (22865)</v>
      </c>
      <c r="F176" s="89" t="str">
        <f>IFERROR(_xlfn.XLOOKUP(Table2[[#This Row],[ASSET ID]],FLEET7[Asset],FLEET7[Employee],),"")</f>
        <v/>
      </c>
      <c r="G176" s="90">
        <v>1</v>
      </c>
      <c r="H176" s="116" t="s">
        <v>8377</v>
      </c>
      <c r="I176" s="136"/>
      <c r="J176" s="88"/>
      <c r="K176" s="91">
        <f>_xlfn.XLOOKUP(Table2[[#This Row],[ASSET ID]],Table7[Equip '#],Table7[Rate],)</f>
        <v>2500</v>
      </c>
      <c r="L176" s="91">
        <f>Table2[[#This Row],[INTERNAL MONTHLY RATE]]*Table2[[#This Row],[UNIT ALLOCATION]]</f>
        <v>2500</v>
      </c>
      <c r="M176" s="91">
        <f>IF(ISBLANK(Table2[[#This Row],[REVISION]]), Table2[[#This Row],[UNIT ALLOCATION]] * Table2[[#This Row],[INTERNAL MONTHLY RATE]], Table2[[#This Row],[INTERNAL MONTHLY RATE]] * Table2[[#This Row],[REVISION]])</f>
        <v>2500</v>
      </c>
      <c r="N176" s="92">
        <f>Table2[[#This Row],[RATE X ALLOCATION]]-Table2[[#This Row],[RATE X REVISION]]</f>
        <v>0</v>
      </c>
    </row>
    <row r="177" spans="1:14" ht="15.6" hidden="1" x14ac:dyDescent="0.3">
      <c r="A177" s="88">
        <f>_xlfn.XLOOKUP(Table2[[#This Row],[JOB]],Table13[JOB '#2],Table13[DIVISION '#],)</f>
        <v>2</v>
      </c>
      <c r="B177" s="89" t="s">
        <v>1086</v>
      </c>
      <c r="C177" s="89" t="str">
        <f>_xlfn.XLOOKUP(Table2[[#This Row],[JOB]],Table13[JOB '#1],Table13[JOB DESC],)</f>
        <v>Dallas SH 345 Bridge Rehabilit</v>
      </c>
      <c r="D177" s="89" t="s">
        <v>5822</v>
      </c>
      <c r="E177" s="89" t="str">
        <f>_xlfn.XLOOKUP(Table2[[#This Row],[ASSET ID]],ALL!$B:$B,ALL!$C:$C,)</f>
        <v>2016 GENIE S45 MANLIFT</v>
      </c>
      <c r="F177" s="89" t="str">
        <f>IFERROR(_xlfn.XLOOKUP(Table2[[#This Row],[ASSET ID]],FLEET7[Asset],FLEET7[Employee],),"")</f>
        <v/>
      </c>
      <c r="G177" s="90">
        <v>1</v>
      </c>
      <c r="H177" s="116" t="s">
        <v>8377</v>
      </c>
      <c r="I177" s="136"/>
      <c r="J177" s="88"/>
      <c r="K177" s="91">
        <f>_xlfn.XLOOKUP(Table2[[#This Row],[ASSET ID]],Table7[Equip '#],Table7[Rate],)</f>
        <v>2500</v>
      </c>
      <c r="L177" s="91">
        <f>Table2[[#This Row],[INTERNAL MONTHLY RATE]]*Table2[[#This Row],[UNIT ALLOCATION]]</f>
        <v>2500</v>
      </c>
      <c r="M177" s="91">
        <f>IF(ISBLANK(Table2[[#This Row],[REVISION]]), Table2[[#This Row],[UNIT ALLOCATION]] * Table2[[#This Row],[INTERNAL MONTHLY RATE]], Table2[[#This Row],[INTERNAL MONTHLY RATE]] * Table2[[#This Row],[REVISION]])</f>
        <v>2500</v>
      </c>
      <c r="N177" s="92">
        <f>Table2[[#This Row],[RATE X ALLOCATION]]-Table2[[#This Row],[RATE X REVISION]]</f>
        <v>0</v>
      </c>
    </row>
    <row r="178" spans="1:14" ht="15.6" hidden="1" x14ac:dyDescent="0.3">
      <c r="A178" s="88">
        <f>_xlfn.XLOOKUP(Table2[[#This Row],[JOB]],Table13[JOB '#2],Table13[DIVISION '#],)</f>
        <v>2</v>
      </c>
      <c r="B178" s="89" t="s">
        <v>1086</v>
      </c>
      <c r="C178" s="89" t="str">
        <f>_xlfn.XLOOKUP(Table2[[#This Row],[JOB]],Table13[JOB '#1],Table13[JOB DESC],)</f>
        <v>Dallas SH 345 Bridge Rehabilit</v>
      </c>
      <c r="D178" s="89" t="s">
        <v>7520</v>
      </c>
      <c r="E178" s="89" t="str">
        <f>_xlfn.XLOOKUP(Table2[[#This Row],[ASSET ID]],ALL!$B:$B,ALL!$C:$C,)</f>
        <v>JLG 400S BOOM LIFT 40-46'</v>
      </c>
      <c r="F178" s="89" t="str">
        <f>IFERROR(_xlfn.XLOOKUP(Table2[[#This Row],[ASSET ID]],FLEET7[Asset],FLEET7[Employee],),"")</f>
        <v/>
      </c>
      <c r="G178" s="90">
        <v>1</v>
      </c>
      <c r="H178" s="116" t="s">
        <v>8377</v>
      </c>
      <c r="I178" s="136"/>
      <c r="J178" s="88"/>
      <c r="K178" s="91">
        <f>_xlfn.XLOOKUP(Table2[[#This Row],[ASSET ID]],Table7[Equip '#],Table7[Rate],)</f>
        <v>2500</v>
      </c>
      <c r="L178" s="91">
        <f>Table2[[#This Row],[INTERNAL MONTHLY RATE]]*Table2[[#This Row],[UNIT ALLOCATION]]</f>
        <v>2500</v>
      </c>
      <c r="M178" s="91">
        <f>IF(ISBLANK(Table2[[#This Row],[REVISION]]), Table2[[#This Row],[UNIT ALLOCATION]] * Table2[[#This Row],[INTERNAL MONTHLY RATE]], Table2[[#This Row],[INTERNAL MONTHLY RATE]] * Table2[[#This Row],[REVISION]])</f>
        <v>2500</v>
      </c>
      <c r="N178" s="92">
        <f>Table2[[#This Row],[RATE X ALLOCATION]]-Table2[[#This Row],[RATE X REVISION]]</f>
        <v>0</v>
      </c>
    </row>
    <row r="179" spans="1:14" ht="15.6" hidden="1" x14ac:dyDescent="0.3">
      <c r="A179" s="88">
        <f>_xlfn.XLOOKUP(Table2[[#This Row],[JOB]],Table13[JOB '#2],Table13[DIVISION '#],)</f>
        <v>2</v>
      </c>
      <c r="B179" s="89" t="s">
        <v>1086</v>
      </c>
      <c r="C179" s="89" t="str">
        <f>_xlfn.XLOOKUP(Table2[[#This Row],[JOB]],Table13[JOB '#1],Table13[JOB DESC],)</f>
        <v>Dallas SH 345 Bridge Rehabilit</v>
      </c>
      <c r="D179" s="89" t="s">
        <v>5969</v>
      </c>
      <c r="E179" s="89" t="str">
        <f>_xlfn.XLOOKUP(Table2[[#This Row],[ASSET ID]],ALL!$B:$B,ALL!$C:$C,)</f>
        <v>JLG 400S BOOM LIFT 40-46'</v>
      </c>
      <c r="F179" s="89" t="str">
        <f>IFERROR(_xlfn.XLOOKUP(Table2[[#This Row],[ASSET ID]],FLEET7[Asset],FLEET7[Employee],),"")</f>
        <v/>
      </c>
      <c r="G179" s="90">
        <v>1</v>
      </c>
      <c r="H179" s="116" t="s">
        <v>8377</v>
      </c>
      <c r="I179" s="136"/>
      <c r="J179" s="88"/>
      <c r="K179" s="91">
        <f>_xlfn.XLOOKUP(Table2[[#This Row],[ASSET ID]],Table7[Equip '#],Table7[Rate],)</f>
        <v>2500</v>
      </c>
      <c r="L179" s="91">
        <f>Table2[[#This Row],[INTERNAL MONTHLY RATE]]*Table2[[#This Row],[UNIT ALLOCATION]]</f>
        <v>2500</v>
      </c>
      <c r="M179" s="91">
        <f>IF(ISBLANK(Table2[[#This Row],[REVISION]]), Table2[[#This Row],[UNIT ALLOCATION]] * Table2[[#This Row],[INTERNAL MONTHLY RATE]], Table2[[#This Row],[INTERNAL MONTHLY RATE]] * Table2[[#This Row],[REVISION]])</f>
        <v>2500</v>
      </c>
      <c r="N179" s="92">
        <f>Table2[[#This Row],[RATE X ALLOCATION]]-Table2[[#This Row],[RATE X REVISION]]</f>
        <v>0</v>
      </c>
    </row>
    <row r="180" spans="1:14" ht="15.6" hidden="1" x14ac:dyDescent="0.3">
      <c r="A180" s="88">
        <f>_xlfn.XLOOKUP(Table2[[#This Row],[JOB]],Table13[JOB '#2],Table13[DIVISION '#],)</f>
        <v>2</v>
      </c>
      <c r="B180" s="89" t="s">
        <v>1086</v>
      </c>
      <c r="C180" s="89" t="str">
        <f>_xlfn.XLOOKUP(Table2[[#This Row],[JOB]],Table13[JOB '#1],Table13[JOB DESC],)</f>
        <v>Dallas SH 345 Bridge Rehabilit</v>
      </c>
      <c r="D180" s="89" t="s">
        <v>43</v>
      </c>
      <c r="E180" s="89" t="str">
        <f>_xlfn.XLOOKUP(Table2[[#This Row],[ASSET ID]],ALL!$B:$B,ALL!$C:$C,)</f>
        <v>2019 F-550 w/Service Body/Cran</v>
      </c>
      <c r="F180" s="89" t="str">
        <f>IFERROR(_xlfn.XLOOKUP(Table2[[#This Row],[ASSET ID]],FLEET7[Asset],FLEET7[Employee],),"")</f>
        <v>Aparicio, Lorenzo</v>
      </c>
      <c r="G180" s="90">
        <v>0.25</v>
      </c>
      <c r="H180" s="116" t="s">
        <v>8377</v>
      </c>
      <c r="I180" s="136"/>
      <c r="J180" s="88"/>
      <c r="K180" s="91">
        <f>_xlfn.XLOOKUP(Table2[[#This Row],[ASSET ID]],Table7[Equip '#],Table7[Rate],)</f>
        <v>1500</v>
      </c>
      <c r="L180" s="91">
        <f>Table2[[#This Row],[INTERNAL MONTHLY RATE]]*Table2[[#This Row],[UNIT ALLOCATION]]</f>
        <v>375</v>
      </c>
      <c r="M180" s="91">
        <f>IF(ISBLANK(Table2[[#This Row],[REVISION]]), Table2[[#This Row],[UNIT ALLOCATION]] * Table2[[#This Row],[INTERNAL MONTHLY RATE]], Table2[[#This Row],[INTERNAL MONTHLY RATE]] * Table2[[#This Row],[REVISION]])</f>
        <v>375</v>
      </c>
      <c r="N180" s="92">
        <f>Table2[[#This Row],[RATE X ALLOCATION]]-Table2[[#This Row],[RATE X REVISION]]</f>
        <v>0</v>
      </c>
    </row>
    <row r="181" spans="1:14" ht="15.6" hidden="1" x14ac:dyDescent="0.3">
      <c r="A181" s="88">
        <f>_xlfn.XLOOKUP(Table2[[#This Row],[JOB]],Table13[JOB '#2],Table13[DIVISION '#],)</f>
        <v>2</v>
      </c>
      <c r="B181" s="89" t="s">
        <v>1086</v>
      </c>
      <c r="C181" s="89" t="str">
        <f>_xlfn.XLOOKUP(Table2[[#This Row],[JOB]],Table13[JOB '#1],Table13[JOB DESC],)</f>
        <v>Dallas SH 345 Bridge Rehabilit</v>
      </c>
      <c r="D181" s="89" t="s">
        <v>2385</v>
      </c>
      <c r="E181" s="89" t="str">
        <f>_xlfn.XLOOKUP(Table2[[#This Row],[ASSET ID]],ALL!$B:$B,ALL!$C:$C,)</f>
        <v>2023 F550 D21569 Lube Truck</v>
      </c>
      <c r="F181" s="89" t="str">
        <f>IFERROR(_xlfn.XLOOKUP(Table2[[#This Row],[ASSET ID]],FLEET7[Asset],FLEET7[Employee],),"")</f>
        <v>Torres, Ivan</v>
      </c>
      <c r="G181" s="90">
        <v>0.12</v>
      </c>
      <c r="H181" s="116" t="s">
        <v>8377</v>
      </c>
      <c r="I181" s="136"/>
      <c r="J181" s="88"/>
      <c r="K181" s="91">
        <f>_xlfn.XLOOKUP(Table2[[#This Row],[ASSET ID]],Table7[Equip '#],Table7[Rate],)</f>
        <v>1500</v>
      </c>
      <c r="L181" s="91">
        <f>Table2[[#This Row],[INTERNAL MONTHLY RATE]]*Table2[[#This Row],[UNIT ALLOCATION]]</f>
        <v>180</v>
      </c>
      <c r="M181" s="91">
        <f>IF(ISBLANK(Table2[[#This Row],[REVISION]]), Table2[[#This Row],[UNIT ALLOCATION]] * Table2[[#This Row],[INTERNAL MONTHLY RATE]], Table2[[#This Row],[INTERNAL MONTHLY RATE]] * Table2[[#This Row],[REVISION]])</f>
        <v>180</v>
      </c>
      <c r="N181" s="92">
        <f>Table2[[#This Row],[RATE X ALLOCATION]]-Table2[[#This Row],[RATE X REVISION]]</f>
        <v>0</v>
      </c>
    </row>
    <row r="182" spans="1:14" ht="15.6" hidden="1" x14ac:dyDescent="0.3">
      <c r="A182" s="88">
        <f>_xlfn.XLOOKUP(Table2[[#This Row],[JOB]],Table13[JOB '#2],Table13[DIVISION '#],)</f>
        <v>2</v>
      </c>
      <c r="B182" s="89" t="s">
        <v>1086</v>
      </c>
      <c r="C182" s="89" t="str">
        <f>_xlfn.XLOOKUP(Table2[[#This Row],[JOB]],Table13[JOB '#1],Table13[JOB DESC],)</f>
        <v>Dallas SH 345 Bridge Rehabilit</v>
      </c>
      <c r="D182" s="89" t="s">
        <v>7804</v>
      </c>
      <c r="E182" s="89" t="str">
        <f>_xlfn.XLOOKUP(Table2[[#This Row],[ASSET ID]],ALL!$B:$B,ALL!$C:$C,)</f>
        <v>2024 F550 MT E60786 MT-15</v>
      </c>
      <c r="F182" s="89" t="str">
        <f>IFERROR(_xlfn.XLOOKUP(Table2[[#This Row],[ASSET ID]],FLEET7[Asset],FLEET7[Employee],),"")</f>
        <v>Gee, Korbin E</v>
      </c>
      <c r="G182" s="90">
        <v>0.15</v>
      </c>
      <c r="H182" s="116" t="s">
        <v>8377</v>
      </c>
      <c r="I182" s="136"/>
      <c r="J182" s="88"/>
      <c r="K182" s="91">
        <f>_xlfn.XLOOKUP(Table2[[#This Row],[ASSET ID]],Table7[Equip '#],Table7[Rate],)</f>
        <v>1500</v>
      </c>
      <c r="L182" s="91">
        <f>Table2[[#This Row],[INTERNAL MONTHLY RATE]]*Table2[[#This Row],[UNIT ALLOCATION]]</f>
        <v>225</v>
      </c>
      <c r="M182" s="91">
        <f>IF(ISBLANK(Table2[[#This Row],[REVISION]]), Table2[[#This Row],[UNIT ALLOCATION]] * Table2[[#This Row],[INTERNAL MONTHLY RATE]], Table2[[#This Row],[INTERNAL MONTHLY RATE]] * Table2[[#This Row],[REVISION]])</f>
        <v>225</v>
      </c>
      <c r="N182" s="92">
        <f>Table2[[#This Row],[RATE X ALLOCATION]]-Table2[[#This Row],[RATE X REVISION]]</f>
        <v>0</v>
      </c>
    </row>
    <row r="183" spans="1:14" ht="15.6" hidden="1" x14ac:dyDescent="0.3">
      <c r="A183" s="88">
        <f>_xlfn.XLOOKUP(Table2[[#This Row],[JOB]],Table13[JOB '#2],Table13[DIVISION '#],)</f>
        <v>2</v>
      </c>
      <c r="B183" s="89" t="s">
        <v>1086</v>
      </c>
      <c r="C183" s="89" t="str">
        <f>_xlfn.XLOOKUP(Table2[[#This Row],[JOB]],Table13[JOB '#1],Table13[JOB DESC],)</f>
        <v>Dallas SH 345 Bridge Rehabilit</v>
      </c>
      <c r="D183" s="89" t="s">
        <v>7804</v>
      </c>
      <c r="E183" s="89" t="str">
        <f>_xlfn.XLOOKUP(Table2[[#This Row],[ASSET ID]],ALL!$B:$B,ALL!$C:$C,)</f>
        <v>2024 F550 MT E60786 MT-15</v>
      </c>
      <c r="F183" s="89" t="str">
        <f>IFERROR(_xlfn.XLOOKUP(Table2[[#This Row],[ASSET ID]],FLEET7[Asset],FLEET7[Employee],),"")</f>
        <v>Gee, Korbin E</v>
      </c>
      <c r="G183" s="90">
        <v>0.15</v>
      </c>
      <c r="H183" s="116" t="s">
        <v>8377</v>
      </c>
      <c r="I183" s="136"/>
      <c r="J183" s="88"/>
      <c r="K183" s="91">
        <f>_xlfn.XLOOKUP(Table2[[#This Row],[ASSET ID]],Table7[Equip '#],Table7[Rate],)</f>
        <v>1500</v>
      </c>
      <c r="L183" s="91">
        <f>Table2[[#This Row],[INTERNAL MONTHLY RATE]]*Table2[[#This Row],[UNIT ALLOCATION]]</f>
        <v>225</v>
      </c>
      <c r="M183" s="91">
        <f>IF(ISBLANK(Table2[[#This Row],[REVISION]]), Table2[[#This Row],[UNIT ALLOCATION]] * Table2[[#This Row],[INTERNAL MONTHLY RATE]], Table2[[#This Row],[INTERNAL MONTHLY RATE]] * Table2[[#This Row],[REVISION]])</f>
        <v>225</v>
      </c>
      <c r="N183" s="92">
        <f>Table2[[#This Row],[RATE X ALLOCATION]]-Table2[[#This Row],[RATE X REVISION]]</f>
        <v>0</v>
      </c>
    </row>
    <row r="184" spans="1:14" ht="15.6" hidden="1" x14ac:dyDescent="0.3">
      <c r="A184" s="88">
        <f>_xlfn.XLOOKUP(Table2[[#This Row],[JOB]],Table13[JOB '#2],Table13[DIVISION '#],)</f>
        <v>2</v>
      </c>
      <c r="B184" s="89" t="s">
        <v>1086</v>
      </c>
      <c r="C184" s="89" t="str">
        <f>_xlfn.XLOOKUP(Table2[[#This Row],[JOB]],Table13[JOB '#1],Table13[JOB DESC],)</f>
        <v>Dallas SH 345 Bridge Rehabilit</v>
      </c>
      <c r="D184" s="89" t="s">
        <v>270</v>
      </c>
      <c r="E184" s="89" t="str">
        <f>_xlfn.XLOOKUP(Table2[[#This Row],[ASSET ID]],ALL!$B:$B,ALL!$C:$C,)</f>
        <v>2020 F-150 D20018</v>
      </c>
      <c r="F184" s="89" t="str">
        <f>IFERROR(_xlfn.XLOOKUP(Table2[[#This Row],[ASSET ID]],FLEET7[Asset],FLEET7[Employee],),"")</f>
        <v>Ramirez, Omar</v>
      </c>
      <c r="G184" s="90">
        <v>0.4</v>
      </c>
      <c r="H184" s="116" t="s">
        <v>8377</v>
      </c>
      <c r="I184" s="136"/>
      <c r="J184" s="88"/>
      <c r="K184" s="91">
        <f>_xlfn.XLOOKUP(Table2[[#This Row],[ASSET ID]],Table7[Equip '#],Table7[Rate],)</f>
        <v>1300</v>
      </c>
      <c r="L184" s="91">
        <f>Table2[[#This Row],[INTERNAL MONTHLY RATE]]*Table2[[#This Row],[UNIT ALLOCATION]]</f>
        <v>520</v>
      </c>
      <c r="M184" s="91">
        <f>IF(ISBLANK(Table2[[#This Row],[REVISION]]), Table2[[#This Row],[UNIT ALLOCATION]] * Table2[[#This Row],[INTERNAL MONTHLY RATE]], Table2[[#This Row],[INTERNAL MONTHLY RATE]] * Table2[[#This Row],[REVISION]])</f>
        <v>520</v>
      </c>
      <c r="N184" s="92">
        <f>Table2[[#This Row],[RATE X ALLOCATION]]-Table2[[#This Row],[RATE X REVISION]]</f>
        <v>0</v>
      </c>
    </row>
    <row r="185" spans="1:14" ht="15.6" hidden="1" x14ac:dyDescent="0.3">
      <c r="A185" s="88">
        <f>_xlfn.XLOOKUP(Table2[[#This Row],[JOB]],Table13[JOB '#2],Table13[DIVISION '#],)</f>
        <v>2</v>
      </c>
      <c r="B185" s="89" t="s">
        <v>1086</v>
      </c>
      <c r="C185" s="89" t="str">
        <f>_xlfn.XLOOKUP(Table2[[#This Row],[JOB]],Table13[JOB '#1],Table13[JOB DESC],)</f>
        <v>Dallas SH 345 Bridge Rehabilit</v>
      </c>
      <c r="D185" s="89" t="s">
        <v>56</v>
      </c>
      <c r="E185" s="89" t="str">
        <f>_xlfn.XLOOKUP(Table2[[#This Row],[ASSET ID]],ALL!$B:$B,ALL!$C:$C,)</f>
        <v>2020 F-150 D38566</v>
      </c>
      <c r="F185" s="89" t="str">
        <f>IFERROR(_xlfn.XLOOKUP(Table2[[#This Row],[ASSET ID]],FLEET7[Asset],FLEET7[Employee],),"")</f>
        <v>Ramirez, Luis F</v>
      </c>
      <c r="G185" s="90">
        <v>0.56999999999999995</v>
      </c>
      <c r="H185" s="116" t="s">
        <v>8377</v>
      </c>
      <c r="I185" s="136"/>
      <c r="J185" s="88"/>
      <c r="K185" s="91">
        <f>_xlfn.XLOOKUP(Table2[[#This Row],[ASSET ID]],Table7[Equip '#],Table7[Rate],)</f>
        <v>1300</v>
      </c>
      <c r="L185" s="91">
        <f>Table2[[#This Row],[INTERNAL MONTHLY RATE]]*Table2[[#This Row],[UNIT ALLOCATION]]</f>
        <v>740.99999999999989</v>
      </c>
      <c r="M185" s="91">
        <f>IF(ISBLANK(Table2[[#This Row],[REVISION]]), Table2[[#This Row],[UNIT ALLOCATION]] * Table2[[#This Row],[INTERNAL MONTHLY RATE]], Table2[[#This Row],[INTERNAL MONTHLY RATE]] * Table2[[#This Row],[REVISION]])</f>
        <v>740.99999999999989</v>
      </c>
      <c r="N185" s="92">
        <f>Table2[[#This Row],[RATE X ALLOCATION]]-Table2[[#This Row],[RATE X REVISION]]</f>
        <v>0</v>
      </c>
    </row>
    <row r="186" spans="1:14" ht="15.6" hidden="1" x14ac:dyDescent="0.3">
      <c r="A186" s="88">
        <f>_xlfn.XLOOKUP(Table2[[#This Row],[JOB]],Table13[JOB '#2],Table13[DIVISION '#],)</f>
        <v>2</v>
      </c>
      <c r="B186" s="89" t="s">
        <v>1086</v>
      </c>
      <c r="C186" s="89" t="str">
        <f>_xlfn.XLOOKUP(Table2[[#This Row],[JOB]],Table13[JOB '#1],Table13[JOB DESC],)</f>
        <v>Dallas SH 345 Bridge Rehabilit</v>
      </c>
      <c r="D186" s="89" t="s">
        <v>402</v>
      </c>
      <c r="E186" s="89" t="str">
        <f>_xlfn.XLOOKUP(Table2[[#This Row],[ASSET ID]],ALL!$B:$B,ALL!$C:$C,)</f>
        <v>2020 F-250 D40364</v>
      </c>
      <c r="F186" s="89" t="str">
        <f>IFERROR(_xlfn.XLOOKUP(Table2[[#This Row],[ASSET ID]],FLEET7[Asset],FLEET7[Employee],),"")</f>
        <v>Rodriguez Jr, Salvador</v>
      </c>
      <c r="G186" s="90">
        <v>0.37</v>
      </c>
      <c r="H186" s="116" t="s">
        <v>8377</v>
      </c>
      <c r="I186" s="136"/>
      <c r="J186" s="88"/>
      <c r="K186" s="91">
        <f>_xlfn.XLOOKUP(Table2[[#This Row],[ASSET ID]],Table7[Equip '#],Table7[Rate],)</f>
        <v>1500</v>
      </c>
      <c r="L186" s="91">
        <f>Table2[[#This Row],[INTERNAL MONTHLY RATE]]*Table2[[#This Row],[UNIT ALLOCATION]]</f>
        <v>555</v>
      </c>
      <c r="M186" s="91">
        <f>IF(ISBLANK(Table2[[#This Row],[REVISION]]), Table2[[#This Row],[UNIT ALLOCATION]] * Table2[[#This Row],[INTERNAL MONTHLY RATE]], Table2[[#This Row],[INTERNAL MONTHLY RATE]] * Table2[[#This Row],[REVISION]])</f>
        <v>555</v>
      </c>
      <c r="N186" s="92">
        <f>Table2[[#This Row],[RATE X ALLOCATION]]-Table2[[#This Row],[RATE X REVISION]]</f>
        <v>0</v>
      </c>
    </row>
    <row r="187" spans="1:14" ht="15.6" hidden="1" x14ac:dyDescent="0.3">
      <c r="A187" s="88">
        <f>_xlfn.XLOOKUP(Table2[[#This Row],[JOB]],Table13[JOB '#2],Table13[DIVISION '#],)</f>
        <v>2</v>
      </c>
      <c r="B187" s="89" t="s">
        <v>1086</v>
      </c>
      <c r="C187" s="89" t="str">
        <f>_xlfn.XLOOKUP(Table2[[#This Row],[JOB]],Table13[JOB '#1],Table13[JOB DESC],)</f>
        <v>Dallas SH 345 Bridge Rehabilit</v>
      </c>
      <c r="D187" s="89" t="s">
        <v>72</v>
      </c>
      <c r="E187" s="89" t="str">
        <f>_xlfn.XLOOKUP(Table2[[#This Row],[ASSET ID]],ALL!$B:$B,ALL!$C:$C,)</f>
        <v>2021 F-250 C11822</v>
      </c>
      <c r="F187" s="89" t="s">
        <v>8610</v>
      </c>
      <c r="G187" s="90">
        <v>0.85</v>
      </c>
      <c r="H187" s="116" t="s">
        <v>8377</v>
      </c>
      <c r="I187" s="136"/>
      <c r="J187" s="88"/>
      <c r="K187" s="91">
        <f>_xlfn.XLOOKUP(Table2[[#This Row],[ASSET ID]],Table7[Equip '#],Table7[Rate],)</f>
        <v>1500</v>
      </c>
      <c r="L187" s="91">
        <f>Table2[[#This Row],[INTERNAL MONTHLY RATE]]*Table2[[#This Row],[UNIT ALLOCATION]]</f>
        <v>1275</v>
      </c>
      <c r="M187" s="91">
        <f>IF(ISBLANK(Table2[[#This Row],[REVISION]]), Table2[[#This Row],[UNIT ALLOCATION]] * Table2[[#This Row],[INTERNAL MONTHLY RATE]], Table2[[#This Row],[INTERNAL MONTHLY RATE]] * Table2[[#This Row],[REVISION]])</f>
        <v>1275</v>
      </c>
      <c r="N187" s="92">
        <f>Table2[[#This Row],[RATE X ALLOCATION]]-Table2[[#This Row],[RATE X REVISION]]</f>
        <v>0</v>
      </c>
    </row>
    <row r="188" spans="1:14" ht="15.6" hidden="1" x14ac:dyDescent="0.3">
      <c r="A188" s="88">
        <f>_xlfn.XLOOKUP(Table2[[#This Row],[JOB]],Table13[JOB '#2],Table13[DIVISION '#],)</f>
        <v>2</v>
      </c>
      <c r="B188" s="89" t="s">
        <v>1086</v>
      </c>
      <c r="C188" s="89" t="str">
        <f>_xlfn.XLOOKUP(Table2[[#This Row],[JOB]],Table13[JOB '#1],Table13[JOB DESC],)</f>
        <v>Dallas SH 345 Bridge Rehabilit</v>
      </c>
      <c r="D188" s="89" t="s">
        <v>81</v>
      </c>
      <c r="E188" s="89" t="str">
        <f>_xlfn.XLOOKUP(Table2[[#This Row],[ASSET ID]],ALL!$B:$B,ALL!$C:$C,)</f>
        <v>2019 F-250 D92216</v>
      </c>
      <c r="F188" s="89" t="str">
        <f>IFERROR(_xlfn.XLOOKUP(Table2[[#This Row],[ASSET ID]],FLEET7[Asset],FLEET7[Employee],),"")</f>
        <v>Aguillon, Salvador</v>
      </c>
      <c r="G188" s="90">
        <v>0.73</v>
      </c>
      <c r="H188" s="116" t="s">
        <v>8377</v>
      </c>
      <c r="I188" s="136"/>
      <c r="J188" s="88"/>
      <c r="K188" s="91">
        <f>_xlfn.XLOOKUP(Table2[[#This Row],[ASSET ID]],Table7[Equip '#],Table7[Rate],)</f>
        <v>1500</v>
      </c>
      <c r="L188" s="91">
        <f>Table2[[#This Row],[INTERNAL MONTHLY RATE]]*Table2[[#This Row],[UNIT ALLOCATION]]</f>
        <v>1095</v>
      </c>
      <c r="M188" s="91">
        <f>IF(ISBLANK(Table2[[#This Row],[REVISION]]), Table2[[#This Row],[UNIT ALLOCATION]] * Table2[[#This Row],[INTERNAL MONTHLY RATE]], Table2[[#This Row],[INTERNAL MONTHLY RATE]] * Table2[[#This Row],[REVISION]])</f>
        <v>1095</v>
      </c>
      <c r="N188" s="92">
        <f>Table2[[#This Row],[RATE X ALLOCATION]]-Table2[[#This Row],[RATE X REVISION]]</f>
        <v>0</v>
      </c>
    </row>
    <row r="189" spans="1:14" ht="15.6" hidden="1" x14ac:dyDescent="0.3">
      <c r="A189" s="88">
        <f>_xlfn.XLOOKUP(Table2[[#This Row],[JOB]],Table13[JOB '#2],Table13[DIVISION '#],)</f>
        <v>2</v>
      </c>
      <c r="B189" s="89" t="s">
        <v>1086</v>
      </c>
      <c r="C189" s="89" t="str">
        <f>_xlfn.XLOOKUP(Table2[[#This Row],[JOB]],Table13[JOB '#1],Table13[JOB DESC],)</f>
        <v>Dallas SH 345 Bridge Rehabilit</v>
      </c>
      <c r="D189" s="89" t="s">
        <v>84</v>
      </c>
      <c r="E189" s="89" t="str">
        <f>_xlfn.XLOOKUP(Table2[[#This Row],[ASSET ID]],ALL!$B:$B,ALL!$C:$C,)</f>
        <v>2022 F-250 E64467</v>
      </c>
      <c r="F189" s="89" t="str">
        <f>IFERROR(_xlfn.XLOOKUP(Table2[[#This Row],[ASSET ID]],FLEET7[Asset],FLEET7[Employee],),"")</f>
        <v>Hammons, Michael A</v>
      </c>
      <c r="G189" s="90">
        <v>0.35</v>
      </c>
      <c r="H189" s="116" t="s">
        <v>8377</v>
      </c>
      <c r="I189" s="136"/>
      <c r="J189" s="88"/>
      <c r="K189" s="91">
        <f>_xlfn.XLOOKUP(Table2[[#This Row],[ASSET ID]],Table7[Equip '#],Table7[Rate],)</f>
        <v>1500</v>
      </c>
      <c r="L189" s="91">
        <f>Table2[[#This Row],[INTERNAL MONTHLY RATE]]*Table2[[#This Row],[UNIT ALLOCATION]]</f>
        <v>525</v>
      </c>
      <c r="M189" s="91">
        <f>IF(ISBLANK(Table2[[#This Row],[REVISION]]), Table2[[#This Row],[UNIT ALLOCATION]] * Table2[[#This Row],[INTERNAL MONTHLY RATE]], Table2[[#This Row],[INTERNAL MONTHLY RATE]] * Table2[[#This Row],[REVISION]])</f>
        <v>525</v>
      </c>
      <c r="N189" s="92">
        <f>Table2[[#This Row],[RATE X ALLOCATION]]-Table2[[#This Row],[RATE X REVISION]]</f>
        <v>0</v>
      </c>
    </row>
    <row r="190" spans="1:14" ht="15.6" hidden="1" x14ac:dyDescent="0.3">
      <c r="A190" s="88">
        <f>_xlfn.XLOOKUP(Table2[[#This Row],[JOB]],Table13[JOB '#2],Table13[DIVISION '#],)</f>
        <v>2</v>
      </c>
      <c r="B190" s="89" t="s">
        <v>1086</v>
      </c>
      <c r="C190" s="89" t="str">
        <f>_xlfn.XLOOKUP(Table2[[#This Row],[JOB]],Table13[JOB '#1],Table13[JOB DESC],)</f>
        <v>Dallas SH 345 Bridge Rehabilit</v>
      </c>
      <c r="D190" s="89" t="s">
        <v>86</v>
      </c>
      <c r="E190" s="89" t="str">
        <f>_xlfn.XLOOKUP(Table2[[#This Row],[ASSET ID]],ALL!$B:$B,ALL!$C:$C,)</f>
        <v>2022 F-150 D92568</v>
      </c>
      <c r="F190" s="89" t="str">
        <f>IFERROR(_xlfn.XLOOKUP(Table2[[#This Row],[ASSET ID]],FLEET7[Asset],FLEET7[Employee],),"")</f>
        <v>Pachipulusu Sreedhar, Nagesh Kumar</v>
      </c>
      <c r="G190" s="90">
        <v>0.9</v>
      </c>
      <c r="H190" s="116" t="s">
        <v>8377</v>
      </c>
      <c r="I190" s="136"/>
      <c r="J190" s="88"/>
      <c r="K190" s="91">
        <f>_xlfn.XLOOKUP(Table2[[#This Row],[ASSET ID]],Table7[Equip '#],Table7[Rate],)</f>
        <v>1300</v>
      </c>
      <c r="L190" s="91">
        <f>Table2[[#This Row],[INTERNAL MONTHLY RATE]]*Table2[[#This Row],[UNIT ALLOCATION]]</f>
        <v>1170</v>
      </c>
      <c r="M190" s="91">
        <f>IF(ISBLANK(Table2[[#This Row],[REVISION]]), Table2[[#This Row],[UNIT ALLOCATION]] * Table2[[#This Row],[INTERNAL MONTHLY RATE]], Table2[[#This Row],[INTERNAL MONTHLY RATE]] * Table2[[#This Row],[REVISION]])</f>
        <v>1170</v>
      </c>
      <c r="N190" s="92">
        <f>Table2[[#This Row],[RATE X ALLOCATION]]-Table2[[#This Row],[RATE X REVISION]]</f>
        <v>0</v>
      </c>
    </row>
    <row r="191" spans="1:14" ht="15.6" hidden="1" x14ac:dyDescent="0.3">
      <c r="A191" s="88">
        <f>_xlfn.XLOOKUP(Table2[[#This Row],[JOB]],Table13[JOB '#2],Table13[DIVISION '#],)</f>
        <v>2</v>
      </c>
      <c r="B191" s="89" t="s">
        <v>1086</v>
      </c>
      <c r="C191" s="89" t="str">
        <f>_xlfn.XLOOKUP(Table2[[#This Row],[JOB]],Table13[JOB '#1],Table13[JOB DESC],)</f>
        <v>Dallas SH 345 Bridge Rehabilit</v>
      </c>
      <c r="D191" s="89" t="s">
        <v>260</v>
      </c>
      <c r="E191" s="89" t="str">
        <f>_xlfn.XLOOKUP(Table2[[#This Row],[ASSET ID]],ALL!$B:$B,ALL!$C:$C,)</f>
        <v>2022 F-250 G40597</v>
      </c>
      <c r="F191" s="89" t="str">
        <f>IFERROR(_xlfn.XLOOKUP(Table2[[#This Row],[ASSET ID]],FLEET7[Asset],FLEET7[Employee],),"")</f>
        <v>Rangel, Jose M</v>
      </c>
      <c r="G191" s="90">
        <v>0.1</v>
      </c>
      <c r="H191" s="116" t="s">
        <v>8377</v>
      </c>
      <c r="I191" s="136"/>
      <c r="J191" s="88"/>
      <c r="K191" s="91">
        <f>_xlfn.XLOOKUP(Table2[[#This Row],[ASSET ID]],Table7[Equip '#],Table7[Rate],)</f>
        <v>1500</v>
      </c>
      <c r="L191" s="91">
        <f>Table2[[#This Row],[INTERNAL MONTHLY RATE]]*Table2[[#This Row],[UNIT ALLOCATION]]</f>
        <v>150</v>
      </c>
      <c r="M191" s="91">
        <f>IF(ISBLANK(Table2[[#This Row],[REVISION]]), Table2[[#This Row],[UNIT ALLOCATION]] * Table2[[#This Row],[INTERNAL MONTHLY RATE]], Table2[[#This Row],[INTERNAL MONTHLY RATE]] * Table2[[#This Row],[REVISION]])</f>
        <v>150</v>
      </c>
      <c r="N191" s="92">
        <f>Table2[[#This Row],[RATE X ALLOCATION]]-Table2[[#This Row],[RATE X REVISION]]</f>
        <v>0</v>
      </c>
    </row>
    <row r="192" spans="1:14" ht="15.6" hidden="1" x14ac:dyDescent="0.3">
      <c r="A192" s="88">
        <f>_xlfn.XLOOKUP(Table2[[#This Row],[JOB]],Table13[JOB '#2],Table13[DIVISION '#],)</f>
        <v>2</v>
      </c>
      <c r="B192" s="89" t="s">
        <v>1086</v>
      </c>
      <c r="C192" s="89" t="str">
        <f>_xlfn.XLOOKUP(Table2[[#This Row],[JOB]],Table13[JOB '#1],Table13[JOB DESC],)</f>
        <v>Dallas SH 345 Bridge Rehabilit</v>
      </c>
      <c r="D192" s="89" t="s">
        <v>95</v>
      </c>
      <c r="E192" s="89" t="str">
        <f>_xlfn.XLOOKUP(Table2[[#This Row],[ASSET ID]],ALL!$B:$B,ALL!$C:$C,)</f>
        <v>2023 F-150 STX</v>
      </c>
      <c r="F192" s="89" t="str">
        <f>IFERROR(_xlfn.XLOOKUP(Table2[[#This Row],[ASSET ID]],FLEET7[Asset],FLEET7[Employee],),"")</f>
        <v>Abunemeh, Osama M</v>
      </c>
      <c r="G192" s="90">
        <v>0.72</v>
      </c>
      <c r="H192" s="116" t="s">
        <v>8377</v>
      </c>
      <c r="I192" s="136"/>
      <c r="J192" s="88"/>
      <c r="K192" s="91">
        <f>_xlfn.XLOOKUP(Table2[[#This Row],[ASSET ID]],Table7[Equip '#],Table7[Rate],)</f>
        <v>1300</v>
      </c>
      <c r="L192" s="91">
        <f>Table2[[#This Row],[INTERNAL MONTHLY RATE]]*Table2[[#This Row],[UNIT ALLOCATION]]</f>
        <v>936</v>
      </c>
      <c r="M192" s="91">
        <f>IF(ISBLANK(Table2[[#This Row],[REVISION]]), Table2[[#This Row],[UNIT ALLOCATION]] * Table2[[#This Row],[INTERNAL MONTHLY RATE]], Table2[[#This Row],[INTERNAL MONTHLY RATE]] * Table2[[#This Row],[REVISION]])</f>
        <v>936</v>
      </c>
      <c r="N192" s="92">
        <f>Table2[[#This Row],[RATE X ALLOCATION]]-Table2[[#This Row],[RATE X REVISION]]</f>
        <v>0</v>
      </c>
    </row>
    <row r="193" spans="1:14" ht="15.6" hidden="1" x14ac:dyDescent="0.3">
      <c r="A193" s="88">
        <f>_xlfn.XLOOKUP(Table2[[#This Row],[JOB]],Table13[JOB '#2],Table13[DIVISION '#],)</f>
        <v>2</v>
      </c>
      <c r="B193" s="89" t="s">
        <v>1086</v>
      </c>
      <c r="C193" s="89" t="str">
        <f>_xlfn.XLOOKUP(Table2[[#This Row],[JOB]],Table13[JOB '#1],Table13[JOB DESC],)</f>
        <v>Dallas SH 345 Bridge Rehabilit</v>
      </c>
      <c r="D193" s="89" t="s">
        <v>97</v>
      </c>
      <c r="E193" s="89" t="str">
        <f>_xlfn.XLOOKUP(Table2[[#This Row],[ASSET ID]],ALL!$B:$B,ALL!$C:$C,)</f>
        <v>2023 F-150 STX</v>
      </c>
      <c r="F193" s="89" t="str">
        <f>IFERROR(_xlfn.XLOOKUP(Table2[[#This Row],[ASSET ID]],FLEET7[Asset],FLEET7[Employee],),"")</f>
        <v>MARTIN SANCHEZ</v>
      </c>
      <c r="G193" s="90">
        <v>0.5</v>
      </c>
      <c r="H193" s="116" t="s">
        <v>8377</v>
      </c>
      <c r="I193" s="136"/>
      <c r="J193" s="88"/>
      <c r="K193" s="91">
        <f>_xlfn.XLOOKUP(Table2[[#This Row],[ASSET ID]],Table7[Equip '#],Table7[Rate],)</f>
        <v>1300</v>
      </c>
      <c r="L193" s="91">
        <f>Table2[[#This Row],[INTERNAL MONTHLY RATE]]*Table2[[#This Row],[UNIT ALLOCATION]]</f>
        <v>650</v>
      </c>
      <c r="M193" s="91">
        <f>IF(ISBLANK(Table2[[#This Row],[REVISION]]), Table2[[#This Row],[UNIT ALLOCATION]] * Table2[[#This Row],[INTERNAL MONTHLY RATE]], Table2[[#This Row],[INTERNAL MONTHLY RATE]] * Table2[[#This Row],[REVISION]])</f>
        <v>650</v>
      </c>
      <c r="N193" s="92">
        <f>Table2[[#This Row],[RATE X ALLOCATION]]-Table2[[#This Row],[RATE X REVISION]]</f>
        <v>0</v>
      </c>
    </row>
    <row r="194" spans="1:14" ht="15.6" hidden="1" x14ac:dyDescent="0.3">
      <c r="A194" s="88">
        <f>_xlfn.XLOOKUP(Table2[[#This Row],[JOB]],Table13[JOB '#2],Table13[DIVISION '#],)</f>
        <v>2</v>
      </c>
      <c r="B194" s="89" t="s">
        <v>1086</v>
      </c>
      <c r="C194" s="89" t="str">
        <f>_xlfn.XLOOKUP(Table2[[#This Row],[JOB]],Table13[JOB '#1],Table13[JOB DESC],)</f>
        <v>Dallas SH 345 Bridge Rehabilit</v>
      </c>
      <c r="D194" s="89" t="s">
        <v>3800</v>
      </c>
      <c r="E194" s="89" t="str">
        <f>_xlfn.XLOOKUP(Table2[[#This Row],[ASSET ID]],ALL!$B:$B,ALL!$C:$C,)</f>
        <v>2024 F350 FLATBED WELDING TK</v>
      </c>
      <c r="F194" s="89" t="str">
        <f>IFERROR(_xlfn.XLOOKUP(Table2[[#This Row],[ASSET ID]],FLEET7[Asset],FLEET7[Employee],),"")</f>
        <v>Claudio, Hector J</v>
      </c>
      <c r="G194" s="90">
        <v>0.64</v>
      </c>
      <c r="H194" s="116" t="s">
        <v>8377</v>
      </c>
      <c r="I194" s="136"/>
      <c r="J194" s="88"/>
      <c r="K194" s="91">
        <f>_xlfn.XLOOKUP(Table2[[#This Row],[ASSET ID]],Table7[Equip '#],Table7[Rate],)</f>
        <v>2500</v>
      </c>
      <c r="L194" s="91">
        <f>Table2[[#This Row],[INTERNAL MONTHLY RATE]]*Table2[[#This Row],[UNIT ALLOCATION]]</f>
        <v>1600</v>
      </c>
      <c r="M194" s="91">
        <f>IF(ISBLANK(Table2[[#This Row],[REVISION]]), Table2[[#This Row],[UNIT ALLOCATION]] * Table2[[#This Row],[INTERNAL MONTHLY RATE]], Table2[[#This Row],[INTERNAL MONTHLY RATE]] * Table2[[#This Row],[REVISION]])</f>
        <v>1600</v>
      </c>
      <c r="N194" s="92">
        <f>Table2[[#This Row],[RATE X ALLOCATION]]-Table2[[#This Row],[RATE X REVISION]]</f>
        <v>0</v>
      </c>
    </row>
    <row r="195" spans="1:14" ht="15.6" hidden="1" x14ac:dyDescent="0.3">
      <c r="A195" s="88">
        <f>_xlfn.XLOOKUP(Table2[[#This Row],[JOB]],Table13[JOB '#2],Table13[DIVISION '#],)</f>
        <v>2</v>
      </c>
      <c r="B195" s="89" t="s">
        <v>1086</v>
      </c>
      <c r="C195" s="89" t="str">
        <f>_xlfn.XLOOKUP(Table2[[#This Row],[JOB]],Table13[JOB '#1],Table13[JOB DESC],)</f>
        <v>Dallas SH 345 Bridge Rehabilit</v>
      </c>
      <c r="D195" s="89" t="s">
        <v>6040</v>
      </c>
      <c r="E195" s="89" t="str">
        <f>_xlfn.XLOOKUP(Table2[[#This Row],[ASSET ID]],ALL!$B:$B,ALL!$C:$C,)</f>
        <v>2024 FORD MAVERICK (RRB41786)</v>
      </c>
      <c r="F195" s="89" t="str">
        <f>IFERROR(_xlfn.XLOOKUP(Table2[[#This Row],[ASSET ID]],FLEET7[Asset],FLEET7[Employee],),"")</f>
        <v>MANCHO CAMACHO, GRECIA</v>
      </c>
      <c r="G195" s="90">
        <v>0.7</v>
      </c>
      <c r="H195" s="116" t="s">
        <v>8377</v>
      </c>
      <c r="I195" s="136"/>
      <c r="J195" s="88"/>
      <c r="K195" s="91">
        <f>_xlfn.XLOOKUP(Table2[[#This Row],[ASSET ID]],Table7[Equip '#],Table7[Rate],)</f>
        <v>1000</v>
      </c>
      <c r="L195" s="91">
        <f>Table2[[#This Row],[INTERNAL MONTHLY RATE]]*Table2[[#This Row],[UNIT ALLOCATION]]</f>
        <v>700</v>
      </c>
      <c r="M195" s="91">
        <f>IF(ISBLANK(Table2[[#This Row],[REVISION]]), Table2[[#This Row],[UNIT ALLOCATION]] * Table2[[#This Row],[INTERNAL MONTHLY RATE]], Table2[[#This Row],[INTERNAL MONTHLY RATE]] * Table2[[#This Row],[REVISION]])</f>
        <v>700</v>
      </c>
      <c r="N195" s="92">
        <f>Table2[[#This Row],[RATE X ALLOCATION]]-Table2[[#This Row],[RATE X REVISION]]</f>
        <v>0</v>
      </c>
    </row>
    <row r="196" spans="1:14" ht="15.6" hidden="1" x14ac:dyDescent="0.3">
      <c r="A196" s="88">
        <f>_xlfn.XLOOKUP(Table2[[#This Row],[JOB]],Table13[JOB '#2],Table13[DIVISION '#],)</f>
        <v>2</v>
      </c>
      <c r="B196" s="89" t="s">
        <v>1086</v>
      </c>
      <c r="C196" s="89" t="str">
        <f>_xlfn.XLOOKUP(Table2[[#This Row],[JOB]],Table13[JOB '#1],Table13[JOB DESC],)</f>
        <v>Dallas SH 345 Bridge Rehabilit</v>
      </c>
      <c r="D196" s="89" t="s">
        <v>6042</v>
      </c>
      <c r="E196" s="89" t="str">
        <f>_xlfn.XLOOKUP(Table2[[#This Row],[ASSET ID]],ALL!$B:$B,ALL!$C:$C,)</f>
        <v>2024 FORD MAVERICK (RRB41388)</v>
      </c>
      <c r="F196" s="89" t="str">
        <f>IFERROR(_xlfn.XLOOKUP(Table2[[#This Row],[ASSET ID]],FLEET7[Asset],FLEET7[Employee],),"")</f>
        <v>MOYA, MARIO</v>
      </c>
      <c r="G196" s="90">
        <v>0.15</v>
      </c>
      <c r="H196" s="116" t="s">
        <v>8377</v>
      </c>
      <c r="I196" s="136"/>
      <c r="J196" s="88"/>
      <c r="K196" s="91">
        <f>_xlfn.XLOOKUP(Table2[[#This Row],[ASSET ID]],Table7[Equip '#],Table7[Rate],)</f>
        <v>1000</v>
      </c>
      <c r="L196" s="91">
        <f>Table2[[#This Row],[INTERNAL MONTHLY RATE]]*Table2[[#This Row],[UNIT ALLOCATION]]</f>
        <v>150</v>
      </c>
      <c r="M196" s="91">
        <f>IF(ISBLANK(Table2[[#This Row],[REVISION]]), Table2[[#This Row],[UNIT ALLOCATION]] * Table2[[#This Row],[INTERNAL MONTHLY RATE]], Table2[[#This Row],[INTERNAL MONTHLY RATE]] * Table2[[#This Row],[REVISION]])</f>
        <v>150</v>
      </c>
      <c r="N196" s="92">
        <f>Table2[[#This Row],[RATE X ALLOCATION]]-Table2[[#This Row],[RATE X REVISION]]</f>
        <v>0</v>
      </c>
    </row>
    <row r="197" spans="1:14" ht="15.6" hidden="1" x14ac:dyDescent="0.3">
      <c r="A197" s="88">
        <f>_xlfn.XLOOKUP(Table2[[#This Row],[JOB]],Table13[JOB '#2],Table13[DIVISION '#],)</f>
        <v>2</v>
      </c>
      <c r="B197" s="89" t="s">
        <v>1086</v>
      </c>
      <c r="C197" s="89" t="str">
        <f>_xlfn.XLOOKUP(Table2[[#This Row],[JOB]],Table13[JOB '#1],Table13[JOB DESC],)</f>
        <v>Dallas SH 345 Bridge Rehabilit</v>
      </c>
      <c r="D197" s="89" t="s">
        <v>6044</v>
      </c>
      <c r="E197" s="89" t="str">
        <f>_xlfn.XLOOKUP(Table2[[#This Row],[ASSET ID]],ALL!$B:$B,ALL!$C:$C,)</f>
        <v>2024 FORD MAVERICK (RRB40474)</v>
      </c>
      <c r="F197" s="89" t="str">
        <f>IFERROR(_xlfn.XLOOKUP(Table2[[#This Row],[ASSET ID]],FLEET7[Asset],FLEET7[Employee],),"")</f>
        <v>GARCIA, SAID A</v>
      </c>
      <c r="G197" s="90">
        <v>0.15</v>
      </c>
      <c r="H197" s="116" t="s">
        <v>8377</v>
      </c>
      <c r="I197" s="136"/>
      <c r="J197" s="88"/>
      <c r="K197" s="91">
        <f>_xlfn.XLOOKUP(Table2[[#This Row],[ASSET ID]],Table7[Equip '#],Table7[Rate],)</f>
        <v>1000</v>
      </c>
      <c r="L197" s="91">
        <f>Table2[[#This Row],[INTERNAL MONTHLY RATE]]*Table2[[#This Row],[UNIT ALLOCATION]]</f>
        <v>150</v>
      </c>
      <c r="M197" s="91">
        <f>IF(ISBLANK(Table2[[#This Row],[REVISION]]), Table2[[#This Row],[UNIT ALLOCATION]] * Table2[[#This Row],[INTERNAL MONTHLY RATE]], Table2[[#This Row],[INTERNAL MONTHLY RATE]] * Table2[[#This Row],[REVISION]])</f>
        <v>150</v>
      </c>
      <c r="N197" s="92">
        <f>Table2[[#This Row],[RATE X ALLOCATION]]-Table2[[#This Row],[RATE X REVISION]]</f>
        <v>0</v>
      </c>
    </row>
    <row r="198" spans="1:14" ht="15.6" hidden="1" x14ac:dyDescent="0.3">
      <c r="A198" s="88">
        <f>_xlfn.XLOOKUP(Table2[[#This Row],[JOB]],Table13[JOB '#2],Table13[DIVISION '#],)</f>
        <v>2</v>
      </c>
      <c r="B198" s="89" t="s">
        <v>1086</v>
      </c>
      <c r="C198" s="89" t="str">
        <f>_xlfn.XLOOKUP(Table2[[#This Row],[JOB]],Table13[JOB '#1],Table13[JOB DESC],)</f>
        <v>Dallas SH 345 Bridge Rehabilit</v>
      </c>
      <c r="D198" s="89" t="s">
        <v>6045</v>
      </c>
      <c r="E198" s="89" t="str">
        <f>_xlfn.XLOOKUP(Table2[[#This Row],[ASSET ID]],ALL!$B:$B,ALL!$C:$C,)</f>
        <v>2024 FORD MAVERICK (RRB41295)</v>
      </c>
      <c r="F198" s="89" t="str">
        <f>IFERROR(_xlfn.XLOOKUP(Table2[[#This Row],[ASSET ID]],FLEET7[Asset],FLEET7[Employee],),"")</f>
        <v>CASTRO, JUAN J</v>
      </c>
      <c r="G198" s="90">
        <v>0.15</v>
      </c>
      <c r="H198" s="116" t="s">
        <v>8377</v>
      </c>
      <c r="I198" s="136"/>
      <c r="J198" s="88"/>
      <c r="K198" s="91">
        <f>_xlfn.XLOOKUP(Table2[[#This Row],[ASSET ID]],Table7[Equip '#],Table7[Rate],)</f>
        <v>1000</v>
      </c>
      <c r="L198" s="91">
        <f>Table2[[#This Row],[INTERNAL MONTHLY RATE]]*Table2[[#This Row],[UNIT ALLOCATION]]</f>
        <v>150</v>
      </c>
      <c r="M198" s="91">
        <f>IF(ISBLANK(Table2[[#This Row],[REVISION]]), Table2[[#This Row],[UNIT ALLOCATION]] * Table2[[#This Row],[INTERNAL MONTHLY RATE]], Table2[[#This Row],[INTERNAL MONTHLY RATE]] * Table2[[#This Row],[REVISION]])</f>
        <v>150</v>
      </c>
      <c r="N198" s="92">
        <f>Table2[[#This Row],[RATE X ALLOCATION]]-Table2[[#This Row],[RATE X REVISION]]</f>
        <v>0</v>
      </c>
    </row>
    <row r="199" spans="1:14" ht="15.6" hidden="1" x14ac:dyDescent="0.3">
      <c r="A199" s="88">
        <f>_xlfn.XLOOKUP(Table2[[#This Row],[JOB]],Table13[JOB '#2],Table13[DIVISION '#],)</f>
        <v>2</v>
      </c>
      <c r="B199" s="89" t="s">
        <v>1086</v>
      </c>
      <c r="C199" s="89" t="str">
        <f>_xlfn.XLOOKUP(Table2[[#This Row],[JOB]],Table13[JOB '#1],Table13[JOB DESC],)</f>
        <v>Dallas SH 345 Bridge Rehabilit</v>
      </c>
      <c r="D199" s="89" t="s">
        <v>5995</v>
      </c>
      <c r="E199" s="89" t="str">
        <f>_xlfn.XLOOKUP(Table2[[#This Row],[ASSET ID]],ALL!$B:$B,ALL!$C:$C,)</f>
        <v>2025 KW T880 (S-10)</v>
      </c>
      <c r="F199" s="89" t="str">
        <f>IFERROR(_xlfn.XLOOKUP(Table2[[#This Row],[ASSET ID]],FLEET7[Asset],FLEET7[Employee],),"")</f>
        <v/>
      </c>
      <c r="G199" s="90">
        <v>0.1</v>
      </c>
      <c r="H199" s="116" t="s">
        <v>8377</v>
      </c>
      <c r="I199" s="114"/>
      <c r="J199" s="88"/>
      <c r="K199" s="91">
        <f>_xlfn.XLOOKUP(Table2[[#This Row],[ASSET ID]],Table7[Equip '#],Table7[Rate],)</f>
        <v>3193</v>
      </c>
      <c r="L199" s="91">
        <f>Table2[[#This Row],[INTERNAL MONTHLY RATE]]*Table2[[#This Row],[UNIT ALLOCATION]]</f>
        <v>319.3</v>
      </c>
      <c r="M199" s="91">
        <f>IF(ISBLANK(Table2[[#This Row],[REVISION]]), Table2[[#This Row],[UNIT ALLOCATION]] * Table2[[#This Row],[INTERNAL MONTHLY RATE]], Table2[[#This Row],[INTERNAL MONTHLY RATE]] * Table2[[#This Row],[REVISION]])</f>
        <v>319.3</v>
      </c>
      <c r="N199" s="92">
        <f>Table2[[#This Row],[RATE X ALLOCATION]]-Table2[[#This Row],[RATE X REVISION]]</f>
        <v>0</v>
      </c>
    </row>
    <row r="200" spans="1:14" ht="15.6" hidden="1" x14ac:dyDescent="0.3">
      <c r="A200" s="88">
        <f>_xlfn.XLOOKUP(Table2[[#This Row],[JOB]],Table13[JOB '#2],Table13[DIVISION '#],)</f>
        <v>2</v>
      </c>
      <c r="B200" s="89" t="s">
        <v>1086</v>
      </c>
      <c r="C200" s="89" t="str">
        <f>_xlfn.XLOOKUP(Table2[[#This Row],[JOB]],Table13[JOB '#1],Table13[JOB DESC],)</f>
        <v>Dallas SH 345 Bridge Rehabilit</v>
      </c>
      <c r="D200" s="89" t="s">
        <v>8066</v>
      </c>
      <c r="E200" s="89" t="str">
        <f>_xlfn.XLOOKUP(Table2[[#This Row],[ASSET ID]],ALL!$B:$B,ALL!$C:$C,)</f>
        <v>2021 UTILITY TRAILER 85605 SDT-01</v>
      </c>
      <c r="F200" s="89" t="str">
        <f>IFERROR(_xlfn.XLOOKUP(Table2[[#This Row],[ASSET ID]],FLEET7[Asset],FLEET7[Employee],),"")</f>
        <v/>
      </c>
      <c r="G200" s="90">
        <v>0.89</v>
      </c>
      <c r="H200" s="116" t="s">
        <v>8377</v>
      </c>
      <c r="I200" s="136"/>
      <c r="J200" s="88"/>
      <c r="K200" s="91">
        <f>_xlfn.XLOOKUP(Table2[[#This Row],[ASSET ID]],Table7[Equip '#],Table7[Rate],)</f>
        <v>850</v>
      </c>
      <c r="L200" s="91">
        <f>Table2[[#This Row],[INTERNAL MONTHLY RATE]]*Table2[[#This Row],[UNIT ALLOCATION]]</f>
        <v>756.5</v>
      </c>
      <c r="M200" s="91">
        <f>IF(ISBLANK(Table2[[#This Row],[REVISION]]), Table2[[#This Row],[UNIT ALLOCATION]] * Table2[[#This Row],[INTERNAL MONTHLY RATE]], Table2[[#This Row],[INTERNAL MONTHLY RATE]] * Table2[[#This Row],[REVISION]])</f>
        <v>756.5</v>
      </c>
      <c r="N200" s="92">
        <f>Table2[[#This Row],[RATE X ALLOCATION]]-Table2[[#This Row],[RATE X REVISION]]</f>
        <v>0</v>
      </c>
    </row>
    <row r="201" spans="1:14" ht="15.6" hidden="1" x14ac:dyDescent="0.3">
      <c r="A201" s="88">
        <f>_xlfn.XLOOKUP(Table2[[#This Row],[JOB]],Table13[JOB '#2],Table13[DIVISION '#],)</f>
        <v>2</v>
      </c>
      <c r="B201" s="89" t="s">
        <v>1086</v>
      </c>
      <c r="C201" s="89" t="str">
        <f>_xlfn.XLOOKUP(Table2[[#This Row],[JOB]],Table13[JOB '#1],Table13[JOB DESC],)</f>
        <v>Dallas SH 345 Bridge Rehabilit</v>
      </c>
      <c r="D201" s="89" t="s">
        <v>477</v>
      </c>
      <c r="E201" s="89" t="str">
        <f>_xlfn.XLOOKUP(Table2[[#This Row],[ASSET ID]],ALL!$B:$B,ALL!$C:$C,)</f>
        <v>2012 Freightliner with Access</v>
      </c>
      <c r="F201" s="89" t="str">
        <f>IFERROR(_xlfn.XLOOKUP(Table2[[#This Row],[ASSET ID]],FLEET7[Asset],FLEET7[Employee],),"")</f>
        <v/>
      </c>
      <c r="G201" s="90">
        <v>0.65</v>
      </c>
      <c r="H201" s="116" t="s">
        <v>8377</v>
      </c>
      <c r="I201" s="136"/>
      <c r="J201" s="88"/>
      <c r="K201" s="91">
        <f>_xlfn.XLOOKUP(Table2[[#This Row],[ASSET ID]],Table7[Equip '#],Table7[Rate],)</f>
        <v>3650</v>
      </c>
      <c r="L201" s="91">
        <f>Table2[[#This Row],[INTERNAL MONTHLY RATE]]*Table2[[#This Row],[UNIT ALLOCATION]]</f>
        <v>2372.5</v>
      </c>
      <c r="M201" s="91">
        <f>IF(ISBLANK(Table2[[#This Row],[REVISION]]), Table2[[#This Row],[UNIT ALLOCATION]] * Table2[[#This Row],[INTERNAL MONTHLY RATE]], Table2[[#This Row],[INTERNAL MONTHLY RATE]] * Table2[[#This Row],[REVISION]])</f>
        <v>2372.5</v>
      </c>
      <c r="N201" s="92">
        <f>Table2[[#This Row],[RATE X ALLOCATION]]-Table2[[#This Row],[RATE X REVISION]]</f>
        <v>0</v>
      </c>
    </row>
    <row r="202" spans="1:14" ht="15.6" hidden="1" x14ac:dyDescent="0.3">
      <c r="A202" s="88">
        <f>_xlfn.XLOOKUP(Table2[[#This Row],[JOB]],Table13[JOB '#2],Table13[DIVISION '#],)</f>
        <v>2</v>
      </c>
      <c r="B202" s="89" t="s">
        <v>1086</v>
      </c>
      <c r="C202" s="89" t="str">
        <f>_xlfn.XLOOKUP(Table2[[#This Row],[JOB]],Table13[JOB '#1],Table13[JOB DESC],)</f>
        <v>Dallas SH 345 Bridge Rehabilit</v>
      </c>
      <c r="D202" s="89" t="s">
        <v>109</v>
      </c>
      <c r="E202" s="89" t="str">
        <f>_xlfn.XLOOKUP(Table2[[#This Row],[ASSET ID]],ALL!$B:$B,ALL!$C:$C,)</f>
        <v>Mack MD6 TMA (2023)</v>
      </c>
      <c r="F202" s="89" t="str">
        <f>IFERROR(_xlfn.XLOOKUP(Table2[[#This Row],[ASSET ID]],FLEET7[Asset],FLEET7[Employee],),"")</f>
        <v/>
      </c>
      <c r="G202" s="90">
        <v>0.69</v>
      </c>
      <c r="H202" s="116" t="s">
        <v>8377</v>
      </c>
      <c r="I202" s="136"/>
      <c r="J202" s="88"/>
      <c r="K202" s="91">
        <f>_xlfn.XLOOKUP(Table2[[#This Row],[ASSET ID]],Table7[Equip '#],Table7[Rate],)</f>
        <v>3650</v>
      </c>
      <c r="L202" s="91">
        <f>Table2[[#This Row],[INTERNAL MONTHLY RATE]]*Table2[[#This Row],[UNIT ALLOCATION]]</f>
        <v>2518.5</v>
      </c>
      <c r="M202" s="91">
        <f>IF(ISBLANK(Table2[[#This Row],[REVISION]]), Table2[[#This Row],[UNIT ALLOCATION]] * Table2[[#This Row],[INTERNAL MONTHLY RATE]], Table2[[#This Row],[INTERNAL MONTHLY RATE]] * Table2[[#This Row],[REVISION]])</f>
        <v>2518.5</v>
      </c>
      <c r="N202" s="92">
        <f>Table2[[#This Row],[RATE X ALLOCATION]]-Table2[[#This Row],[RATE X REVISION]]</f>
        <v>0</v>
      </c>
    </row>
    <row r="203" spans="1:14" ht="15.6" hidden="1" x14ac:dyDescent="0.3">
      <c r="A203" s="88">
        <f>_xlfn.XLOOKUP(Table2[[#This Row],[JOB]],Table13[JOB '#2],Table13[DIVISION '#],)</f>
        <v>2</v>
      </c>
      <c r="B203" s="89" t="s">
        <v>1086</v>
      </c>
      <c r="C203" s="89" t="str">
        <f>_xlfn.XLOOKUP(Table2[[#This Row],[JOB]],Table13[JOB '#1],Table13[JOB DESC],)</f>
        <v>Dallas SH 345 Bridge Rehabilit</v>
      </c>
      <c r="D203" s="89" t="s">
        <v>110</v>
      </c>
      <c r="E203" s="89" t="str">
        <f>_xlfn.XLOOKUP(Table2[[#This Row],[ASSET ID]],ALL!$B:$B,ALL!$C:$C,)</f>
        <v>Mack MD6 TMA (2023)</v>
      </c>
      <c r="F203" s="89" t="str">
        <f>IFERROR(_xlfn.XLOOKUP(Table2[[#This Row],[ASSET ID]],FLEET7[Asset],FLEET7[Employee],),"")</f>
        <v/>
      </c>
      <c r="G203" s="90">
        <v>0.63</v>
      </c>
      <c r="H203" s="116" t="s">
        <v>8377</v>
      </c>
      <c r="I203" s="136"/>
      <c r="J203" s="88"/>
      <c r="K203" s="91">
        <f>_xlfn.XLOOKUP(Table2[[#This Row],[ASSET ID]],Table7[Equip '#],Table7[Rate],)</f>
        <v>3650</v>
      </c>
      <c r="L203" s="91">
        <f>Table2[[#This Row],[INTERNAL MONTHLY RATE]]*Table2[[#This Row],[UNIT ALLOCATION]]</f>
        <v>2299.5</v>
      </c>
      <c r="M203" s="91">
        <f>IF(ISBLANK(Table2[[#This Row],[REVISION]]), Table2[[#This Row],[UNIT ALLOCATION]] * Table2[[#This Row],[INTERNAL MONTHLY RATE]], Table2[[#This Row],[INTERNAL MONTHLY RATE]] * Table2[[#This Row],[REVISION]])</f>
        <v>2299.5</v>
      </c>
      <c r="N203" s="92">
        <f>Table2[[#This Row],[RATE X ALLOCATION]]-Table2[[#This Row],[RATE X REVISION]]</f>
        <v>0</v>
      </c>
    </row>
    <row r="204" spans="1:14" ht="15.6" hidden="1" x14ac:dyDescent="0.3">
      <c r="A204" s="88">
        <f>_xlfn.XLOOKUP(Table2[[#This Row],[JOB]],Table13[JOB '#2],Table13[DIVISION '#],)</f>
        <v>2</v>
      </c>
      <c r="B204" s="89" t="s">
        <v>1086</v>
      </c>
      <c r="C204" s="89" t="str">
        <f>_xlfn.XLOOKUP(Table2[[#This Row],[JOB]],Table13[JOB '#1],Table13[JOB DESC],)</f>
        <v>Dallas SH 345 Bridge Rehabilit</v>
      </c>
      <c r="D204" s="89" t="s">
        <v>2866</v>
      </c>
      <c r="E204" s="89" t="str">
        <f>_xlfn.XLOOKUP(Table2[[#This Row],[ASSET ID]],ALL!$B:$B,ALL!$C:$C,)</f>
        <v>2018 INTL 4300 (H736688)</v>
      </c>
      <c r="F204" s="89" t="str">
        <f>IFERROR(_xlfn.XLOOKUP(Table2[[#This Row],[ASSET ID]],FLEET7[Asset],FLEET7[Employee],),"")</f>
        <v/>
      </c>
      <c r="G204" s="90">
        <v>0.66</v>
      </c>
      <c r="H204" s="116" t="s">
        <v>8377</v>
      </c>
      <c r="I204" s="136"/>
      <c r="J204" s="88"/>
      <c r="K204" s="91">
        <f>_xlfn.XLOOKUP(Table2[[#This Row],[ASSET ID]],Table7[Equip '#],Table7[Rate],)</f>
        <v>3650</v>
      </c>
      <c r="L204" s="91">
        <f>Table2[[#This Row],[INTERNAL MONTHLY RATE]]*Table2[[#This Row],[UNIT ALLOCATION]]</f>
        <v>2409</v>
      </c>
      <c r="M204" s="91">
        <f>IF(ISBLANK(Table2[[#This Row],[REVISION]]), Table2[[#This Row],[UNIT ALLOCATION]] * Table2[[#This Row],[INTERNAL MONTHLY RATE]], Table2[[#This Row],[INTERNAL MONTHLY RATE]] * Table2[[#This Row],[REVISION]])</f>
        <v>2409</v>
      </c>
      <c r="N204" s="92">
        <f>Table2[[#This Row],[RATE X ALLOCATION]]-Table2[[#This Row],[RATE X REVISION]]</f>
        <v>0</v>
      </c>
    </row>
    <row r="205" spans="1:14" ht="15.6" hidden="1" x14ac:dyDescent="0.3">
      <c r="A205" s="88">
        <f>_xlfn.XLOOKUP(Table2[[#This Row],[JOB]],Table13[JOB '#2],Table13[DIVISION '#],)</f>
        <v>2</v>
      </c>
      <c r="B205" s="89" t="s">
        <v>1086</v>
      </c>
      <c r="C205" s="89" t="str">
        <f>_xlfn.XLOOKUP(Table2[[#This Row],[JOB]],Table13[JOB '#1],Table13[JOB DESC],)</f>
        <v>Dallas SH 345 Bridge Rehabilit</v>
      </c>
      <c r="D205" s="89" t="s">
        <v>2870</v>
      </c>
      <c r="E205" s="89" t="str">
        <f>_xlfn.XLOOKUP(Table2[[#This Row],[ASSET ID]],ALL!$B:$B,ALL!$C:$C,)</f>
        <v>2019 INTL 4300 (L592806)</v>
      </c>
      <c r="F205" s="89" t="str">
        <f>IFERROR(_xlfn.XLOOKUP(Table2[[#This Row],[ASSET ID]],FLEET7[Asset],FLEET7[Employee],),"")</f>
        <v/>
      </c>
      <c r="G205" s="90">
        <v>0.5</v>
      </c>
      <c r="H205" s="116" t="s">
        <v>8377</v>
      </c>
      <c r="I205" s="136"/>
      <c r="J205" s="88"/>
      <c r="K205" s="91">
        <f>_xlfn.XLOOKUP(Table2[[#This Row],[ASSET ID]],Table7[Equip '#],Table7[Rate],)</f>
        <v>3650</v>
      </c>
      <c r="L205" s="91">
        <f>Table2[[#This Row],[INTERNAL MONTHLY RATE]]*Table2[[#This Row],[UNIT ALLOCATION]]</f>
        <v>1825</v>
      </c>
      <c r="M205" s="91">
        <f>IF(ISBLANK(Table2[[#This Row],[REVISION]]), Table2[[#This Row],[UNIT ALLOCATION]] * Table2[[#This Row],[INTERNAL MONTHLY RATE]], Table2[[#This Row],[INTERNAL MONTHLY RATE]] * Table2[[#This Row],[REVISION]])</f>
        <v>1825</v>
      </c>
      <c r="N205" s="92">
        <f>Table2[[#This Row],[RATE X ALLOCATION]]-Table2[[#This Row],[RATE X REVISION]]</f>
        <v>0</v>
      </c>
    </row>
    <row r="206" spans="1:14" ht="15.6" hidden="1" x14ac:dyDescent="0.3">
      <c r="A206" s="88">
        <f>_xlfn.XLOOKUP(Table2[[#This Row],[JOB]],Table13[JOB '#2],Table13[DIVISION '#],)</f>
        <v>2</v>
      </c>
      <c r="B206" s="89" t="s">
        <v>1086</v>
      </c>
      <c r="C206" s="89" t="str">
        <f>_xlfn.XLOOKUP(Table2[[#This Row],[JOB]],Table13[JOB '#1],Table13[JOB DESC],)</f>
        <v>Dallas SH 345 Bridge Rehabilit</v>
      </c>
      <c r="D206" s="89" t="s">
        <v>5857</v>
      </c>
      <c r="E206" s="89" t="str">
        <f>_xlfn.XLOOKUP(Table2[[#This Row],[ASSET ID]],ALL!$B:$B,ALL!$C:$C,)</f>
        <v>2016 FRGHT M2 (V9036)</v>
      </c>
      <c r="F206" s="89" t="str">
        <f>IFERROR(_xlfn.XLOOKUP(Table2[[#This Row],[ASSET ID]],FLEET7[Asset],FLEET7[Employee],),"")</f>
        <v/>
      </c>
      <c r="G206" s="90">
        <v>0.05</v>
      </c>
      <c r="H206" s="116" t="s">
        <v>8377</v>
      </c>
      <c r="I206" s="136"/>
      <c r="J206" s="88"/>
      <c r="K206" s="91">
        <f>_xlfn.XLOOKUP(Table2[[#This Row],[ASSET ID]],Table7[Equip '#],Table7[Rate],)</f>
        <v>3650</v>
      </c>
      <c r="L206" s="91">
        <f>Table2[[#This Row],[INTERNAL MONTHLY RATE]]*Table2[[#This Row],[UNIT ALLOCATION]]</f>
        <v>182.5</v>
      </c>
      <c r="M206" s="91">
        <f>IF(ISBLANK(Table2[[#This Row],[REVISION]]), Table2[[#This Row],[UNIT ALLOCATION]] * Table2[[#This Row],[INTERNAL MONTHLY RATE]], Table2[[#This Row],[INTERNAL MONTHLY RATE]] * Table2[[#This Row],[REVISION]])</f>
        <v>182.5</v>
      </c>
      <c r="N206" s="92">
        <f>Table2[[#This Row],[RATE X ALLOCATION]]-Table2[[#This Row],[RATE X REVISION]]</f>
        <v>0</v>
      </c>
    </row>
    <row r="207" spans="1:14" ht="15.6" hidden="1" x14ac:dyDescent="0.3">
      <c r="A207" s="88">
        <f>_xlfn.XLOOKUP(Table2[[#This Row],[JOB]],Table13[JOB '#2],Table13[DIVISION '#],)</f>
        <v>2</v>
      </c>
      <c r="B207" s="89" t="s">
        <v>1086</v>
      </c>
      <c r="C207" s="89" t="str">
        <f>_xlfn.XLOOKUP(Table2[[#This Row],[JOB]],Table13[JOB '#1],Table13[JOB DESC],)</f>
        <v>Dallas SH 345 Bridge Rehabilit</v>
      </c>
      <c r="D207" s="89" t="s">
        <v>5857</v>
      </c>
      <c r="E207" s="89" t="str">
        <f>_xlfn.XLOOKUP(Table2[[#This Row],[ASSET ID]],ALL!$B:$B,ALL!$C:$C,)</f>
        <v>2016 FRGHT M2 (V9036)</v>
      </c>
      <c r="F207" s="89" t="str">
        <f>IFERROR(_xlfn.XLOOKUP(Table2[[#This Row],[ASSET ID]],FLEET7[Asset],FLEET7[Employee],),"")</f>
        <v/>
      </c>
      <c r="G207" s="90">
        <v>0.3</v>
      </c>
      <c r="H207" s="116" t="s">
        <v>8377</v>
      </c>
      <c r="I207" s="136"/>
      <c r="J207" s="88"/>
      <c r="K207" s="91">
        <f>_xlfn.XLOOKUP(Table2[[#This Row],[ASSET ID]],Table7[Equip '#],Table7[Rate],)</f>
        <v>3650</v>
      </c>
      <c r="L207" s="91">
        <f>Table2[[#This Row],[INTERNAL MONTHLY RATE]]*Table2[[#This Row],[UNIT ALLOCATION]]</f>
        <v>1095</v>
      </c>
      <c r="M207" s="91">
        <f>IF(ISBLANK(Table2[[#This Row],[REVISION]]), Table2[[#This Row],[UNIT ALLOCATION]] * Table2[[#This Row],[INTERNAL MONTHLY RATE]], Table2[[#This Row],[INTERNAL MONTHLY RATE]] * Table2[[#This Row],[REVISION]])</f>
        <v>1095</v>
      </c>
      <c r="N207" s="92">
        <f>Table2[[#This Row],[RATE X ALLOCATION]]-Table2[[#This Row],[RATE X REVISION]]</f>
        <v>0</v>
      </c>
    </row>
    <row r="208" spans="1:14" ht="15.6" hidden="1" x14ac:dyDescent="0.3">
      <c r="A208" s="88">
        <f>_xlfn.XLOOKUP(Table2[[#This Row],[JOB]],Table13[JOB '#2],Table13[DIVISION '#],)</f>
        <v>2</v>
      </c>
      <c r="B208" s="89" t="s">
        <v>1086</v>
      </c>
      <c r="C208" s="89" t="str">
        <f>_xlfn.XLOOKUP(Table2[[#This Row],[JOB]],Table13[JOB '#1],Table13[JOB DESC],)</f>
        <v>Dallas SH 345 Bridge Rehabilit</v>
      </c>
      <c r="D208" s="89" t="s">
        <v>1323</v>
      </c>
      <c r="E208" s="89" t="str">
        <f>_xlfn.XLOOKUP(Table2[[#This Row],[ASSET ID]],ALL!$B:$B,ALL!$C:$C,)</f>
        <v>2015 CAT 242D</v>
      </c>
      <c r="F208" s="89" t="str">
        <f>IFERROR(_xlfn.XLOOKUP(Table2[[#This Row],[ASSET ID]],FLEET7[Asset],FLEET7[Employee],),"")</f>
        <v/>
      </c>
      <c r="G208" s="90">
        <v>0.9</v>
      </c>
      <c r="H208" s="116" t="s">
        <v>8377</v>
      </c>
      <c r="I208" s="136"/>
      <c r="J208" s="88"/>
      <c r="K208" s="91">
        <f>_xlfn.XLOOKUP(Table2[[#This Row],[ASSET ID]],Table7[Equip '#],Table7[Rate],)</f>
        <v>2100</v>
      </c>
      <c r="L208" s="91">
        <f>Table2[[#This Row],[INTERNAL MONTHLY RATE]]*Table2[[#This Row],[UNIT ALLOCATION]]</f>
        <v>1890</v>
      </c>
      <c r="M208" s="91">
        <f>IF(ISBLANK(Table2[[#This Row],[REVISION]]), Table2[[#This Row],[UNIT ALLOCATION]] * Table2[[#This Row],[INTERNAL MONTHLY RATE]], Table2[[#This Row],[INTERNAL MONTHLY RATE]] * Table2[[#This Row],[REVISION]])</f>
        <v>1890</v>
      </c>
      <c r="N208" s="92">
        <f>Table2[[#This Row],[RATE X ALLOCATION]]-Table2[[#This Row],[RATE X REVISION]]</f>
        <v>0</v>
      </c>
    </row>
    <row r="209" spans="1:14" ht="15.6" hidden="1" x14ac:dyDescent="0.3">
      <c r="A209" s="88">
        <f>_xlfn.XLOOKUP(Table2[[#This Row],[JOB]],Table13[JOB '#2],Table13[DIVISION '#],)</f>
        <v>2</v>
      </c>
      <c r="B209" s="89" t="s">
        <v>1086</v>
      </c>
      <c r="C209" s="89" t="str">
        <f>_xlfn.XLOOKUP(Table2[[#This Row],[JOB]],Table13[JOB '#1],Table13[JOB DESC],)</f>
        <v>Dallas SH 345 Bridge Rehabilit</v>
      </c>
      <c r="D209" s="89" t="s">
        <v>478</v>
      </c>
      <c r="E209" s="89" t="str">
        <f>_xlfn.XLOOKUP(Table2[[#This Row],[ASSET ID]],ALL!$B:$B,ALL!$C:$C,)</f>
        <v>CAT 279D3 (2022)</v>
      </c>
      <c r="F209" s="89" t="str">
        <f>IFERROR(_xlfn.XLOOKUP(Table2[[#This Row],[ASSET ID]],FLEET7[Asset],FLEET7[Employee],),"")</f>
        <v>JUAN P. RODRIGUEZ</v>
      </c>
      <c r="G209" s="90">
        <v>1</v>
      </c>
      <c r="H209" s="116" t="s">
        <v>8377</v>
      </c>
      <c r="I209" s="136"/>
      <c r="J209" s="88"/>
      <c r="K209" s="91">
        <f>_xlfn.XLOOKUP(Table2[[#This Row],[ASSET ID]],Table7[Equip '#],Table7[Rate],)</f>
        <v>2100</v>
      </c>
      <c r="L209" s="91">
        <f>Table2[[#This Row],[INTERNAL MONTHLY RATE]]*Table2[[#This Row],[UNIT ALLOCATION]]</f>
        <v>2100</v>
      </c>
      <c r="M209" s="91">
        <f>IF(ISBLANK(Table2[[#This Row],[REVISION]]), Table2[[#This Row],[UNIT ALLOCATION]] * Table2[[#This Row],[INTERNAL MONTHLY RATE]], Table2[[#This Row],[INTERNAL MONTHLY RATE]] * Table2[[#This Row],[REVISION]])</f>
        <v>2100</v>
      </c>
      <c r="N209" s="92">
        <f>Table2[[#This Row],[RATE X ALLOCATION]]-Table2[[#This Row],[RATE X REVISION]]</f>
        <v>0</v>
      </c>
    </row>
    <row r="210" spans="1:14" ht="15.6" hidden="1" x14ac:dyDescent="0.3">
      <c r="A210" s="88">
        <f>_xlfn.XLOOKUP(Table2[[#This Row],[JOB]],Table13[JOB '#2],Table13[DIVISION '#],)</f>
        <v>2</v>
      </c>
      <c r="B210" s="89" t="s">
        <v>1086</v>
      </c>
      <c r="C210" s="89" t="str">
        <f>_xlfn.XLOOKUP(Table2[[#This Row],[JOB]],Table13[JOB '#1],Table13[JOB DESC],)</f>
        <v>Dallas SH 345 Bridge Rehabilit</v>
      </c>
      <c r="D210" s="89" t="s">
        <v>119</v>
      </c>
      <c r="E210" s="89" t="str">
        <f>_xlfn.XLOOKUP(Table2[[#This Row],[ASSET ID]],ALL!$B:$B,ALL!$C:$C,)</f>
        <v>CAT 279D3 (2022)</v>
      </c>
      <c r="F210" s="89" t="str">
        <f>IFERROR(_xlfn.XLOOKUP(Table2[[#This Row],[ASSET ID]],FLEET7[Asset],FLEET7[Employee],),"")</f>
        <v>SALVADOR AGUILLON</v>
      </c>
      <c r="G210" s="90">
        <v>0.5</v>
      </c>
      <c r="H210" s="116" t="s">
        <v>8377</v>
      </c>
      <c r="I210" s="136"/>
      <c r="J210" s="88"/>
      <c r="K210" s="91">
        <f>_xlfn.XLOOKUP(Table2[[#This Row],[ASSET ID]],Table7[Equip '#],Table7[Rate],)</f>
        <v>2100</v>
      </c>
      <c r="L210" s="91">
        <f>Table2[[#This Row],[INTERNAL MONTHLY RATE]]*Table2[[#This Row],[UNIT ALLOCATION]]</f>
        <v>1050</v>
      </c>
      <c r="M210" s="91">
        <f>IF(ISBLANK(Table2[[#This Row],[REVISION]]), Table2[[#This Row],[UNIT ALLOCATION]] * Table2[[#This Row],[INTERNAL MONTHLY RATE]], Table2[[#This Row],[INTERNAL MONTHLY RATE]] * Table2[[#This Row],[REVISION]])</f>
        <v>1050</v>
      </c>
      <c r="N210" s="92">
        <f>Table2[[#This Row],[RATE X ALLOCATION]]-Table2[[#This Row],[RATE X REVISION]]</f>
        <v>0</v>
      </c>
    </row>
    <row r="211" spans="1:14" ht="15.6" hidden="1" x14ac:dyDescent="0.3">
      <c r="A211" s="88">
        <f>_xlfn.XLOOKUP(Table2[[#This Row],[JOB]],Table13[JOB '#2],Table13[DIVISION '#],)</f>
        <v>2</v>
      </c>
      <c r="B211" s="89" t="s">
        <v>1086</v>
      </c>
      <c r="C211" s="89" t="str">
        <f>_xlfn.XLOOKUP(Table2[[#This Row],[JOB]],Table13[JOB '#1],Table13[JOB DESC],)</f>
        <v>Dallas SH 345 Bridge Rehabilit</v>
      </c>
      <c r="D211" s="89" t="s">
        <v>8001</v>
      </c>
      <c r="E211" s="89" t="str">
        <f>_xlfn.XLOOKUP(Table2[[#This Row],[ASSET ID]],ALL!$B:$B,ALL!$C:$C,)</f>
        <v>2018 FRGHT M2 W5278 STK-01</v>
      </c>
      <c r="F211" s="89" t="str">
        <f>IFERROR(_xlfn.XLOOKUP(Table2[[#This Row],[ASSET ID]],FLEET7[Asset],FLEET7[Employee],),"")</f>
        <v/>
      </c>
      <c r="G211" s="90">
        <v>1</v>
      </c>
      <c r="H211" s="116" t="s">
        <v>8377</v>
      </c>
      <c r="I211" s="136"/>
      <c r="J211" s="88"/>
      <c r="K211" s="91">
        <f>_xlfn.XLOOKUP(Table2[[#This Row],[ASSET ID]],Table7[Equip '#],Table7[Rate],)</f>
        <v>1500</v>
      </c>
      <c r="L211" s="91">
        <f>Table2[[#This Row],[INTERNAL MONTHLY RATE]]*Table2[[#This Row],[UNIT ALLOCATION]]</f>
        <v>1500</v>
      </c>
      <c r="M211" s="91">
        <f>IF(ISBLANK(Table2[[#This Row],[REVISION]]), Table2[[#This Row],[UNIT ALLOCATION]] * Table2[[#This Row],[INTERNAL MONTHLY RATE]], Table2[[#This Row],[INTERNAL MONTHLY RATE]] * Table2[[#This Row],[REVISION]])</f>
        <v>1500</v>
      </c>
      <c r="N211" s="92">
        <f>Table2[[#This Row],[RATE X ALLOCATION]]-Table2[[#This Row],[RATE X REVISION]]</f>
        <v>0</v>
      </c>
    </row>
    <row r="212" spans="1:14" ht="15.6" hidden="1" x14ac:dyDescent="0.3">
      <c r="A212" s="88">
        <f>_xlfn.XLOOKUP(Table2[[#This Row],[JOB]],Table13[JOB '#2],Table13[DIVISION '#],)</f>
        <v>2</v>
      </c>
      <c r="B212" s="89" t="s">
        <v>1086</v>
      </c>
      <c r="C212" s="89" t="str">
        <f>_xlfn.XLOOKUP(Table2[[#This Row],[JOB]],Table13[JOB '#1],Table13[JOB DESC],)</f>
        <v>Dallas SH 345 Bridge Rehabilit</v>
      </c>
      <c r="D212" s="89" t="s">
        <v>3774</v>
      </c>
      <c r="E212" s="89" t="str">
        <f>_xlfn.XLOOKUP(Table2[[#This Row],[ASSET ID]],ALL!$B:$B,ALL!$C:$C,)</f>
        <v>RANGER 305 WELDER</v>
      </c>
      <c r="F212" s="89" t="str">
        <f>IFERROR(_xlfn.XLOOKUP(Table2[[#This Row],[ASSET ID]],FLEET7[Asset],FLEET7[Employee],),"")</f>
        <v/>
      </c>
      <c r="G212" s="90">
        <v>1</v>
      </c>
      <c r="H212" s="116" t="s">
        <v>8377</v>
      </c>
      <c r="I212" s="136"/>
      <c r="J212" s="88"/>
      <c r="K212" s="91">
        <f>_xlfn.XLOOKUP(Table2[[#This Row],[ASSET ID]],Table7[Equip '#],Table7[Rate],)</f>
        <v>200</v>
      </c>
      <c r="L212" s="91">
        <f>Table2[[#This Row],[INTERNAL MONTHLY RATE]]*Table2[[#This Row],[UNIT ALLOCATION]]</f>
        <v>200</v>
      </c>
      <c r="M212" s="91">
        <f>IF(ISBLANK(Table2[[#This Row],[REVISION]]), Table2[[#This Row],[UNIT ALLOCATION]] * Table2[[#This Row],[INTERNAL MONTHLY RATE]], Table2[[#This Row],[INTERNAL MONTHLY RATE]] * Table2[[#This Row],[REVISION]])</f>
        <v>200</v>
      </c>
      <c r="N212" s="92">
        <f>Table2[[#This Row],[RATE X ALLOCATION]]-Table2[[#This Row],[RATE X REVISION]]</f>
        <v>0</v>
      </c>
    </row>
    <row r="213" spans="1:14" ht="15.6" hidden="1" x14ac:dyDescent="0.3">
      <c r="A213" s="88">
        <f>_xlfn.XLOOKUP(Table2[[#This Row],[JOB]],Table13[JOB '#2],Table13[DIVISION '#],)</f>
        <v>2</v>
      </c>
      <c r="B213" s="89" t="s">
        <v>1086</v>
      </c>
      <c r="C213" s="89" t="str">
        <f>_xlfn.XLOOKUP(Table2[[#This Row],[JOB]],Table13[JOB '#1],Table13[JOB DESC],)</f>
        <v>Dallas SH 345 Bridge Rehabilit</v>
      </c>
      <c r="D213" s="89" t="s">
        <v>133</v>
      </c>
      <c r="E213" s="89" t="str">
        <f>_xlfn.XLOOKUP(Table2[[#This Row],[ASSET ID]],ALL!$B:$B,ALL!$C:$C,)</f>
        <v>2019 Peterbilt 337 2000gal</v>
      </c>
      <c r="F213" s="89" t="str">
        <f>IFERROR(_xlfn.XLOOKUP(Table2[[#This Row],[ASSET ID]],FLEET7[Asset],FLEET7[Employee],),"")</f>
        <v/>
      </c>
      <c r="G213" s="90">
        <v>0.9</v>
      </c>
      <c r="H213" s="116" t="s">
        <v>8377</v>
      </c>
      <c r="I213" s="136"/>
      <c r="J213" s="88"/>
      <c r="K213" s="91">
        <f>_xlfn.XLOOKUP(Table2[[#This Row],[ASSET ID]],Table7[Equip '#],Table7[Rate],)</f>
        <v>3000</v>
      </c>
      <c r="L213" s="91">
        <f>Table2[[#This Row],[INTERNAL MONTHLY RATE]]*Table2[[#This Row],[UNIT ALLOCATION]]</f>
        <v>2700</v>
      </c>
      <c r="M213" s="91">
        <f>IF(ISBLANK(Table2[[#This Row],[REVISION]]), Table2[[#This Row],[UNIT ALLOCATION]] * Table2[[#This Row],[INTERNAL MONTHLY RATE]], Table2[[#This Row],[INTERNAL MONTHLY RATE]] * Table2[[#This Row],[REVISION]])</f>
        <v>2700</v>
      </c>
      <c r="N213" s="92">
        <f>Table2[[#This Row],[RATE X ALLOCATION]]-Table2[[#This Row],[RATE X REVISION]]</f>
        <v>0</v>
      </c>
    </row>
    <row r="214" spans="1:14" ht="15.6" hidden="1" x14ac:dyDescent="0.3">
      <c r="A214" s="88">
        <f>_xlfn.XLOOKUP(Table2[[#This Row],[JOB]],Table13[JOB '#2],Table13[DIVISION '#],)</f>
        <v>2</v>
      </c>
      <c r="B214" s="89" t="s">
        <v>1086</v>
      </c>
      <c r="C214" s="89" t="str">
        <f>_xlfn.XLOOKUP(Table2[[#This Row],[JOB]],Table13[JOB '#1],Table13[JOB DESC],)</f>
        <v>Dallas SH 345 Bridge Rehabilit</v>
      </c>
      <c r="D214" s="89" t="s">
        <v>134</v>
      </c>
      <c r="E214" s="89" t="str">
        <f>_xlfn.XLOOKUP(Table2[[#This Row],[ASSET ID]],ALL!$B:$B,ALL!$C:$C,)</f>
        <v>2007 Ford F750 XL 2000gal</v>
      </c>
      <c r="F214" s="89" t="str">
        <f>IFERROR(_xlfn.XLOOKUP(Table2[[#This Row],[ASSET ID]],FLEET7[Asset],FLEET7[Employee],),"")</f>
        <v/>
      </c>
      <c r="G214" s="90">
        <v>1</v>
      </c>
      <c r="H214" s="116" t="s">
        <v>8377</v>
      </c>
      <c r="I214" s="136"/>
      <c r="J214" s="88"/>
      <c r="K214" s="91">
        <f>_xlfn.XLOOKUP(Table2[[#This Row],[ASSET ID]],Table7[Equip '#],Table7[Rate],)</f>
        <v>3000</v>
      </c>
      <c r="L214" s="91">
        <f>Table2[[#This Row],[INTERNAL MONTHLY RATE]]*Table2[[#This Row],[UNIT ALLOCATION]]</f>
        <v>3000</v>
      </c>
      <c r="M214" s="91">
        <f>IF(ISBLANK(Table2[[#This Row],[REVISION]]), Table2[[#This Row],[UNIT ALLOCATION]] * Table2[[#This Row],[INTERNAL MONTHLY RATE]], Table2[[#This Row],[INTERNAL MONTHLY RATE]] * Table2[[#This Row],[REVISION]])</f>
        <v>3000</v>
      </c>
      <c r="N214" s="92">
        <f>Table2[[#This Row],[RATE X ALLOCATION]]-Table2[[#This Row],[RATE X REVISION]]</f>
        <v>0</v>
      </c>
    </row>
    <row r="215" spans="1:14" ht="15.6" hidden="1" x14ac:dyDescent="0.3">
      <c r="A215" s="88">
        <f>_xlfn.XLOOKUP(Table2[[#This Row],[JOB]],Table13[JOB '#2],Table13[DIVISION '#],)</f>
        <v>2</v>
      </c>
      <c r="B215" s="89" t="s">
        <v>3471</v>
      </c>
      <c r="C215" s="89" t="str">
        <f>_xlfn.XLOOKUP(Table2[[#This Row],[JOB]],Table13[JOB '#1],Table13[JOB DESC],)</f>
        <v>Dallas IH 45 Bridge Maintenanc</v>
      </c>
      <c r="D215" s="89" t="s">
        <v>1071</v>
      </c>
      <c r="E215" s="89" t="str">
        <f>_xlfn.XLOOKUP(Table2[[#This Row],[ASSET ID]],ALL!$B:$B,ALL!$C:$C,)</f>
        <v>SOUTHLAND SL7 DUMP TRAILER</v>
      </c>
      <c r="F215" s="89" t="str">
        <f>IFERROR(_xlfn.XLOOKUP(Table2[[#This Row],[ASSET ID]],FLEET7[Asset],FLEET7[Employee],),"")</f>
        <v/>
      </c>
      <c r="G215" s="90">
        <v>0.04</v>
      </c>
      <c r="H215" s="116" t="s">
        <v>8377</v>
      </c>
      <c r="I215" s="136"/>
      <c r="J215" s="88"/>
      <c r="K215" s="91">
        <f>_xlfn.XLOOKUP(Table2[[#This Row],[ASSET ID]],Table7[Equip '#],Table7[Rate],)</f>
        <v>200</v>
      </c>
      <c r="L215" s="91">
        <f>Table2[[#This Row],[INTERNAL MONTHLY RATE]]*Table2[[#This Row],[UNIT ALLOCATION]]</f>
        <v>8</v>
      </c>
      <c r="M215" s="91">
        <f>IF(ISBLANK(Table2[[#This Row],[REVISION]]), Table2[[#This Row],[UNIT ALLOCATION]] * Table2[[#This Row],[INTERNAL MONTHLY RATE]], Table2[[#This Row],[INTERNAL MONTHLY RATE]] * Table2[[#This Row],[REVISION]])</f>
        <v>8</v>
      </c>
      <c r="N215" s="92">
        <f>Table2[[#This Row],[RATE X ALLOCATION]]-Table2[[#This Row],[RATE X REVISION]]</f>
        <v>0</v>
      </c>
    </row>
    <row r="216" spans="1:14" ht="15.6" hidden="1" x14ac:dyDescent="0.3">
      <c r="A216" s="88">
        <f>_xlfn.XLOOKUP(Table2[[#This Row],[JOB]],Table13[JOB '#2],Table13[DIVISION '#],)</f>
        <v>2</v>
      </c>
      <c r="B216" s="89" t="s">
        <v>3471</v>
      </c>
      <c r="C216" s="89" t="str">
        <f>_xlfn.XLOOKUP(Table2[[#This Row],[JOB]],Table13[JOB '#1],Table13[JOB DESC],)</f>
        <v>Dallas IH 45 Bridge Maintenanc</v>
      </c>
      <c r="D216" s="89" t="s">
        <v>3479</v>
      </c>
      <c r="E216" s="89" t="str">
        <f>_xlfn.XLOOKUP(Table2[[#This Row],[ASSET ID]],ALL!$B:$B,ALL!$C:$C,)</f>
        <v>2024 SULLAIR 185 AIR COMPRESSOR</v>
      </c>
      <c r="F216" s="89" t="str">
        <f>IFERROR(_xlfn.XLOOKUP(Table2[[#This Row],[ASSET ID]],FLEET7[Asset],FLEET7[Employee],),"")</f>
        <v>0153</v>
      </c>
      <c r="G216" s="90">
        <v>0.06</v>
      </c>
      <c r="H216" s="116" t="s">
        <v>8377</v>
      </c>
      <c r="I216" s="136"/>
      <c r="J216" s="88"/>
      <c r="K216" s="91">
        <f>_xlfn.XLOOKUP(Table2[[#This Row],[ASSET ID]],Table7[Equip '#],Table7[Rate],)</f>
        <v>800</v>
      </c>
      <c r="L216" s="91">
        <f>Table2[[#This Row],[INTERNAL MONTHLY RATE]]*Table2[[#This Row],[UNIT ALLOCATION]]</f>
        <v>48</v>
      </c>
      <c r="M216" s="91">
        <f>IF(ISBLANK(Table2[[#This Row],[REVISION]]), Table2[[#This Row],[UNIT ALLOCATION]] * Table2[[#This Row],[INTERNAL MONTHLY RATE]], Table2[[#This Row],[INTERNAL MONTHLY RATE]] * Table2[[#This Row],[REVISION]])</f>
        <v>48</v>
      </c>
      <c r="N216" s="92">
        <f>Table2[[#This Row],[RATE X ALLOCATION]]-Table2[[#This Row],[RATE X REVISION]]</f>
        <v>0</v>
      </c>
    </row>
    <row r="217" spans="1:14" ht="15.6" hidden="1" x14ac:dyDescent="0.3">
      <c r="A217" s="88">
        <f>_xlfn.XLOOKUP(Table2[[#This Row],[JOB]],Table13[JOB '#2],Table13[DIVISION '#],)</f>
        <v>2</v>
      </c>
      <c r="B217" s="89" t="s">
        <v>3471</v>
      </c>
      <c r="C217" s="89" t="str">
        <f>_xlfn.XLOOKUP(Table2[[#This Row],[JOB]],Table13[JOB '#1],Table13[JOB DESC],)</f>
        <v>Dallas IH 45 Bridge Maintenanc</v>
      </c>
      <c r="D217" s="89" t="s">
        <v>3480</v>
      </c>
      <c r="E217" s="89" t="str">
        <f>_xlfn.XLOOKUP(Table2[[#This Row],[ASSET ID]],ALL!$B:$B,ALL!$C:$C,)</f>
        <v>2024 SULLAIR 185 AIR COMPRESSOR</v>
      </c>
      <c r="F217" s="89" t="str">
        <f>IFERROR(_xlfn.XLOOKUP(Table2[[#This Row],[ASSET ID]],FLEET7[Asset],FLEET7[Employee],),"")</f>
        <v/>
      </c>
      <c r="G217" s="90">
        <v>0.04</v>
      </c>
      <c r="H217" s="116" t="s">
        <v>8377</v>
      </c>
      <c r="I217" s="136"/>
      <c r="J217" s="88"/>
      <c r="K217" s="91">
        <f>_xlfn.XLOOKUP(Table2[[#This Row],[ASSET ID]],Table7[Equip '#],Table7[Rate],)</f>
        <v>800</v>
      </c>
      <c r="L217" s="91">
        <f>Table2[[#This Row],[INTERNAL MONTHLY RATE]]*Table2[[#This Row],[UNIT ALLOCATION]]</f>
        <v>32</v>
      </c>
      <c r="M217" s="91">
        <f>IF(ISBLANK(Table2[[#This Row],[REVISION]]), Table2[[#This Row],[UNIT ALLOCATION]] * Table2[[#This Row],[INTERNAL MONTHLY RATE]], Table2[[#This Row],[INTERNAL MONTHLY RATE]] * Table2[[#This Row],[REVISION]])</f>
        <v>32</v>
      </c>
      <c r="N217" s="92">
        <f>Table2[[#This Row],[RATE X ALLOCATION]]-Table2[[#This Row],[RATE X REVISION]]</f>
        <v>0</v>
      </c>
    </row>
    <row r="218" spans="1:14" ht="15.6" hidden="1" x14ac:dyDescent="0.3">
      <c r="A218" s="88">
        <f>_xlfn.XLOOKUP(Table2[[#This Row],[JOB]],Table13[JOB '#2],Table13[DIVISION '#],)</f>
        <v>2</v>
      </c>
      <c r="B218" s="89" t="s">
        <v>3471</v>
      </c>
      <c r="C218" s="89" t="str">
        <f>_xlfn.XLOOKUP(Table2[[#This Row],[JOB]],Table13[JOB '#1],Table13[JOB DESC],)</f>
        <v>Dallas IH 45 Bridge Maintenanc</v>
      </c>
      <c r="D218" s="89" t="s">
        <v>1112</v>
      </c>
      <c r="E218" s="89" t="str">
        <f>_xlfn.XLOOKUP(Table2[[#This Row],[ASSET ID]],ALL!$B:$B,ALL!$C:$C,)</f>
        <v>Broce RJ 350 Broom</v>
      </c>
      <c r="F218" s="89" t="str">
        <f>IFERROR(_xlfn.XLOOKUP(Table2[[#This Row],[ASSET ID]],FLEET7[Asset],FLEET7[Employee],),"")</f>
        <v/>
      </c>
      <c r="G218" s="90">
        <v>7.0000000000000007E-2</v>
      </c>
      <c r="H218" s="116" t="s">
        <v>8377</v>
      </c>
      <c r="I218" s="136"/>
      <c r="J218" s="88"/>
      <c r="K218" s="91">
        <f>_xlfn.XLOOKUP(Table2[[#This Row],[ASSET ID]],Table7[Equip '#],Table7[Rate],)</f>
        <v>1200</v>
      </c>
      <c r="L218" s="91">
        <f>Table2[[#This Row],[INTERNAL MONTHLY RATE]]*Table2[[#This Row],[UNIT ALLOCATION]]</f>
        <v>84.000000000000014</v>
      </c>
      <c r="M218" s="91">
        <f>IF(ISBLANK(Table2[[#This Row],[REVISION]]), Table2[[#This Row],[UNIT ALLOCATION]] * Table2[[#This Row],[INTERNAL MONTHLY RATE]], Table2[[#This Row],[INTERNAL MONTHLY RATE]] * Table2[[#This Row],[REVISION]])</f>
        <v>84.000000000000014</v>
      </c>
      <c r="N218" s="92">
        <f>Table2[[#This Row],[RATE X ALLOCATION]]-Table2[[#This Row],[RATE X REVISION]]</f>
        <v>0</v>
      </c>
    </row>
    <row r="219" spans="1:14" ht="15.6" hidden="1" x14ac:dyDescent="0.3">
      <c r="A219" s="88">
        <f>_xlfn.XLOOKUP(Table2[[#This Row],[JOB]],Table13[JOB '#2],Table13[DIVISION '#],)</f>
        <v>2</v>
      </c>
      <c r="B219" s="89" t="s">
        <v>3471</v>
      </c>
      <c r="C219" s="89" t="str">
        <f>_xlfn.XLOOKUP(Table2[[#This Row],[JOB]],Table13[JOB '#1],Table13[JOB DESC],)</f>
        <v>Dallas IH 45 Bridge Maintenanc</v>
      </c>
      <c r="D219" s="89" t="s">
        <v>453</v>
      </c>
      <c r="E219" s="89" t="str">
        <f>_xlfn.XLOOKUP(Table2[[#This Row],[ASSET ID]],ALL!$B:$B,ALL!$C:$C,)</f>
        <v>2013 F-550 B64200</v>
      </c>
      <c r="F219" s="89" t="str">
        <f>IFERROR(_xlfn.XLOOKUP(Table2[[#This Row],[ASSET ID]],FLEET7[Asset],FLEET7[Employee],),"")</f>
        <v>WELDING TRUCK</v>
      </c>
      <c r="G219" s="90">
        <v>0.05</v>
      </c>
      <c r="H219" s="116" t="s">
        <v>8377</v>
      </c>
      <c r="I219" s="136"/>
      <c r="J219" s="88"/>
      <c r="K219" s="91">
        <f>_xlfn.XLOOKUP(Table2[[#This Row],[ASSET ID]],Table7[Equip '#],Table7[Rate],)</f>
        <v>1700</v>
      </c>
      <c r="L219" s="91">
        <f>Table2[[#This Row],[INTERNAL MONTHLY RATE]]*Table2[[#This Row],[UNIT ALLOCATION]]</f>
        <v>85</v>
      </c>
      <c r="M219" s="91">
        <f>IF(ISBLANK(Table2[[#This Row],[REVISION]]), Table2[[#This Row],[UNIT ALLOCATION]] * Table2[[#This Row],[INTERNAL MONTHLY RATE]], Table2[[#This Row],[INTERNAL MONTHLY RATE]] * Table2[[#This Row],[REVISION]])</f>
        <v>85</v>
      </c>
      <c r="N219" s="92">
        <f>Table2[[#This Row],[RATE X ALLOCATION]]-Table2[[#This Row],[RATE X REVISION]]</f>
        <v>0</v>
      </c>
    </row>
    <row r="220" spans="1:14" ht="15.6" hidden="1" x14ac:dyDescent="0.3">
      <c r="A220" s="88">
        <f>_xlfn.XLOOKUP(Table2[[#This Row],[JOB]],Table13[JOB '#2],Table13[DIVISION '#],)</f>
        <v>2</v>
      </c>
      <c r="B220" s="89" t="s">
        <v>3471</v>
      </c>
      <c r="C220" s="89" t="str">
        <f>_xlfn.XLOOKUP(Table2[[#This Row],[JOB]],Table13[JOB '#1],Table13[JOB DESC],)</f>
        <v>Dallas IH 45 Bridge Maintenanc</v>
      </c>
      <c r="D220" s="89" t="s">
        <v>315</v>
      </c>
      <c r="E220" s="89" t="str">
        <f>_xlfn.XLOOKUP(Table2[[#This Row],[ASSET ID]],ALL!$B:$B,ALL!$C:$C,)</f>
        <v>2023 FORD F-250</v>
      </c>
      <c r="F220" s="89" t="str">
        <f>IFERROR(_xlfn.XLOOKUP(Table2[[#This Row],[ASSET ID]],FLEET7[Asset],FLEET7[Employee],),"")</f>
        <v>Lopez, Juan</v>
      </c>
      <c r="G220" s="90">
        <v>0.42</v>
      </c>
      <c r="H220" s="116" t="s">
        <v>8377</v>
      </c>
      <c r="I220" s="136"/>
      <c r="J220" s="88"/>
      <c r="K220" s="91">
        <f>_xlfn.XLOOKUP(Table2[[#This Row],[ASSET ID]],Table7[Equip '#],Table7[Rate],)</f>
        <v>2000</v>
      </c>
      <c r="L220" s="91">
        <f>Table2[[#This Row],[INTERNAL MONTHLY RATE]]*Table2[[#This Row],[UNIT ALLOCATION]]</f>
        <v>840</v>
      </c>
      <c r="M220" s="91">
        <f>IF(ISBLANK(Table2[[#This Row],[REVISION]]), Table2[[#This Row],[UNIT ALLOCATION]] * Table2[[#This Row],[INTERNAL MONTHLY RATE]], Table2[[#This Row],[INTERNAL MONTHLY RATE]] * Table2[[#This Row],[REVISION]])</f>
        <v>840</v>
      </c>
      <c r="N220" s="92">
        <f>Table2[[#This Row],[RATE X ALLOCATION]]-Table2[[#This Row],[RATE X REVISION]]</f>
        <v>0</v>
      </c>
    </row>
    <row r="221" spans="1:14" ht="15.6" hidden="1" x14ac:dyDescent="0.3">
      <c r="A221" s="88">
        <f>_xlfn.XLOOKUP(Table2[[#This Row],[JOB]],Table13[JOB '#2],Table13[DIVISION '#],)</f>
        <v>2</v>
      </c>
      <c r="B221" s="89" t="s">
        <v>3471</v>
      </c>
      <c r="C221" s="89" t="str">
        <f>_xlfn.XLOOKUP(Table2[[#This Row],[JOB]],Table13[JOB '#1],Table13[JOB DESC],)</f>
        <v>Dallas IH 45 Bridge Maintenanc</v>
      </c>
      <c r="D221" s="89" t="s">
        <v>455</v>
      </c>
      <c r="E221" s="89" t="str">
        <f>_xlfn.XLOOKUP(Table2[[#This Row],[ASSET ID]],ALL!$B:$B,ALL!$C:$C,)</f>
        <v>2023 FORD F-250 XL</v>
      </c>
      <c r="F221" s="89" t="str">
        <f>IFERROR(_xlfn.XLOOKUP(Table2[[#This Row],[ASSET ID]],FLEET7[Asset],FLEET7[Employee],),"")</f>
        <v>Rodriguez, Juan P</v>
      </c>
      <c r="G221" s="90">
        <v>0.23</v>
      </c>
      <c r="H221" s="116" t="s">
        <v>8377</v>
      </c>
      <c r="I221" s="136"/>
      <c r="J221" s="88"/>
      <c r="K221" s="91">
        <f>_xlfn.XLOOKUP(Table2[[#This Row],[ASSET ID]],Table7[Equip '#],Table7[Rate],)</f>
        <v>2000</v>
      </c>
      <c r="L221" s="91">
        <f>Table2[[#This Row],[INTERNAL MONTHLY RATE]]*Table2[[#This Row],[UNIT ALLOCATION]]</f>
        <v>460</v>
      </c>
      <c r="M221" s="91">
        <f>IF(ISBLANK(Table2[[#This Row],[REVISION]]), Table2[[#This Row],[UNIT ALLOCATION]] * Table2[[#This Row],[INTERNAL MONTHLY RATE]], Table2[[#This Row],[INTERNAL MONTHLY RATE]] * Table2[[#This Row],[REVISION]])</f>
        <v>460</v>
      </c>
      <c r="N221" s="92">
        <f>Table2[[#This Row],[RATE X ALLOCATION]]-Table2[[#This Row],[RATE X REVISION]]</f>
        <v>0</v>
      </c>
    </row>
    <row r="222" spans="1:14" ht="15.6" hidden="1" x14ac:dyDescent="0.3">
      <c r="A222" s="88">
        <f>_xlfn.XLOOKUP(Table2[[#This Row],[JOB]],Table13[JOB '#2],Table13[DIVISION '#],)</f>
        <v>2</v>
      </c>
      <c r="B222" s="89" t="s">
        <v>3471</v>
      </c>
      <c r="C222" s="89" t="str">
        <f>_xlfn.XLOOKUP(Table2[[#This Row],[JOB]],Table13[JOB '#1],Table13[JOB DESC],)</f>
        <v>Dallas IH 45 Bridge Maintenanc</v>
      </c>
      <c r="D222" s="89" t="s">
        <v>457</v>
      </c>
      <c r="E222" s="89" t="str">
        <f>_xlfn.XLOOKUP(Table2[[#This Row],[ASSET ID]],ALL!$B:$B,ALL!$C:$C,)</f>
        <v>2023 FORD F-250 XL</v>
      </c>
      <c r="F222" s="89" t="str">
        <f>IFERROR(_xlfn.XLOOKUP(Table2[[#This Row],[ASSET ID]],FLEET7[Asset],FLEET7[Employee],),"")</f>
        <v>Ruiz, Juan L</v>
      </c>
      <c r="G222" s="90">
        <v>0.57999999999999996</v>
      </c>
      <c r="H222" s="116" t="s">
        <v>8377</v>
      </c>
      <c r="I222" s="136"/>
      <c r="J222" s="88"/>
      <c r="K222" s="91">
        <f>_xlfn.XLOOKUP(Table2[[#This Row],[ASSET ID]],Table7[Equip '#],Table7[Rate],)</f>
        <v>2000</v>
      </c>
      <c r="L222" s="91">
        <f>Table2[[#This Row],[INTERNAL MONTHLY RATE]]*Table2[[#This Row],[UNIT ALLOCATION]]</f>
        <v>1160</v>
      </c>
      <c r="M222" s="91">
        <f>IF(ISBLANK(Table2[[#This Row],[REVISION]]), Table2[[#This Row],[UNIT ALLOCATION]] * Table2[[#This Row],[INTERNAL MONTHLY RATE]], Table2[[#This Row],[INTERNAL MONTHLY RATE]] * Table2[[#This Row],[REVISION]])</f>
        <v>1160</v>
      </c>
      <c r="N222" s="92">
        <f>Table2[[#This Row],[RATE X ALLOCATION]]-Table2[[#This Row],[RATE X REVISION]]</f>
        <v>0</v>
      </c>
    </row>
    <row r="223" spans="1:14" ht="15.6" hidden="1" x14ac:dyDescent="0.3">
      <c r="A223" s="88">
        <f>_xlfn.XLOOKUP(Table2[[#This Row],[JOB]],Table13[JOB '#2],Table13[DIVISION '#],)</f>
        <v>2</v>
      </c>
      <c r="B223" s="89" t="s">
        <v>3471</v>
      </c>
      <c r="C223" s="89" t="str">
        <f>_xlfn.XLOOKUP(Table2[[#This Row],[JOB]],Table13[JOB '#1],Table13[JOB DESC],)</f>
        <v>Dallas IH 45 Bridge Maintenanc</v>
      </c>
      <c r="D223" s="89" t="s">
        <v>3740</v>
      </c>
      <c r="E223" s="89" t="str">
        <f>_xlfn.XLOOKUP(Table2[[#This Row],[ASSET ID]],ALL!$B:$B,ALL!$C:$C,)</f>
        <v>2024 F-150</v>
      </c>
      <c r="F223" s="89" t="str">
        <f>IFERROR(_xlfn.XLOOKUP(Table2[[#This Row],[ASSET ID]],FLEET7[Asset],FLEET7[Employee],),"")</f>
        <v>Giebelhaus, Eric STX</v>
      </c>
      <c r="G223" s="90">
        <v>0.4</v>
      </c>
      <c r="H223" s="116" t="s">
        <v>8377</v>
      </c>
      <c r="I223" s="136"/>
      <c r="J223" s="88"/>
      <c r="K223" s="91">
        <f>_xlfn.XLOOKUP(Table2[[#This Row],[ASSET ID]],Table7[Equip '#],Table7[Rate],)</f>
        <v>1300</v>
      </c>
      <c r="L223" s="91">
        <f>Table2[[#This Row],[INTERNAL MONTHLY RATE]]*Table2[[#This Row],[UNIT ALLOCATION]]</f>
        <v>520</v>
      </c>
      <c r="M223" s="91">
        <f>IF(ISBLANK(Table2[[#This Row],[REVISION]]), Table2[[#This Row],[UNIT ALLOCATION]] * Table2[[#This Row],[INTERNAL MONTHLY RATE]], Table2[[#This Row],[INTERNAL MONTHLY RATE]] * Table2[[#This Row],[REVISION]])</f>
        <v>520</v>
      </c>
      <c r="N223" s="92">
        <f>Table2[[#This Row],[RATE X ALLOCATION]]-Table2[[#This Row],[RATE X REVISION]]</f>
        <v>0</v>
      </c>
    </row>
    <row r="224" spans="1:14" ht="15.6" hidden="1" x14ac:dyDescent="0.3">
      <c r="A224" s="88">
        <f>_xlfn.XLOOKUP(Table2[[#This Row],[JOB]],Table13[JOB '#2],Table13[DIVISION '#],)</f>
        <v>2</v>
      </c>
      <c r="B224" s="89" t="s">
        <v>3471</v>
      </c>
      <c r="C224" s="89" t="str">
        <f>_xlfn.XLOOKUP(Table2[[#This Row],[JOB]],Table13[JOB '#1],Table13[JOB DESC],)</f>
        <v>Dallas IH 45 Bridge Maintenanc</v>
      </c>
      <c r="D224" s="89" t="s">
        <v>1076</v>
      </c>
      <c r="E224" s="89" t="str">
        <f>_xlfn.XLOOKUP(Table2[[#This Row],[ASSET ID]],ALL!$B:$B,ALL!$C:$C,)</f>
        <v>WANCO MESSAGE BOARD (1005008)</v>
      </c>
      <c r="F224" s="89" t="str">
        <f>IFERROR(_xlfn.XLOOKUP(Table2[[#This Row],[ASSET ID]],FLEET7[Asset],FLEET7[Employee],),"")</f>
        <v/>
      </c>
      <c r="G224" s="90">
        <v>0.26</v>
      </c>
      <c r="H224" s="116" t="s">
        <v>8377</v>
      </c>
      <c r="I224" s="136"/>
      <c r="J224" s="88"/>
      <c r="K224" s="91">
        <f>_xlfn.XLOOKUP(Table2[[#This Row],[ASSET ID]],Table7[Equip '#],Table7[Rate],)</f>
        <v>1250</v>
      </c>
      <c r="L224" s="91">
        <f>Table2[[#This Row],[INTERNAL MONTHLY RATE]]*Table2[[#This Row],[UNIT ALLOCATION]]</f>
        <v>325</v>
      </c>
      <c r="M224" s="91">
        <f>IF(ISBLANK(Table2[[#This Row],[REVISION]]), Table2[[#This Row],[UNIT ALLOCATION]] * Table2[[#This Row],[INTERNAL MONTHLY RATE]], Table2[[#This Row],[INTERNAL MONTHLY RATE]] * Table2[[#This Row],[REVISION]])</f>
        <v>325</v>
      </c>
      <c r="N224" s="92">
        <f>Table2[[#This Row],[RATE X ALLOCATION]]-Table2[[#This Row],[RATE X REVISION]]</f>
        <v>0</v>
      </c>
    </row>
    <row r="225" spans="1:14" ht="15.6" hidden="1" x14ac:dyDescent="0.3">
      <c r="A225" s="88">
        <f>_xlfn.XLOOKUP(Table2[[#This Row],[JOB]],Table13[JOB '#2],Table13[DIVISION '#],)</f>
        <v>2</v>
      </c>
      <c r="B225" s="89" t="s">
        <v>3471</v>
      </c>
      <c r="C225" s="89" t="str">
        <f>_xlfn.XLOOKUP(Table2[[#This Row],[JOB]],Table13[JOB '#1],Table13[JOB DESC],)</f>
        <v>Dallas IH 45 Bridge Maintenanc</v>
      </c>
      <c r="D225" s="89" t="s">
        <v>1077</v>
      </c>
      <c r="E225" s="89" t="str">
        <f>_xlfn.XLOOKUP(Table2[[#This Row],[ASSET ID]],ALL!$B:$B,ALL!$C:$C,)</f>
        <v>WANCO MESSAGE BOARD (1005009)</v>
      </c>
      <c r="F225" s="89" t="str">
        <f>IFERROR(_xlfn.XLOOKUP(Table2[[#This Row],[ASSET ID]],FLEET7[Asset],FLEET7[Employee],),"")</f>
        <v/>
      </c>
      <c r="G225" s="90">
        <v>0.73</v>
      </c>
      <c r="H225" s="116" t="s">
        <v>8377</v>
      </c>
      <c r="I225" s="136"/>
      <c r="J225" s="88"/>
      <c r="K225" s="91">
        <f>_xlfn.XLOOKUP(Table2[[#This Row],[ASSET ID]],Table7[Equip '#],Table7[Rate],)</f>
        <v>1250</v>
      </c>
      <c r="L225" s="91">
        <f>Table2[[#This Row],[INTERNAL MONTHLY RATE]]*Table2[[#This Row],[UNIT ALLOCATION]]</f>
        <v>912.5</v>
      </c>
      <c r="M225" s="91">
        <f>IF(ISBLANK(Table2[[#This Row],[REVISION]]), Table2[[#This Row],[UNIT ALLOCATION]] * Table2[[#This Row],[INTERNAL MONTHLY RATE]], Table2[[#This Row],[INTERNAL MONTHLY RATE]] * Table2[[#This Row],[REVISION]])</f>
        <v>912.5</v>
      </c>
      <c r="N225" s="92">
        <f>Table2[[#This Row],[RATE X ALLOCATION]]-Table2[[#This Row],[RATE X REVISION]]</f>
        <v>0</v>
      </c>
    </row>
    <row r="226" spans="1:14" ht="15.6" hidden="1" x14ac:dyDescent="0.3">
      <c r="A226" s="88">
        <f>_xlfn.XLOOKUP(Table2[[#This Row],[JOB]],Table13[JOB '#2],Table13[DIVISION '#],)</f>
        <v>2</v>
      </c>
      <c r="B226" s="89" t="s">
        <v>3471</v>
      </c>
      <c r="C226" s="89" t="str">
        <f>_xlfn.XLOOKUP(Table2[[#This Row],[JOB]],Table13[JOB '#1],Table13[JOB DESC],)</f>
        <v>Dallas IH 45 Bridge Maintenanc</v>
      </c>
      <c r="D226" s="89" t="s">
        <v>1193</v>
      </c>
      <c r="E226" s="89" t="str">
        <f>_xlfn.XLOOKUP(Table2[[#This Row],[ASSET ID]],ALL!$B:$B,ALL!$C:$C,)</f>
        <v>WANCO ARROW BOARD (1005268)</v>
      </c>
      <c r="F226" s="89" t="str">
        <f>IFERROR(_xlfn.XLOOKUP(Table2[[#This Row],[ASSET ID]],FLEET7[Asset],FLEET7[Employee],),"")</f>
        <v/>
      </c>
      <c r="G226" s="90">
        <v>0.05</v>
      </c>
      <c r="H226" s="116" t="s">
        <v>8377</v>
      </c>
      <c r="I226" s="136"/>
      <c r="J226" s="88"/>
      <c r="K226" s="91">
        <f>_xlfn.XLOOKUP(Table2[[#This Row],[ASSET ID]],Table7[Equip '#],Table7[Rate],)</f>
        <v>800</v>
      </c>
      <c r="L226" s="91">
        <f>Table2[[#This Row],[INTERNAL MONTHLY RATE]]*Table2[[#This Row],[UNIT ALLOCATION]]</f>
        <v>40</v>
      </c>
      <c r="M226" s="91">
        <f>IF(ISBLANK(Table2[[#This Row],[REVISION]]), Table2[[#This Row],[UNIT ALLOCATION]] * Table2[[#This Row],[INTERNAL MONTHLY RATE]], Table2[[#This Row],[INTERNAL MONTHLY RATE]] * Table2[[#This Row],[REVISION]])</f>
        <v>40</v>
      </c>
      <c r="N226" s="92">
        <f>Table2[[#This Row],[RATE X ALLOCATION]]-Table2[[#This Row],[RATE X REVISION]]</f>
        <v>0</v>
      </c>
    </row>
    <row r="227" spans="1:14" ht="15.6" hidden="1" x14ac:dyDescent="0.3">
      <c r="A227" s="88">
        <f>_xlfn.XLOOKUP(Table2[[#This Row],[JOB]],Table13[JOB '#2],Table13[DIVISION '#],)</f>
        <v>2</v>
      </c>
      <c r="B227" s="89" t="s">
        <v>3471</v>
      </c>
      <c r="C227" s="89" t="str">
        <f>_xlfn.XLOOKUP(Table2[[#This Row],[JOB]],Table13[JOB '#1],Table13[JOB DESC],)</f>
        <v>Dallas IH 45 Bridge Maintenanc</v>
      </c>
      <c r="D227" s="89" t="s">
        <v>5945</v>
      </c>
      <c r="E227" s="89" t="str">
        <f>_xlfn.XLOOKUP(Table2[[#This Row],[ASSET ID]],ALL!$B:$B,ALL!$C:$C,)</f>
        <v>2024 WANCO SILENT SENTINAL AB</v>
      </c>
      <c r="F227" s="89" t="str">
        <f>IFERROR(_xlfn.XLOOKUP(Table2[[#This Row],[ASSET ID]],FLEET7[Asset],FLEET7[Employee],),"")</f>
        <v/>
      </c>
      <c r="G227" s="90">
        <v>0.15</v>
      </c>
      <c r="H227" s="116" t="s">
        <v>8377</v>
      </c>
      <c r="I227" s="136"/>
      <c r="J227" s="88"/>
      <c r="K227" s="91">
        <f>_xlfn.XLOOKUP(Table2[[#This Row],[ASSET ID]],Table7[Equip '#],Table7[Rate],)</f>
        <v>800</v>
      </c>
      <c r="L227" s="91">
        <f>Table2[[#This Row],[INTERNAL MONTHLY RATE]]*Table2[[#This Row],[UNIT ALLOCATION]]</f>
        <v>120</v>
      </c>
      <c r="M227" s="91">
        <f>IF(ISBLANK(Table2[[#This Row],[REVISION]]), Table2[[#This Row],[UNIT ALLOCATION]] * Table2[[#This Row],[INTERNAL MONTHLY RATE]], Table2[[#This Row],[INTERNAL MONTHLY RATE]] * Table2[[#This Row],[REVISION]])</f>
        <v>120</v>
      </c>
      <c r="N227" s="92">
        <f>Table2[[#This Row],[RATE X ALLOCATION]]-Table2[[#This Row],[RATE X REVISION]]</f>
        <v>0</v>
      </c>
    </row>
    <row r="228" spans="1:14" ht="15.6" hidden="1" x14ac:dyDescent="0.3">
      <c r="A228" s="88">
        <f>_xlfn.XLOOKUP(Table2[[#This Row],[JOB]],Table13[JOB '#2],Table13[DIVISION '#],)</f>
        <v>2</v>
      </c>
      <c r="B228" s="89" t="s">
        <v>3471</v>
      </c>
      <c r="C228" s="89" t="str">
        <f>_xlfn.XLOOKUP(Table2[[#This Row],[JOB]],Table13[JOB '#1],Table13[JOB DESC],)</f>
        <v>Dallas IH 45 Bridge Maintenanc</v>
      </c>
      <c r="D228" s="89" t="s">
        <v>5948</v>
      </c>
      <c r="E228" s="89" t="str">
        <f>_xlfn.XLOOKUP(Table2[[#This Row],[ASSET ID]],ALL!$B:$B,ALL!$C:$C,)</f>
        <v>2024 WANCO SILENT SENTINAL AB</v>
      </c>
      <c r="F228" s="89" t="str">
        <f>IFERROR(_xlfn.XLOOKUP(Table2[[#This Row],[ASSET ID]],FLEET7[Asset],FLEET7[Employee],),"")</f>
        <v/>
      </c>
      <c r="G228" s="90">
        <v>0.09</v>
      </c>
      <c r="H228" s="116" t="s">
        <v>8377</v>
      </c>
      <c r="I228" s="136"/>
      <c r="J228" s="88"/>
      <c r="K228" s="91">
        <f>_xlfn.XLOOKUP(Table2[[#This Row],[ASSET ID]],Table7[Equip '#],Table7[Rate],)</f>
        <v>800</v>
      </c>
      <c r="L228" s="91">
        <f>Table2[[#This Row],[INTERNAL MONTHLY RATE]]*Table2[[#This Row],[UNIT ALLOCATION]]</f>
        <v>72</v>
      </c>
      <c r="M228" s="91">
        <f>IF(ISBLANK(Table2[[#This Row],[REVISION]]), Table2[[#This Row],[UNIT ALLOCATION]] * Table2[[#This Row],[INTERNAL MONTHLY RATE]], Table2[[#This Row],[INTERNAL MONTHLY RATE]] * Table2[[#This Row],[REVISION]])</f>
        <v>72</v>
      </c>
      <c r="N228" s="92">
        <f>Table2[[#This Row],[RATE X ALLOCATION]]-Table2[[#This Row],[RATE X REVISION]]</f>
        <v>0</v>
      </c>
    </row>
    <row r="229" spans="1:14" ht="15.6" hidden="1" x14ac:dyDescent="0.3">
      <c r="A229" s="88">
        <f>_xlfn.XLOOKUP(Table2[[#This Row],[JOB]],Table13[JOB '#2],Table13[DIVISION '#],)</f>
        <v>2</v>
      </c>
      <c r="B229" s="89" t="s">
        <v>3471</v>
      </c>
      <c r="C229" s="89" t="str">
        <f>_xlfn.XLOOKUP(Table2[[#This Row],[JOB]],Table13[JOB '#1],Table13[JOB DESC],)</f>
        <v>Dallas IH 45 Bridge Maintenanc</v>
      </c>
      <c r="D229" s="89" t="s">
        <v>5954</v>
      </c>
      <c r="E229" s="89" t="str">
        <f>_xlfn.XLOOKUP(Table2[[#This Row],[ASSET ID]],ALL!$B:$B,ALL!$C:$C,)</f>
        <v>2024 WANCO SILENT SENTINAL AB</v>
      </c>
      <c r="F229" s="89" t="str">
        <f>IFERROR(_xlfn.XLOOKUP(Table2[[#This Row],[ASSET ID]],FLEET7[Asset],FLEET7[Employee],),"")</f>
        <v/>
      </c>
      <c r="G229" s="90">
        <v>0.04</v>
      </c>
      <c r="H229" s="116" t="s">
        <v>8377</v>
      </c>
      <c r="I229" s="136"/>
      <c r="J229" s="88"/>
      <c r="K229" s="91">
        <f>_xlfn.XLOOKUP(Table2[[#This Row],[ASSET ID]],Table7[Equip '#],Table7[Rate],)</f>
        <v>800</v>
      </c>
      <c r="L229" s="91">
        <f>Table2[[#This Row],[INTERNAL MONTHLY RATE]]*Table2[[#This Row],[UNIT ALLOCATION]]</f>
        <v>32</v>
      </c>
      <c r="M229" s="91">
        <f>IF(ISBLANK(Table2[[#This Row],[REVISION]]), Table2[[#This Row],[UNIT ALLOCATION]] * Table2[[#This Row],[INTERNAL MONTHLY RATE]], Table2[[#This Row],[INTERNAL MONTHLY RATE]] * Table2[[#This Row],[REVISION]])</f>
        <v>32</v>
      </c>
      <c r="N229" s="92">
        <f>Table2[[#This Row],[RATE X ALLOCATION]]-Table2[[#This Row],[RATE X REVISION]]</f>
        <v>0</v>
      </c>
    </row>
    <row r="230" spans="1:14" ht="15.6" hidden="1" x14ac:dyDescent="0.3">
      <c r="A230" s="88">
        <f>_xlfn.XLOOKUP(Table2[[#This Row],[JOB]],Table13[JOB '#2],Table13[DIVISION '#],)</f>
        <v>2</v>
      </c>
      <c r="B230" s="89" t="s">
        <v>3471</v>
      </c>
      <c r="C230" s="89" t="str">
        <f>_xlfn.XLOOKUP(Table2[[#This Row],[JOB]],Table13[JOB '#1],Table13[JOB DESC],)</f>
        <v>Dallas IH 45 Bridge Maintenanc</v>
      </c>
      <c r="D230" s="89" t="s">
        <v>5957</v>
      </c>
      <c r="E230" s="89" t="str">
        <f>_xlfn.XLOOKUP(Table2[[#This Row],[ASSET ID]],ALL!$B:$B,ALL!$C:$C,)</f>
        <v>2024 WANCO SILENT SENTINAL AB</v>
      </c>
      <c r="F230" s="89" t="str">
        <f>IFERROR(_xlfn.XLOOKUP(Table2[[#This Row],[ASSET ID]],FLEET7[Asset],FLEET7[Employee],),"")</f>
        <v/>
      </c>
      <c r="G230" s="90">
        <v>0.15</v>
      </c>
      <c r="H230" s="116" t="s">
        <v>8377</v>
      </c>
      <c r="I230" s="136"/>
      <c r="J230" s="88"/>
      <c r="K230" s="91">
        <f>_xlfn.XLOOKUP(Table2[[#This Row],[ASSET ID]],Table7[Equip '#],Table7[Rate],)</f>
        <v>800</v>
      </c>
      <c r="L230" s="91">
        <f>Table2[[#This Row],[INTERNAL MONTHLY RATE]]*Table2[[#This Row],[UNIT ALLOCATION]]</f>
        <v>120</v>
      </c>
      <c r="M230" s="91">
        <f>IF(ISBLANK(Table2[[#This Row],[REVISION]]), Table2[[#This Row],[UNIT ALLOCATION]] * Table2[[#This Row],[INTERNAL MONTHLY RATE]], Table2[[#This Row],[INTERNAL MONTHLY RATE]] * Table2[[#This Row],[REVISION]])</f>
        <v>120</v>
      </c>
      <c r="N230" s="92">
        <f>Table2[[#This Row],[RATE X ALLOCATION]]-Table2[[#This Row],[RATE X REVISION]]</f>
        <v>0</v>
      </c>
    </row>
    <row r="231" spans="1:14" ht="15.6" hidden="1" x14ac:dyDescent="0.3">
      <c r="A231" s="88">
        <f>_xlfn.XLOOKUP(Table2[[#This Row],[JOB]],Table13[JOB '#2],Table13[DIVISION '#],)</f>
        <v>2</v>
      </c>
      <c r="B231" s="89" t="s">
        <v>3471</v>
      </c>
      <c r="C231" s="89" t="str">
        <f>_xlfn.XLOOKUP(Table2[[#This Row],[JOB]],Table13[JOB '#1],Table13[JOB DESC],)</f>
        <v>Dallas IH 45 Bridge Maintenanc</v>
      </c>
      <c r="D231" s="89" t="s">
        <v>41</v>
      </c>
      <c r="E231" s="89" t="str">
        <f>_xlfn.XLOOKUP(Table2[[#This Row],[ASSET ID]],ALL!$B:$B,ALL!$C:$C,)</f>
        <v>2011 Genie S-60X 4WD</v>
      </c>
      <c r="F231" s="89" t="str">
        <f>IFERROR(_xlfn.XLOOKUP(Table2[[#This Row],[ASSET ID]],FLEET7[Asset],FLEET7[Employee],),"")</f>
        <v/>
      </c>
      <c r="G231" s="90">
        <v>0.15</v>
      </c>
      <c r="H231" s="116" t="s">
        <v>8377</v>
      </c>
      <c r="I231" s="136"/>
      <c r="J231" s="88"/>
      <c r="K231" s="91">
        <f>_xlfn.XLOOKUP(Table2[[#This Row],[ASSET ID]],Table7[Equip '#],Table7[Rate],)</f>
        <v>2500</v>
      </c>
      <c r="L231" s="91">
        <f>Table2[[#This Row],[INTERNAL MONTHLY RATE]]*Table2[[#This Row],[UNIT ALLOCATION]]</f>
        <v>375</v>
      </c>
      <c r="M231" s="91">
        <f>IF(ISBLANK(Table2[[#This Row],[REVISION]]), Table2[[#This Row],[UNIT ALLOCATION]] * Table2[[#This Row],[INTERNAL MONTHLY RATE]], Table2[[#This Row],[INTERNAL MONTHLY RATE]] * Table2[[#This Row],[REVISION]])</f>
        <v>375</v>
      </c>
      <c r="N231" s="92">
        <f>Table2[[#This Row],[RATE X ALLOCATION]]-Table2[[#This Row],[RATE X REVISION]]</f>
        <v>0</v>
      </c>
    </row>
    <row r="232" spans="1:14" ht="15.6" hidden="1" x14ac:dyDescent="0.3">
      <c r="A232" s="88">
        <f>_xlfn.XLOOKUP(Table2[[#This Row],[JOB]],Table13[JOB '#2],Table13[DIVISION '#],)</f>
        <v>2</v>
      </c>
      <c r="B232" s="89" t="s">
        <v>3471</v>
      </c>
      <c r="C232" s="89" t="str">
        <f>_xlfn.XLOOKUP(Table2[[#This Row],[JOB]],Table13[JOB '#1],Table13[JOB DESC],)</f>
        <v>Dallas IH 45 Bridge Maintenanc</v>
      </c>
      <c r="D232" s="89" t="s">
        <v>43</v>
      </c>
      <c r="E232" s="89" t="str">
        <f>_xlfn.XLOOKUP(Table2[[#This Row],[ASSET ID]],ALL!$B:$B,ALL!$C:$C,)</f>
        <v>2019 F-550 w/Service Body/Cran</v>
      </c>
      <c r="F232" s="89" t="str">
        <f>IFERROR(_xlfn.XLOOKUP(Table2[[#This Row],[ASSET ID]],FLEET7[Asset],FLEET7[Employee],),"")</f>
        <v>Aparicio, Lorenzo</v>
      </c>
      <c r="G232" s="90">
        <v>0.25</v>
      </c>
      <c r="H232" s="116" t="s">
        <v>8377</v>
      </c>
      <c r="I232" s="136"/>
      <c r="J232" s="88"/>
      <c r="K232" s="91">
        <f>_xlfn.XLOOKUP(Table2[[#This Row],[ASSET ID]],Table7[Equip '#],Table7[Rate],)</f>
        <v>1500</v>
      </c>
      <c r="L232" s="91">
        <f>Table2[[#This Row],[INTERNAL MONTHLY RATE]]*Table2[[#This Row],[UNIT ALLOCATION]]</f>
        <v>375</v>
      </c>
      <c r="M232" s="91">
        <f>IF(ISBLANK(Table2[[#This Row],[REVISION]]), Table2[[#This Row],[UNIT ALLOCATION]] * Table2[[#This Row],[INTERNAL MONTHLY RATE]], Table2[[#This Row],[INTERNAL MONTHLY RATE]] * Table2[[#This Row],[REVISION]])</f>
        <v>375</v>
      </c>
      <c r="N232" s="92">
        <f>Table2[[#This Row],[RATE X ALLOCATION]]-Table2[[#This Row],[RATE X REVISION]]</f>
        <v>0</v>
      </c>
    </row>
    <row r="233" spans="1:14" ht="15.6" hidden="1" x14ac:dyDescent="0.3">
      <c r="A233" s="88">
        <f>_xlfn.XLOOKUP(Table2[[#This Row],[JOB]],Table13[JOB '#2],Table13[DIVISION '#],)</f>
        <v>2</v>
      </c>
      <c r="B233" s="89" t="s">
        <v>3471</v>
      </c>
      <c r="C233" s="89" t="str">
        <f>_xlfn.XLOOKUP(Table2[[#This Row],[JOB]],Table13[JOB '#1],Table13[JOB DESC],)</f>
        <v>Dallas IH 45 Bridge Maintenanc</v>
      </c>
      <c r="D233" s="89" t="s">
        <v>49</v>
      </c>
      <c r="E233" s="89" t="str">
        <f>_xlfn.XLOOKUP(Table2[[#This Row],[ASSET ID]],ALL!$B:$B,ALL!$C:$C,)</f>
        <v>2019 F150 F14517</v>
      </c>
      <c r="F233" s="89" t="str">
        <f>IFERROR(_xlfn.XLOOKUP(Table2[[#This Row],[ASSET ID]],FLEET7[Asset],FLEET7[Employee],),"")</f>
        <v>Alvarado, Eduardo D</v>
      </c>
      <c r="G233" s="90">
        <v>0.34</v>
      </c>
      <c r="H233" s="116" t="s">
        <v>8377</v>
      </c>
      <c r="I233" s="136"/>
      <c r="J233" s="88"/>
      <c r="K233" s="91">
        <f>_xlfn.XLOOKUP(Table2[[#This Row],[ASSET ID]],Table7[Equip '#],Table7[Rate],)</f>
        <v>1300</v>
      </c>
      <c r="L233" s="91">
        <f>Table2[[#This Row],[INTERNAL MONTHLY RATE]]*Table2[[#This Row],[UNIT ALLOCATION]]</f>
        <v>442.00000000000006</v>
      </c>
      <c r="M233" s="91">
        <f>IF(ISBLANK(Table2[[#This Row],[REVISION]]), Table2[[#This Row],[UNIT ALLOCATION]] * Table2[[#This Row],[INTERNAL MONTHLY RATE]], Table2[[#This Row],[INTERNAL MONTHLY RATE]] * Table2[[#This Row],[REVISION]])</f>
        <v>442.00000000000006</v>
      </c>
      <c r="N233" s="92">
        <f>Table2[[#This Row],[RATE X ALLOCATION]]-Table2[[#This Row],[RATE X REVISION]]</f>
        <v>0</v>
      </c>
    </row>
    <row r="234" spans="1:14" ht="15.6" hidden="1" x14ac:dyDescent="0.3">
      <c r="A234" s="88">
        <f>_xlfn.XLOOKUP(Table2[[#This Row],[JOB]],Table13[JOB '#2],Table13[DIVISION '#],)</f>
        <v>2</v>
      </c>
      <c r="B234" s="89" t="s">
        <v>3471</v>
      </c>
      <c r="C234" s="89" t="str">
        <f>_xlfn.XLOOKUP(Table2[[#This Row],[JOB]],Table13[JOB '#1],Table13[JOB DESC],)</f>
        <v>Dallas IH 45 Bridge Maintenanc</v>
      </c>
      <c r="D234" s="89" t="s">
        <v>270</v>
      </c>
      <c r="E234" s="89" t="str">
        <f>_xlfn.XLOOKUP(Table2[[#This Row],[ASSET ID]],ALL!$B:$B,ALL!$C:$C,)</f>
        <v>2020 F-150 D20018</v>
      </c>
      <c r="F234" s="89" t="str">
        <f>IFERROR(_xlfn.XLOOKUP(Table2[[#This Row],[ASSET ID]],FLEET7[Asset],FLEET7[Employee],),"")</f>
        <v>Ramirez, Omar</v>
      </c>
      <c r="G234" s="90">
        <v>0.6</v>
      </c>
      <c r="H234" s="116" t="s">
        <v>8377</v>
      </c>
      <c r="I234" s="136"/>
      <c r="J234" s="88"/>
      <c r="K234" s="91">
        <f>_xlfn.XLOOKUP(Table2[[#This Row],[ASSET ID]],Table7[Equip '#],Table7[Rate],)</f>
        <v>1300</v>
      </c>
      <c r="L234" s="91">
        <f>Table2[[#This Row],[INTERNAL MONTHLY RATE]]*Table2[[#This Row],[UNIT ALLOCATION]]</f>
        <v>780</v>
      </c>
      <c r="M234" s="91">
        <f>IF(ISBLANK(Table2[[#This Row],[REVISION]]), Table2[[#This Row],[UNIT ALLOCATION]] * Table2[[#This Row],[INTERNAL MONTHLY RATE]], Table2[[#This Row],[INTERNAL MONTHLY RATE]] * Table2[[#This Row],[REVISION]])</f>
        <v>780</v>
      </c>
      <c r="N234" s="92">
        <f>Table2[[#This Row],[RATE X ALLOCATION]]-Table2[[#This Row],[RATE X REVISION]]</f>
        <v>0</v>
      </c>
    </row>
    <row r="235" spans="1:14" ht="15.6" hidden="1" x14ac:dyDescent="0.3">
      <c r="A235" s="88">
        <f>_xlfn.XLOOKUP(Table2[[#This Row],[JOB]],Table13[JOB '#2],Table13[DIVISION '#],)</f>
        <v>2</v>
      </c>
      <c r="B235" s="89" t="s">
        <v>3471</v>
      </c>
      <c r="C235" s="89" t="str">
        <f>_xlfn.XLOOKUP(Table2[[#This Row],[JOB]],Table13[JOB '#1],Table13[JOB DESC],)</f>
        <v>Dallas IH 45 Bridge Maintenanc</v>
      </c>
      <c r="D235" s="89" t="s">
        <v>56</v>
      </c>
      <c r="E235" s="89" t="str">
        <f>_xlfn.XLOOKUP(Table2[[#This Row],[ASSET ID]],ALL!$B:$B,ALL!$C:$C,)</f>
        <v>2020 F-150 D38566</v>
      </c>
      <c r="F235" s="89" t="str">
        <f>IFERROR(_xlfn.XLOOKUP(Table2[[#This Row],[ASSET ID]],FLEET7[Asset],FLEET7[Employee],),"")</f>
        <v>Ramirez, Luis F</v>
      </c>
      <c r="G235" s="90">
        <v>0.43</v>
      </c>
      <c r="H235" s="116" t="s">
        <v>8377</v>
      </c>
      <c r="I235" s="136"/>
      <c r="J235" s="88"/>
      <c r="K235" s="91">
        <f>_xlfn.XLOOKUP(Table2[[#This Row],[ASSET ID]],Table7[Equip '#],Table7[Rate],)</f>
        <v>1300</v>
      </c>
      <c r="L235" s="91">
        <f>Table2[[#This Row],[INTERNAL MONTHLY RATE]]*Table2[[#This Row],[UNIT ALLOCATION]]</f>
        <v>559</v>
      </c>
      <c r="M235" s="91">
        <f>IF(ISBLANK(Table2[[#This Row],[REVISION]]), Table2[[#This Row],[UNIT ALLOCATION]] * Table2[[#This Row],[INTERNAL MONTHLY RATE]], Table2[[#This Row],[INTERNAL MONTHLY RATE]] * Table2[[#This Row],[REVISION]])</f>
        <v>559</v>
      </c>
      <c r="N235" s="92">
        <f>Table2[[#This Row],[RATE X ALLOCATION]]-Table2[[#This Row],[RATE X REVISION]]</f>
        <v>0</v>
      </c>
    </row>
    <row r="236" spans="1:14" ht="15.6" hidden="1" x14ac:dyDescent="0.3">
      <c r="A236" s="88">
        <f>_xlfn.XLOOKUP(Table2[[#This Row],[JOB]],Table13[JOB '#2],Table13[DIVISION '#],)</f>
        <v>2</v>
      </c>
      <c r="B236" s="89" t="s">
        <v>3471</v>
      </c>
      <c r="C236" s="89" t="str">
        <f>_xlfn.XLOOKUP(Table2[[#This Row],[JOB]],Table13[JOB '#1],Table13[JOB DESC],)</f>
        <v>Dallas IH 45 Bridge Maintenanc</v>
      </c>
      <c r="D236" s="89" t="s">
        <v>60</v>
      </c>
      <c r="E236" s="89" t="str">
        <f>_xlfn.XLOOKUP(Table2[[#This Row],[ASSET ID]],ALL!$B:$B,ALL!$C:$C,)</f>
        <v>2020 F-150 E09535</v>
      </c>
      <c r="F236" s="89" t="str">
        <f>IFERROR(_xlfn.XLOOKUP(Table2[[#This Row],[ASSET ID]],FLEET7[Asset],FLEET7[Employee],),"")</f>
        <v>Hernandez, Juan B</v>
      </c>
      <c r="G236" s="90">
        <v>0.1</v>
      </c>
      <c r="H236" s="116" t="s">
        <v>8377</v>
      </c>
      <c r="I236" s="136"/>
      <c r="J236" s="88"/>
      <c r="K236" s="91">
        <f>_xlfn.XLOOKUP(Table2[[#This Row],[ASSET ID]],Table7[Equip '#],Table7[Rate],)</f>
        <v>1300</v>
      </c>
      <c r="L236" s="91">
        <f>Table2[[#This Row],[INTERNAL MONTHLY RATE]]*Table2[[#This Row],[UNIT ALLOCATION]]</f>
        <v>130</v>
      </c>
      <c r="M236" s="91">
        <f>IF(ISBLANK(Table2[[#This Row],[REVISION]]), Table2[[#This Row],[UNIT ALLOCATION]] * Table2[[#This Row],[INTERNAL MONTHLY RATE]], Table2[[#This Row],[INTERNAL MONTHLY RATE]] * Table2[[#This Row],[REVISION]])</f>
        <v>130</v>
      </c>
      <c r="N236" s="92">
        <f>Table2[[#This Row],[RATE X ALLOCATION]]-Table2[[#This Row],[RATE X REVISION]]</f>
        <v>0</v>
      </c>
    </row>
    <row r="237" spans="1:14" ht="15.6" hidden="1" x14ac:dyDescent="0.3">
      <c r="A237" s="88">
        <f>_xlfn.XLOOKUP(Table2[[#This Row],[JOB]],Table13[JOB '#2],Table13[DIVISION '#],)</f>
        <v>2</v>
      </c>
      <c r="B237" s="89" t="s">
        <v>3471</v>
      </c>
      <c r="C237" s="89" t="str">
        <f>_xlfn.XLOOKUP(Table2[[#This Row],[JOB]],Table13[JOB '#1],Table13[JOB DESC],)</f>
        <v>Dallas IH 45 Bridge Maintenanc</v>
      </c>
      <c r="D237" s="89" t="s">
        <v>402</v>
      </c>
      <c r="E237" s="89" t="str">
        <f>_xlfn.XLOOKUP(Table2[[#This Row],[ASSET ID]],ALL!$B:$B,ALL!$C:$C,)</f>
        <v>2020 F-250 D40364</v>
      </c>
      <c r="F237" s="89" t="str">
        <f>IFERROR(_xlfn.XLOOKUP(Table2[[#This Row],[ASSET ID]],FLEET7[Asset],FLEET7[Employee],),"")</f>
        <v>Rodriguez Jr, Salvador</v>
      </c>
      <c r="G237" s="90">
        <v>0.59</v>
      </c>
      <c r="H237" s="116" t="s">
        <v>8377</v>
      </c>
      <c r="I237" s="136"/>
      <c r="J237" s="88"/>
      <c r="K237" s="91">
        <f>_xlfn.XLOOKUP(Table2[[#This Row],[ASSET ID]],Table7[Equip '#],Table7[Rate],)</f>
        <v>1500</v>
      </c>
      <c r="L237" s="91">
        <f>Table2[[#This Row],[INTERNAL MONTHLY RATE]]*Table2[[#This Row],[UNIT ALLOCATION]]</f>
        <v>885</v>
      </c>
      <c r="M237" s="91">
        <f>IF(ISBLANK(Table2[[#This Row],[REVISION]]), Table2[[#This Row],[UNIT ALLOCATION]] * Table2[[#This Row],[INTERNAL MONTHLY RATE]], Table2[[#This Row],[INTERNAL MONTHLY RATE]] * Table2[[#This Row],[REVISION]])</f>
        <v>885</v>
      </c>
      <c r="N237" s="92">
        <f>Table2[[#This Row],[RATE X ALLOCATION]]-Table2[[#This Row],[RATE X REVISION]]</f>
        <v>0</v>
      </c>
    </row>
    <row r="238" spans="1:14" ht="15.6" hidden="1" x14ac:dyDescent="0.3">
      <c r="A238" s="88">
        <f>_xlfn.XLOOKUP(Table2[[#This Row],[JOB]],Table13[JOB '#2],Table13[DIVISION '#],)</f>
        <v>2</v>
      </c>
      <c r="B238" s="89" t="s">
        <v>3471</v>
      </c>
      <c r="C238" s="89" t="str">
        <f>_xlfn.XLOOKUP(Table2[[#This Row],[JOB]],Table13[JOB '#1],Table13[JOB DESC],)</f>
        <v>Dallas IH 45 Bridge Maintenanc</v>
      </c>
      <c r="D238" s="89" t="s">
        <v>407</v>
      </c>
      <c r="E238" s="89" t="str">
        <f>_xlfn.XLOOKUP(Table2[[#This Row],[ASSET ID]],ALL!$B:$B,ALL!$C:$C,)</f>
        <v>2021 F-250 C41686</v>
      </c>
      <c r="F238" s="89" t="str">
        <f>IFERROR(_xlfn.XLOOKUP(Table2[[#This Row],[ASSET ID]],FLEET7[Asset],FLEET7[Employee],),"")</f>
        <v>Lumbreras, Roberto</v>
      </c>
      <c r="G238" s="90">
        <v>0.05</v>
      </c>
      <c r="H238" s="116" t="s">
        <v>8377</v>
      </c>
      <c r="I238" s="136"/>
      <c r="J238" s="88"/>
      <c r="K238" s="91">
        <f>_xlfn.XLOOKUP(Table2[[#This Row],[ASSET ID]],Table7[Equip '#],Table7[Rate],)</f>
        <v>1500</v>
      </c>
      <c r="L238" s="91">
        <f>Table2[[#This Row],[INTERNAL MONTHLY RATE]]*Table2[[#This Row],[UNIT ALLOCATION]]</f>
        <v>75</v>
      </c>
      <c r="M238" s="91">
        <f>IF(ISBLANK(Table2[[#This Row],[REVISION]]), Table2[[#This Row],[UNIT ALLOCATION]] * Table2[[#This Row],[INTERNAL MONTHLY RATE]], Table2[[#This Row],[INTERNAL MONTHLY RATE]] * Table2[[#This Row],[REVISION]])</f>
        <v>75</v>
      </c>
      <c r="N238" s="92">
        <f>Table2[[#This Row],[RATE X ALLOCATION]]-Table2[[#This Row],[RATE X REVISION]]</f>
        <v>0</v>
      </c>
    </row>
    <row r="239" spans="1:14" ht="15.6" hidden="1" x14ac:dyDescent="0.3">
      <c r="A239" s="88">
        <f>_xlfn.XLOOKUP(Table2[[#This Row],[JOB]],Table13[JOB '#2],Table13[DIVISION '#],)</f>
        <v>2</v>
      </c>
      <c r="B239" s="89" t="s">
        <v>3471</v>
      </c>
      <c r="C239" s="89" t="str">
        <f>_xlfn.XLOOKUP(Table2[[#This Row],[JOB]],Table13[JOB '#1],Table13[JOB DESC],)</f>
        <v>Dallas IH 45 Bridge Maintenanc</v>
      </c>
      <c r="D239" s="89" t="s">
        <v>72</v>
      </c>
      <c r="E239" s="89" t="str">
        <f>_xlfn.XLOOKUP(Table2[[#This Row],[ASSET ID]],ALL!$B:$B,ALL!$C:$C,)</f>
        <v>2021 F-250 C11822</v>
      </c>
      <c r="F239" s="89" t="str">
        <f>IFERROR(_xlfn.XLOOKUP(Table2[[#This Row],[ASSET ID]],FLEET7[Asset],FLEET7[Employee],),"")</f>
        <v>OPEN DFW TC USING</v>
      </c>
      <c r="G239" s="90">
        <v>0.15</v>
      </c>
      <c r="H239" s="116" t="s">
        <v>8377</v>
      </c>
      <c r="I239" s="136"/>
      <c r="J239" s="88"/>
      <c r="K239" s="91">
        <f>_xlfn.XLOOKUP(Table2[[#This Row],[ASSET ID]],Table7[Equip '#],Table7[Rate],)</f>
        <v>1500</v>
      </c>
      <c r="L239" s="91">
        <f>Table2[[#This Row],[INTERNAL MONTHLY RATE]]*Table2[[#This Row],[UNIT ALLOCATION]]</f>
        <v>225</v>
      </c>
      <c r="M239" s="91">
        <f>IF(ISBLANK(Table2[[#This Row],[REVISION]]), Table2[[#This Row],[UNIT ALLOCATION]] * Table2[[#This Row],[INTERNAL MONTHLY RATE]], Table2[[#This Row],[INTERNAL MONTHLY RATE]] * Table2[[#This Row],[REVISION]])</f>
        <v>225</v>
      </c>
      <c r="N239" s="92">
        <f>Table2[[#This Row],[RATE X ALLOCATION]]-Table2[[#This Row],[RATE X REVISION]]</f>
        <v>0</v>
      </c>
    </row>
    <row r="240" spans="1:14" ht="15.6" hidden="1" x14ac:dyDescent="0.3">
      <c r="A240" s="88">
        <f>_xlfn.XLOOKUP(Table2[[#This Row],[JOB]],Table13[JOB '#2],Table13[DIVISION '#],)</f>
        <v>2</v>
      </c>
      <c r="B240" s="89" t="s">
        <v>3471</v>
      </c>
      <c r="C240" s="89" t="str">
        <f>_xlfn.XLOOKUP(Table2[[#This Row],[JOB]],Table13[JOB '#1],Table13[JOB DESC],)</f>
        <v>Dallas IH 45 Bridge Maintenanc</v>
      </c>
      <c r="D240" s="89" t="s">
        <v>81</v>
      </c>
      <c r="E240" s="89" t="str">
        <f>_xlfn.XLOOKUP(Table2[[#This Row],[ASSET ID]],ALL!$B:$B,ALL!$C:$C,)</f>
        <v>2019 F-250 D92216</v>
      </c>
      <c r="F240" s="89" t="str">
        <f>IFERROR(_xlfn.XLOOKUP(Table2[[#This Row],[ASSET ID]],FLEET7[Asset],FLEET7[Employee],),"")</f>
        <v>Aguillon, Salvador</v>
      </c>
      <c r="G240" s="90">
        <v>0.27</v>
      </c>
      <c r="H240" s="116" t="s">
        <v>8377</v>
      </c>
      <c r="I240" s="136"/>
      <c r="J240" s="88"/>
      <c r="K240" s="91">
        <f>_xlfn.XLOOKUP(Table2[[#This Row],[ASSET ID]],Table7[Equip '#],Table7[Rate],)</f>
        <v>1500</v>
      </c>
      <c r="L240" s="91">
        <f>Table2[[#This Row],[INTERNAL MONTHLY RATE]]*Table2[[#This Row],[UNIT ALLOCATION]]</f>
        <v>405</v>
      </c>
      <c r="M240" s="91">
        <f>IF(ISBLANK(Table2[[#This Row],[REVISION]]), Table2[[#This Row],[UNIT ALLOCATION]] * Table2[[#This Row],[INTERNAL MONTHLY RATE]], Table2[[#This Row],[INTERNAL MONTHLY RATE]] * Table2[[#This Row],[REVISION]])</f>
        <v>405</v>
      </c>
      <c r="N240" s="92">
        <f>Table2[[#This Row],[RATE X ALLOCATION]]-Table2[[#This Row],[RATE X REVISION]]</f>
        <v>0</v>
      </c>
    </row>
    <row r="241" spans="1:14" ht="15.6" hidden="1" x14ac:dyDescent="0.3">
      <c r="A241" s="88">
        <f>_xlfn.XLOOKUP(Table2[[#This Row],[JOB]],Table13[JOB '#2],Table13[DIVISION '#],)</f>
        <v>2</v>
      </c>
      <c r="B241" s="89" t="s">
        <v>3471</v>
      </c>
      <c r="C241" s="89" t="str">
        <f>_xlfn.XLOOKUP(Table2[[#This Row],[JOB]],Table13[JOB '#1],Table13[JOB DESC],)</f>
        <v>Dallas IH 45 Bridge Maintenanc</v>
      </c>
      <c r="D241" s="89" t="s">
        <v>86</v>
      </c>
      <c r="E241" s="89" t="str">
        <f>_xlfn.XLOOKUP(Table2[[#This Row],[ASSET ID]],ALL!$B:$B,ALL!$C:$C,)</f>
        <v>2022 F-150 D92568</v>
      </c>
      <c r="F241" s="89" t="str">
        <f>IFERROR(_xlfn.XLOOKUP(Table2[[#This Row],[ASSET ID]],FLEET7[Asset],FLEET7[Employee],),"")</f>
        <v>Pachipulusu Sreedhar, Nagesh Kumar</v>
      </c>
      <c r="G241" s="90">
        <v>0.05</v>
      </c>
      <c r="H241" s="116" t="s">
        <v>8377</v>
      </c>
      <c r="I241" s="136"/>
      <c r="J241" s="88"/>
      <c r="K241" s="91">
        <f>_xlfn.XLOOKUP(Table2[[#This Row],[ASSET ID]],Table7[Equip '#],Table7[Rate],)</f>
        <v>1300</v>
      </c>
      <c r="L241" s="91">
        <f>Table2[[#This Row],[INTERNAL MONTHLY RATE]]*Table2[[#This Row],[UNIT ALLOCATION]]</f>
        <v>65</v>
      </c>
      <c r="M241" s="91">
        <f>IF(ISBLANK(Table2[[#This Row],[REVISION]]), Table2[[#This Row],[UNIT ALLOCATION]] * Table2[[#This Row],[INTERNAL MONTHLY RATE]], Table2[[#This Row],[INTERNAL MONTHLY RATE]] * Table2[[#This Row],[REVISION]])</f>
        <v>65</v>
      </c>
      <c r="N241" s="92">
        <f>Table2[[#This Row],[RATE X ALLOCATION]]-Table2[[#This Row],[RATE X REVISION]]</f>
        <v>0</v>
      </c>
    </row>
    <row r="242" spans="1:14" ht="15.6" hidden="1" x14ac:dyDescent="0.3">
      <c r="A242" s="88">
        <f>_xlfn.XLOOKUP(Table2[[#This Row],[JOB]],Table13[JOB '#2],Table13[DIVISION '#],)</f>
        <v>2</v>
      </c>
      <c r="B242" s="89" t="s">
        <v>3471</v>
      </c>
      <c r="C242" s="89" t="str">
        <f>_xlfn.XLOOKUP(Table2[[#This Row],[JOB]],Table13[JOB '#1],Table13[JOB DESC],)</f>
        <v>Dallas IH 45 Bridge Maintenanc</v>
      </c>
      <c r="D242" s="89" t="s">
        <v>260</v>
      </c>
      <c r="E242" s="89" t="str">
        <f>_xlfn.XLOOKUP(Table2[[#This Row],[ASSET ID]],ALL!$B:$B,ALL!$C:$C,)</f>
        <v>2022 F-250 G40597</v>
      </c>
      <c r="F242" s="89" t="str">
        <f>IFERROR(_xlfn.XLOOKUP(Table2[[#This Row],[ASSET ID]],FLEET7[Asset],FLEET7[Employee],),"")</f>
        <v>Rangel, Jose M</v>
      </c>
      <c r="G242" s="90">
        <v>0.4</v>
      </c>
      <c r="H242" s="116" t="s">
        <v>8377</v>
      </c>
      <c r="I242" s="136"/>
      <c r="J242" s="88"/>
      <c r="K242" s="91">
        <f>_xlfn.XLOOKUP(Table2[[#This Row],[ASSET ID]],Table7[Equip '#],Table7[Rate],)</f>
        <v>1500</v>
      </c>
      <c r="L242" s="91">
        <f>Table2[[#This Row],[INTERNAL MONTHLY RATE]]*Table2[[#This Row],[UNIT ALLOCATION]]</f>
        <v>600</v>
      </c>
      <c r="M242" s="91">
        <f>IF(ISBLANK(Table2[[#This Row],[REVISION]]), Table2[[#This Row],[UNIT ALLOCATION]] * Table2[[#This Row],[INTERNAL MONTHLY RATE]], Table2[[#This Row],[INTERNAL MONTHLY RATE]] * Table2[[#This Row],[REVISION]])</f>
        <v>600</v>
      </c>
      <c r="N242" s="92">
        <f>Table2[[#This Row],[RATE X ALLOCATION]]-Table2[[#This Row],[RATE X REVISION]]</f>
        <v>0</v>
      </c>
    </row>
    <row r="243" spans="1:14" ht="15.6" hidden="1" x14ac:dyDescent="0.3">
      <c r="A243" s="88">
        <f>_xlfn.XLOOKUP(Table2[[#This Row],[JOB]],Table13[JOB '#2],Table13[DIVISION '#],)</f>
        <v>2</v>
      </c>
      <c r="B243" s="89" t="s">
        <v>3471</v>
      </c>
      <c r="C243" s="89" t="str">
        <f>_xlfn.XLOOKUP(Table2[[#This Row],[JOB]],Table13[JOB '#1],Table13[JOB DESC],)</f>
        <v>Dallas IH 45 Bridge Maintenanc</v>
      </c>
      <c r="D243" s="89" t="s">
        <v>88</v>
      </c>
      <c r="E243" s="89" t="str">
        <f>_xlfn.XLOOKUP(Table2[[#This Row],[ASSET ID]],ALL!$B:$B,ALL!$C:$C,)</f>
        <v>2022 F-250 G40596</v>
      </c>
      <c r="F243" s="89" t="str">
        <f>IFERROR(_xlfn.XLOOKUP(Table2[[#This Row],[ASSET ID]],FLEET7[Asset],FLEET7[Employee],),"")</f>
        <v>Lopez, Daniel</v>
      </c>
      <c r="G243" s="90">
        <v>7.0000000000000007E-2</v>
      </c>
      <c r="H243" s="116" t="s">
        <v>8377</v>
      </c>
      <c r="I243" s="136"/>
      <c r="J243" s="88"/>
      <c r="K243" s="91">
        <f>_xlfn.XLOOKUP(Table2[[#This Row],[ASSET ID]],Table7[Equip '#],Table7[Rate],)</f>
        <v>1500</v>
      </c>
      <c r="L243" s="91">
        <f>Table2[[#This Row],[INTERNAL MONTHLY RATE]]*Table2[[#This Row],[UNIT ALLOCATION]]</f>
        <v>105.00000000000001</v>
      </c>
      <c r="M243" s="91">
        <f>IF(ISBLANK(Table2[[#This Row],[REVISION]]), Table2[[#This Row],[UNIT ALLOCATION]] * Table2[[#This Row],[INTERNAL MONTHLY RATE]], Table2[[#This Row],[INTERNAL MONTHLY RATE]] * Table2[[#This Row],[REVISION]])</f>
        <v>105.00000000000001</v>
      </c>
      <c r="N243" s="92">
        <f>Table2[[#This Row],[RATE X ALLOCATION]]-Table2[[#This Row],[RATE X REVISION]]</f>
        <v>0</v>
      </c>
    </row>
    <row r="244" spans="1:14" ht="15.6" hidden="1" x14ac:dyDescent="0.3">
      <c r="A244" s="88">
        <f>_xlfn.XLOOKUP(Table2[[#This Row],[JOB]],Table13[JOB '#2],Table13[DIVISION '#],)</f>
        <v>2</v>
      </c>
      <c r="B244" s="89" t="s">
        <v>3471</v>
      </c>
      <c r="C244" s="89" t="str">
        <f>_xlfn.XLOOKUP(Table2[[#This Row],[JOB]],Table13[JOB '#1],Table13[JOB DESC],)</f>
        <v>Dallas IH 45 Bridge Maintenanc</v>
      </c>
      <c r="D244" s="89" t="s">
        <v>95</v>
      </c>
      <c r="E244" s="89" t="str">
        <f>_xlfn.XLOOKUP(Table2[[#This Row],[ASSET ID]],ALL!$B:$B,ALL!$C:$C,)</f>
        <v>2023 F-150 STX</v>
      </c>
      <c r="F244" s="89" t="str">
        <f>IFERROR(_xlfn.XLOOKUP(Table2[[#This Row],[ASSET ID]],FLEET7[Asset],FLEET7[Employee],),"")</f>
        <v>Abunemeh, Osama M</v>
      </c>
      <c r="G244" s="90">
        <v>0.08</v>
      </c>
      <c r="H244" s="116" t="s">
        <v>8377</v>
      </c>
      <c r="I244" s="136"/>
      <c r="J244" s="88"/>
      <c r="K244" s="91">
        <f>_xlfn.XLOOKUP(Table2[[#This Row],[ASSET ID]],Table7[Equip '#],Table7[Rate],)</f>
        <v>1300</v>
      </c>
      <c r="L244" s="91">
        <f>Table2[[#This Row],[INTERNAL MONTHLY RATE]]*Table2[[#This Row],[UNIT ALLOCATION]]</f>
        <v>104</v>
      </c>
      <c r="M244" s="91">
        <f>IF(ISBLANK(Table2[[#This Row],[REVISION]]), Table2[[#This Row],[UNIT ALLOCATION]] * Table2[[#This Row],[INTERNAL MONTHLY RATE]], Table2[[#This Row],[INTERNAL MONTHLY RATE]] * Table2[[#This Row],[REVISION]])</f>
        <v>104</v>
      </c>
      <c r="N244" s="92">
        <f>Table2[[#This Row],[RATE X ALLOCATION]]-Table2[[#This Row],[RATE X REVISION]]</f>
        <v>0</v>
      </c>
    </row>
    <row r="245" spans="1:14" ht="15.6" hidden="1" x14ac:dyDescent="0.3">
      <c r="A245" s="88">
        <f>_xlfn.XLOOKUP(Table2[[#This Row],[JOB]],Table13[JOB '#2],Table13[DIVISION '#],)</f>
        <v>2</v>
      </c>
      <c r="B245" s="89" t="s">
        <v>3471</v>
      </c>
      <c r="C245" s="89" t="str">
        <f>_xlfn.XLOOKUP(Table2[[#This Row],[JOB]],Table13[JOB '#1],Table13[JOB DESC],)</f>
        <v>Dallas IH 45 Bridge Maintenanc</v>
      </c>
      <c r="D245" s="89" t="s">
        <v>97</v>
      </c>
      <c r="E245" s="89" t="str">
        <f>_xlfn.XLOOKUP(Table2[[#This Row],[ASSET ID]],ALL!$B:$B,ALL!$C:$C,)</f>
        <v>2023 F-150 STX</v>
      </c>
      <c r="F245" s="89" t="str">
        <f>IFERROR(_xlfn.XLOOKUP(Table2[[#This Row],[ASSET ID]],FLEET7[Asset],FLEET7[Employee],),"")</f>
        <v>MARTIN SANCHEZ</v>
      </c>
      <c r="G245" s="90">
        <v>0.27</v>
      </c>
      <c r="H245" s="116" t="s">
        <v>8377</v>
      </c>
      <c r="I245" s="136"/>
      <c r="J245" s="113"/>
      <c r="K245" s="91">
        <f>_xlfn.XLOOKUP(Table2[[#This Row],[ASSET ID]],Table7[Equip '#],Table7[Rate],)</f>
        <v>1300</v>
      </c>
      <c r="L245" s="91">
        <f>Table2[[#This Row],[INTERNAL MONTHLY RATE]]*Table2[[#This Row],[UNIT ALLOCATION]]</f>
        <v>351</v>
      </c>
      <c r="M245" s="91">
        <f>IF(ISBLANK(Table2[[#This Row],[REVISION]]), Table2[[#This Row],[UNIT ALLOCATION]] * Table2[[#This Row],[INTERNAL MONTHLY RATE]], Table2[[#This Row],[INTERNAL MONTHLY RATE]] * Table2[[#This Row],[REVISION]])</f>
        <v>351</v>
      </c>
      <c r="N245" s="92">
        <f>Table2[[#This Row],[RATE X ALLOCATION]]-Table2[[#This Row],[RATE X REVISION]]</f>
        <v>0</v>
      </c>
    </row>
    <row r="246" spans="1:14" ht="15.6" hidden="1" x14ac:dyDescent="0.3">
      <c r="A246" s="88">
        <f>_xlfn.XLOOKUP(Table2[[#This Row],[JOB]],Table13[JOB '#2],Table13[DIVISION '#],)</f>
        <v>2</v>
      </c>
      <c r="B246" s="89" t="s">
        <v>3471</v>
      </c>
      <c r="C246" s="89" t="str">
        <f>_xlfn.XLOOKUP(Table2[[#This Row],[JOB]],Table13[JOB '#1],Table13[JOB DESC],)</f>
        <v>Dallas IH 45 Bridge Maintenanc</v>
      </c>
      <c r="D246" s="89" t="s">
        <v>98</v>
      </c>
      <c r="E246" s="89" t="str">
        <f>_xlfn.XLOOKUP(Table2[[#This Row],[ASSET ID]],ALL!$B:$B,ALL!$C:$C,)</f>
        <v>2023 F-250 XL</v>
      </c>
      <c r="F246" s="89" t="str">
        <f>IFERROR(_xlfn.XLOOKUP(Table2[[#This Row],[ASSET ID]],FLEET7[Asset],FLEET7[Employee],),"")</f>
        <v>Reyes Diaz, Juan C</v>
      </c>
      <c r="G246" s="90">
        <v>0.09</v>
      </c>
      <c r="H246" s="116" t="s">
        <v>8377</v>
      </c>
      <c r="I246" s="136"/>
      <c r="J246" s="88"/>
      <c r="K246" s="91">
        <f>_xlfn.XLOOKUP(Table2[[#This Row],[ASSET ID]],Table7[Equip '#],Table7[Rate],)</f>
        <v>1500</v>
      </c>
      <c r="L246" s="91">
        <f>Table2[[#This Row],[INTERNAL MONTHLY RATE]]*Table2[[#This Row],[UNIT ALLOCATION]]</f>
        <v>135</v>
      </c>
      <c r="M246" s="91">
        <f>IF(ISBLANK(Table2[[#This Row],[REVISION]]), Table2[[#This Row],[UNIT ALLOCATION]] * Table2[[#This Row],[INTERNAL MONTHLY RATE]], Table2[[#This Row],[INTERNAL MONTHLY RATE]] * Table2[[#This Row],[REVISION]])</f>
        <v>135</v>
      </c>
      <c r="N246" s="92">
        <f>Table2[[#This Row],[RATE X ALLOCATION]]-Table2[[#This Row],[RATE X REVISION]]</f>
        <v>0</v>
      </c>
    </row>
    <row r="247" spans="1:14" ht="15.6" hidden="1" x14ac:dyDescent="0.3">
      <c r="A247" s="88">
        <f>_xlfn.XLOOKUP(Table2[[#This Row],[JOB]],Table13[JOB '#2],Table13[DIVISION '#],)</f>
        <v>2</v>
      </c>
      <c r="B247" s="89" t="s">
        <v>3471</v>
      </c>
      <c r="C247" s="89" t="str">
        <f>_xlfn.XLOOKUP(Table2[[#This Row],[JOB]],Table13[JOB '#1],Table13[JOB DESC],)</f>
        <v>Dallas IH 45 Bridge Maintenanc</v>
      </c>
      <c r="D247" s="89" t="s">
        <v>3799</v>
      </c>
      <c r="E247" s="89" t="str">
        <f>_xlfn.XLOOKUP(Table2[[#This Row],[ASSET ID]],ALL!$B:$B,ALL!$C:$C,)</f>
        <v>2024 FORD MAVERICK XLT (5305)</v>
      </c>
      <c r="F247" s="89" t="str">
        <f>IFERROR(_xlfn.XLOOKUP(Table2[[#This Row],[ASSET ID]],FLEET7[Asset],FLEET7[Employee],),"")</f>
        <v>OEPN</v>
      </c>
      <c r="G247" s="90">
        <v>0.15</v>
      </c>
      <c r="H247" s="116" t="s">
        <v>8377</v>
      </c>
      <c r="I247" s="136"/>
      <c r="J247" s="88"/>
      <c r="K247" s="91">
        <f>_xlfn.XLOOKUP(Table2[[#This Row],[ASSET ID]],Table7[Equip '#],Table7[Rate],)</f>
        <v>1000</v>
      </c>
      <c r="L247" s="91">
        <f>Table2[[#This Row],[INTERNAL MONTHLY RATE]]*Table2[[#This Row],[UNIT ALLOCATION]]</f>
        <v>150</v>
      </c>
      <c r="M247" s="91">
        <f>IF(ISBLANK(Table2[[#This Row],[REVISION]]), Table2[[#This Row],[UNIT ALLOCATION]] * Table2[[#This Row],[INTERNAL MONTHLY RATE]], Table2[[#This Row],[INTERNAL MONTHLY RATE]] * Table2[[#This Row],[REVISION]])</f>
        <v>150</v>
      </c>
      <c r="N247" s="92">
        <f>Table2[[#This Row],[RATE X ALLOCATION]]-Table2[[#This Row],[RATE X REVISION]]</f>
        <v>0</v>
      </c>
    </row>
    <row r="248" spans="1:14" ht="15.6" hidden="1" x14ac:dyDescent="0.3">
      <c r="A248" s="88">
        <f>_xlfn.XLOOKUP(Table2[[#This Row],[JOB]],Table13[JOB '#2],Table13[DIVISION '#],)</f>
        <v>2</v>
      </c>
      <c r="B248" s="89" t="s">
        <v>3471</v>
      </c>
      <c r="C248" s="89" t="str">
        <f>_xlfn.XLOOKUP(Table2[[#This Row],[JOB]],Table13[JOB '#1],Table13[JOB DESC],)</f>
        <v>Dallas IH 45 Bridge Maintenanc</v>
      </c>
      <c r="D248" s="89" t="s">
        <v>3800</v>
      </c>
      <c r="E248" s="89" t="str">
        <f>_xlfn.XLOOKUP(Table2[[#This Row],[ASSET ID]],ALL!$B:$B,ALL!$C:$C,)</f>
        <v>2024 F350 FLATBED WELDING TK</v>
      </c>
      <c r="F248" s="89" t="str">
        <f>IFERROR(_xlfn.XLOOKUP(Table2[[#This Row],[ASSET ID]],FLEET7[Asset],FLEET7[Employee],),"")</f>
        <v>Claudio, Hector J</v>
      </c>
      <c r="G248" s="90">
        <v>0.16</v>
      </c>
      <c r="H248" s="116" t="s">
        <v>8377</v>
      </c>
      <c r="I248" s="136"/>
      <c r="J248" s="88"/>
      <c r="K248" s="91">
        <f>_xlfn.XLOOKUP(Table2[[#This Row],[ASSET ID]],Table7[Equip '#],Table7[Rate],)</f>
        <v>2500</v>
      </c>
      <c r="L248" s="91">
        <f>Table2[[#This Row],[INTERNAL MONTHLY RATE]]*Table2[[#This Row],[UNIT ALLOCATION]]</f>
        <v>400</v>
      </c>
      <c r="M248" s="91">
        <f>IF(ISBLANK(Table2[[#This Row],[REVISION]]), Table2[[#This Row],[UNIT ALLOCATION]] * Table2[[#This Row],[INTERNAL MONTHLY RATE]], Table2[[#This Row],[INTERNAL MONTHLY RATE]] * Table2[[#This Row],[REVISION]])</f>
        <v>400</v>
      </c>
      <c r="N248" s="92">
        <f>Table2[[#This Row],[RATE X ALLOCATION]]-Table2[[#This Row],[RATE X REVISION]]</f>
        <v>0</v>
      </c>
    </row>
    <row r="249" spans="1:14" ht="15.6" hidden="1" x14ac:dyDescent="0.3">
      <c r="A249" s="88">
        <f>_xlfn.XLOOKUP(Table2[[#This Row],[JOB]],Table13[JOB '#2],Table13[DIVISION '#],)</f>
        <v>2</v>
      </c>
      <c r="B249" s="89" t="s">
        <v>3471</v>
      </c>
      <c r="C249" s="89" t="str">
        <f>_xlfn.XLOOKUP(Table2[[#This Row],[JOB]],Table13[JOB '#1],Table13[JOB DESC],)</f>
        <v>Dallas IH 45 Bridge Maintenanc</v>
      </c>
      <c r="D249" s="89" t="s">
        <v>6040</v>
      </c>
      <c r="E249" s="89" t="str">
        <f>_xlfn.XLOOKUP(Table2[[#This Row],[ASSET ID]],ALL!$B:$B,ALL!$C:$C,)</f>
        <v>2024 FORD MAVERICK (RRB41786)</v>
      </c>
      <c r="F249" s="89" t="str">
        <f>IFERROR(_xlfn.XLOOKUP(Table2[[#This Row],[ASSET ID]],FLEET7[Asset],FLEET7[Employee],),"")</f>
        <v>MANCHO CAMACHO, GRECIA</v>
      </c>
      <c r="G249" s="90">
        <v>0.11</v>
      </c>
      <c r="H249" s="116" t="s">
        <v>8377</v>
      </c>
      <c r="I249" s="136"/>
      <c r="J249" s="88"/>
      <c r="K249" s="91">
        <f>_xlfn.XLOOKUP(Table2[[#This Row],[ASSET ID]],Table7[Equip '#],Table7[Rate],)</f>
        <v>1000</v>
      </c>
      <c r="L249" s="91">
        <f>Table2[[#This Row],[INTERNAL MONTHLY RATE]]*Table2[[#This Row],[UNIT ALLOCATION]]</f>
        <v>110</v>
      </c>
      <c r="M249" s="91">
        <f>IF(ISBLANK(Table2[[#This Row],[REVISION]]), Table2[[#This Row],[UNIT ALLOCATION]] * Table2[[#This Row],[INTERNAL MONTHLY RATE]], Table2[[#This Row],[INTERNAL MONTHLY RATE]] * Table2[[#This Row],[REVISION]])</f>
        <v>110</v>
      </c>
      <c r="N249" s="92">
        <f>Table2[[#This Row],[RATE X ALLOCATION]]-Table2[[#This Row],[RATE X REVISION]]</f>
        <v>0</v>
      </c>
    </row>
    <row r="250" spans="1:14" ht="15.6" hidden="1" x14ac:dyDescent="0.3">
      <c r="A250" s="88">
        <f>_xlfn.XLOOKUP(Table2[[#This Row],[JOB]],Table13[JOB '#2],Table13[DIVISION '#],)</f>
        <v>2</v>
      </c>
      <c r="B250" s="89" t="s">
        <v>3471</v>
      </c>
      <c r="C250" s="89" t="str">
        <f>_xlfn.XLOOKUP(Table2[[#This Row],[JOB]],Table13[JOB '#1],Table13[JOB DESC],)</f>
        <v>Dallas IH 45 Bridge Maintenanc</v>
      </c>
      <c r="D250" s="89" t="s">
        <v>6045</v>
      </c>
      <c r="E250" s="89" t="str">
        <f>_xlfn.XLOOKUP(Table2[[#This Row],[ASSET ID]],ALL!$B:$B,ALL!$C:$C,)</f>
        <v>2024 FORD MAVERICK (RRB41295)</v>
      </c>
      <c r="F250" s="89" t="str">
        <f>IFERROR(_xlfn.XLOOKUP(Table2[[#This Row],[ASSET ID]],FLEET7[Asset],FLEET7[Employee],),"")</f>
        <v>CASTRO, JUAN J</v>
      </c>
      <c r="G250" s="90">
        <v>0.1</v>
      </c>
      <c r="H250" s="116" t="s">
        <v>8377</v>
      </c>
      <c r="I250" s="136"/>
      <c r="J250" s="88"/>
      <c r="K250" s="91">
        <f>_xlfn.XLOOKUP(Table2[[#This Row],[ASSET ID]],Table7[Equip '#],Table7[Rate],)</f>
        <v>1000</v>
      </c>
      <c r="L250" s="91">
        <f>Table2[[#This Row],[INTERNAL MONTHLY RATE]]*Table2[[#This Row],[UNIT ALLOCATION]]</f>
        <v>100</v>
      </c>
      <c r="M250" s="91">
        <f>IF(ISBLANK(Table2[[#This Row],[REVISION]]), Table2[[#This Row],[UNIT ALLOCATION]] * Table2[[#This Row],[INTERNAL MONTHLY RATE]], Table2[[#This Row],[INTERNAL MONTHLY RATE]] * Table2[[#This Row],[REVISION]])</f>
        <v>100</v>
      </c>
      <c r="N250" s="92">
        <f>Table2[[#This Row],[RATE X ALLOCATION]]-Table2[[#This Row],[RATE X REVISION]]</f>
        <v>0</v>
      </c>
    </row>
    <row r="251" spans="1:14" ht="15.6" hidden="1" x14ac:dyDescent="0.3">
      <c r="A251" s="88">
        <f>_xlfn.XLOOKUP(Table2[[#This Row],[JOB]],Table13[JOB '#2],Table13[DIVISION '#],)</f>
        <v>2</v>
      </c>
      <c r="B251" s="89" t="s">
        <v>3471</v>
      </c>
      <c r="C251" s="89" t="str">
        <f>_xlfn.XLOOKUP(Table2[[#This Row],[JOB]],Table13[JOB '#1],Table13[JOB DESC],)</f>
        <v>Dallas IH 45 Bridge Maintenanc</v>
      </c>
      <c r="D251" s="89" t="s">
        <v>8066</v>
      </c>
      <c r="E251" s="89" t="str">
        <f>_xlfn.XLOOKUP(Table2[[#This Row],[ASSET ID]],ALL!$B:$B,ALL!$C:$C,)</f>
        <v>2021 UTILITY TRAILER 85605 SDT-01</v>
      </c>
      <c r="F251" s="89" t="str">
        <f>IFERROR(_xlfn.XLOOKUP(Table2[[#This Row],[ASSET ID]],FLEET7[Asset],FLEET7[Employee],),"")</f>
        <v/>
      </c>
      <c r="G251" s="90">
        <v>7.0000000000000007E-2</v>
      </c>
      <c r="H251" s="116" t="s">
        <v>8377</v>
      </c>
      <c r="I251" s="136"/>
      <c r="J251" s="88"/>
      <c r="K251" s="91">
        <f>_xlfn.XLOOKUP(Table2[[#This Row],[ASSET ID]],Table7[Equip '#],Table7[Rate],)</f>
        <v>850</v>
      </c>
      <c r="L251" s="91">
        <f>Table2[[#This Row],[INTERNAL MONTHLY RATE]]*Table2[[#This Row],[UNIT ALLOCATION]]</f>
        <v>59.500000000000007</v>
      </c>
      <c r="M251" s="91">
        <f>IF(ISBLANK(Table2[[#This Row],[REVISION]]), Table2[[#This Row],[UNIT ALLOCATION]] * Table2[[#This Row],[INTERNAL MONTHLY RATE]], Table2[[#This Row],[INTERNAL MONTHLY RATE]] * Table2[[#This Row],[REVISION]])</f>
        <v>59.500000000000007</v>
      </c>
      <c r="N251" s="92">
        <f>Table2[[#This Row],[RATE X ALLOCATION]]-Table2[[#This Row],[RATE X REVISION]]</f>
        <v>0</v>
      </c>
    </row>
    <row r="252" spans="1:14" ht="15.6" hidden="1" x14ac:dyDescent="0.3">
      <c r="A252" s="88">
        <f>_xlfn.XLOOKUP(Table2[[#This Row],[JOB]],Table13[JOB '#2],Table13[DIVISION '#],)</f>
        <v>2</v>
      </c>
      <c r="B252" s="89" t="s">
        <v>3471</v>
      </c>
      <c r="C252" s="89" t="str">
        <f>_xlfn.XLOOKUP(Table2[[#This Row],[JOB]],Table13[JOB '#1],Table13[JOB DESC],)</f>
        <v>Dallas IH 45 Bridge Maintenanc</v>
      </c>
      <c r="D252" s="89" t="s">
        <v>477</v>
      </c>
      <c r="E252" s="89" t="str">
        <f>_xlfn.XLOOKUP(Table2[[#This Row],[ASSET ID]],ALL!$B:$B,ALL!$C:$C,)</f>
        <v>2012 Freightliner with Access</v>
      </c>
      <c r="F252" s="89" t="str">
        <f>IFERROR(_xlfn.XLOOKUP(Table2[[#This Row],[ASSET ID]],FLEET7[Asset],FLEET7[Employee],),"")</f>
        <v/>
      </c>
      <c r="G252" s="90">
        <v>0.27</v>
      </c>
      <c r="H252" s="116" t="s">
        <v>8377</v>
      </c>
      <c r="I252" s="136"/>
      <c r="J252" s="88"/>
      <c r="K252" s="91">
        <f>_xlfn.XLOOKUP(Table2[[#This Row],[ASSET ID]],Table7[Equip '#],Table7[Rate],)</f>
        <v>3650</v>
      </c>
      <c r="L252" s="91">
        <f>Table2[[#This Row],[INTERNAL MONTHLY RATE]]*Table2[[#This Row],[UNIT ALLOCATION]]</f>
        <v>985.50000000000011</v>
      </c>
      <c r="M252" s="91">
        <f>IF(ISBLANK(Table2[[#This Row],[REVISION]]), Table2[[#This Row],[UNIT ALLOCATION]] * Table2[[#This Row],[INTERNAL MONTHLY RATE]], Table2[[#This Row],[INTERNAL MONTHLY RATE]] * Table2[[#This Row],[REVISION]])</f>
        <v>985.50000000000011</v>
      </c>
      <c r="N252" s="92">
        <f>Table2[[#This Row],[RATE X ALLOCATION]]-Table2[[#This Row],[RATE X REVISION]]</f>
        <v>0</v>
      </c>
    </row>
    <row r="253" spans="1:14" ht="15.6" hidden="1" x14ac:dyDescent="0.3">
      <c r="A253" s="88">
        <f>_xlfn.XLOOKUP(Table2[[#This Row],[JOB]],Table13[JOB '#2],Table13[DIVISION '#],)</f>
        <v>2</v>
      </c>
      <c r="B253" s="89" t="s">
        <v>3471</v>
      </c>
      <c r="C253" s="89" t="str">
        <f>_xlfn.XLOOKUP(Table2[[#This Row],[JOB]],Table13[JOB '#1],Table13[JOB DESC],)</f>
        <v>Dallas IH 45 Bridge Maintenanc</v>
      </c>
      <c r="D253" s="89" t="s">
        <v>109</v>
      </c>
      <c r="E253" s="89" t="str">
        <f>_xlfn.XLOOKUP(Table2[[#This Row],[ASSET ID]],ALL!$B:$B,ALL!$C:$C,)</f>
        <v>Mack MD6 TMA (2023)</v>
      </c>
      <c r="F253" s="89" t="str">
        <f>IFERROR(_xlfn.XLOOKUP(Table2[[#This Row],[ASSET ID]],FLEET7[Asset],FLEET7[Employee],),"")</f>
        <v/>
      </c>
      <c r="G253" s="90">
        <v>0.31</v>
      </c>
      <c r="H253" s="116" t="s">
        <v>8377</v>
      </c>
      <c r="I253" s="136"/>
      <c r="J253" s="88"/>
      <c r="K253" s="91">
        <f>_xlfn.XLOOKUP(Table2[[#This Row],[ASSET ID]],Table7[Equip '#],Table7[Rate],)</f>
        <v>3650</v>
      </c>
      <c r="L253" s="91">
        <f>Table2[[#This Row],[INTERNAL MONTHLY RATE]]*Table2[[#This Row],[UNIT ALLOCATION]]</f>
        <v>1131.5</v>
      </c>
      <c r="M253" s="91">
        <f>IF(ISBLANK(Table2[[#This Row],[REVISION]]), Table2[[#This Row],[UNIT ALLOCATION]] * Table2[[#This Row],[INTERNAL MONTHLY RATE]], Table2[[#This Row],[INTERNAL MONTHLY RATE]] * Table2[[#This Row],[REVISION]])</f>
        <v>1131.5</v>
      </c>
      <c r="N253" s="92">
        <f>Table2[[#This Row],[RATE X ALLOCATION]]-Table2[[#This Row],[RATE X REVISION]]</f>
        <v>0</v>
      </c>
    </row>
    <row r="254" spans="1:14" ht="15.6" hidden="1" x14ac:dyDescent="0.3">
      <c r="A254" s="88">
        <f>_xlfn.XLOOKUP(Table2[[#This Row],[JOB]],Table13[JOB '#2],Table13[DIVISION '#],)</f>
        <v>2</v>
      </c>
      <c r="B254" s="89" t="s">
        <v>3471</v>
      </c>
      <c r="C254" s="89" t="str">
        <f>_xlfn.XLOOKUP(Table2[[#This Row],[JOB]],Table13[JOB '#1],Table13[JOB DESC],)</f>
        <v>Dallas IH 45 Bridge Maintenanc</v>
      </c>
      <c r="D254" s="89" t="s">
        <v>110</v>
      </c>
      <c r="E254" s="89" t="str">
        <f>_xlfn.XLOOKUP(Table2[[#This Row],[ASSET ID]],ALL!$B:$B,ALL!$C:$C,)</f>
        <v>Mack MD6 TMA (2023)</v>
      </c>
      <c r="F254" s="89" t="str">
        <f>IFERROR(_xlfn.XLOOKUP(Table2[[#This Row],[ASSET ID]],FLEET7[Asset],FLEET7[Employee],),"")</f>
        <v/>
      </c>
      <c r="G254" s="90">
        <v>0.37</v>
      </c>
      <c r="H254" s="116" t="s">
        <v>8377</v>
      </c>
      <c r="I254" s="136"/>
      <c r="J254" s="88"/>
      <c r="K254" s="91">
        <f>_xlfn.XLOOKUP(Table2[[#This Row],[ASSET ID]],Table7[Equip '#],Table7[Rate],)</f>
        <v>3650</v>
      </c>
      <c r="L254" s="91">
        <f>Table2[[#This Row],[INTERNAL MONTHLY RATE]]*Table2[[#This Row],[UNIT ALLOCATION]]</f>
        <v>1350.5</v>
      </c>
      <c r="M254" s="91">
        <f>IF(ISBLANK(Table2[[#This Row],[REVISION]]), Table2[[#This Row],[UNIT ALLOCATION]] * Table2[[#This Row],[INTERNAL MONTHLY RATE]], Table2[[#This Row],[INTERNAL MONTHLY RATE]] * Table2[[#This Row],[REVISION]])</f>
        <v>1350.5</v>
      </c>
      <c r="N254" s="92">
        <f>Table2[[#This Row],[RATE X ALLOCATION]]-Table2[[#This Row],[RATE X REVISION]]</f>
        <v>0</v>
      </c>
    </row>
    <row r="255" spans="1:14" ht="15.6" hidden="1" x14ac:dyDescent="0.3">
      <c r="A255" s="88">
        <f>_xlfn.XLOOKUP(Table2[[#This Row],[JOB]],Table13[JOB '#2],Table13[DIVISION '#],)</f>
        <v>2</v>
      </c>
      <c r="B255" s="89" t="s">
        <v>3471</v>
      </c>
      <c r="C255" s="89" t="str">
        <f>_xlfn.XLOOKUP(Table2[[#This Row],[JOB]],Table13[JOB '#1],Table13[JOB DESC],)</f>
        <v>Dallas IH 45 Bridge Maintenanc</v>
      </c>
      <c r="D255" s="89" t="s">
        <v>2866</v>
      </c>
      <c r="E255" s="89" t="str">
        <f>_xlfn.XLOOKUP(Table2[[#This Row],[ASSET ID]],ALL!$B:$B,ALL!$C:$C,)</f>
        <v>2018 INTL 4300 (H736688)</v>
      </c>
      <c r="F255" s="89" t="str">
        <f>IFERROR(_xlfn.XLOOKUP(Table2[[#This Row],[ASSET ID]],FLEET7[Asset],FLEET7[Employee],),"")</f>
        <v/>
      </c>
      <c r="G255" s="90">
        <v>0.34</v>
      </c>
      <c r="H255" s="116" t="s">
        <v>8377</v>
      </c>
      <c r="I255" s="136"/>
      <c r="J255" s="88"/>
      <c r="K255" s="91">
        <f>_xlfn.XLOOKUP(Table2[[#This Row],[ASSET ID]],Table7[Equip '#],Table7[Rate],)</f>
        <v>3650</v>
      </c>
      <c r="L255" s="91">
        <f>Table2[[#This Row],[INTERNAL MONTHLY RATE]]*Table2[[#This Row],[UNIT ALLOCATION]]</f>
        <v>1241</v>
      </c>
      <c r="M255" s="91">
        <f>IF(ISBLANK(Table2[[#This Row],[REVISION]]), Table2[[#This Row],[UNIT ALLOCATION]] * Table2[[#This Row],[INTERNAL MONTHLY RATE]], Table2[[#This Row],[INTERNAL MONTHLY RATE]] * Table2[[#This Row],[REVISION]])</f>
        <v>1241</v>
      </c>
      <c r="N255" s="92">
        <f>Table2[[#This Row],[RATE X ALLOCATION]]-Table2[[#This Row],[RATE X REVISION]]</f>
        <v>0</v>
      </c>
    </row>
    <row r="256" spans="1:14" ht="15.6" hidden="1" x14ac:dyDescent="0.3">
      <c r="A256" s="88">
        <f>_xlfn.XLOOKUP(Table2[[#This Row],[JOB]],Table13[JOB '#2],Table13[DIVISION '#],)</f>
        <v>2</v>
      </c>
      <c r="B256" s="89" t="s">
        <v>3471</v>
      </c>
      <c r="C256" s="89" t="str">
        <f>_xlfn.XLOOKUP(Table2[[#This Row],[JOB]],Table13[JOB '#1],Table13[JOB DESC],)</f>
        <v>Dallas IH 45 Bridge Maintenanc</v>
      </c>
      <c r="D256" s="89" t="s">
        <v>2870</v>
      </c>
      <c r="E256" s="89" t="str">
        <f>_xlfn.XLOOKUP(Table2[[#This Row],[ASSET ID]],ALL!$B:$B,ALL!$C:$C,)</f>
        <v>2019 INTL 4300 (L592806)</v>
      </c>
      <c r="F256" s="89" t="str">
        <f>IFERROR(_xlfn.XLOOKUP(Table2[[#This Row],[ASSET ID]],FLEET7[Asset],FLEET7[Employee],),"")</f>
        <v/>
      </c>
      <c r="G256" s="90">
        <v>0.2</v>
      </c>
      <c r="H256" s="116" t="s">
        <v>8377</v>
      </c>
      <c r="I256" s="136"/>
      <c r="J256" s="88"/>
      <c r="K256" s="91">
        <f>_xlfn.XLOOKUP(Table2[[#This Row],[ASSET ID]],Table7[Equip '#],Table7[Rate],)</f>
        <v>3650</v>
      </c>
      <c r="L256" s="91">
        <f>Table2[[#This Row],[INTERNAL MONTHLY RATE]]*Table2[[#This Row],[UNIT ALLOCATION]]</f>
        <v>730</v>
      </c>
      <c r="M256" s="91">
        <f>IF(ISBLANK(Table2[[#This Row],[REVISION]]), Table2[[#This Row],[UNIT ALLOCATION]] * Table2[[#This Row],[INTERNAL MONTHLY RATE]], Table2[[#This Row],[INTERNAL MONTHLY RATE]] * Table2[[#This Row],[REVISION]])</f>
        <v>730</v>
      </c>
      <c r="N256" s="92">
        <f>Table2[[#This Row],[RATE X ALLOCATION]]-Table2[[#This Row],[RATE X REVISION]]</f>
        <v>0</v>
      </c>
    </row>
    <row r="257" spans="1:14" ht="15.6" hidden="1" x14ac:dyDescent="0.3">
      <c r="A257" s="88">
        <f>_xlfn.XLOOKUP(Table2[[#This Row],[JOB]],Table13[JOB '#2],Table13[DIVISION '#],)</f>
        <v>2</v>
      </c>
      <c r="B257" s="89" t="s">
        <v>3471</v>
      </c>
      <c r="C257" s="89" t="str">
        <f>_xlfn.XLOOKUP(Table2[[#This Row],[JOB]],Table13[JOB '#1],Table13[JOB DESC],)</f>
        <v>Dallas IH 45 Bridge Maintenanc</v>
      </c>
      <c r="D257" s="89" t="s">
        <v>5857</v>
      </c>
      <c r="E257" s="89" t="str">
        <f>_xlfn.XLOOKUP(Table2[[#This Row],[ASSET ID]],ALL!$B:$B,ALL!$C:$C,)</f>
        <v>2016 FRGHT M2 (V9036)</v>
      </c>
      <c r="F257" s="89" t="str">
        <f>IFERROR(_xlfn.XLOOKUP(Table2[[#This Row],[ASSET ID]],FLEET7[Asset],FLEET7[Employee],),"")</f>
        <v/>
      </c>
      <c r="G257" s="90">
        <v>0.05</v>
      </c>
      <c r="H257" s="116" t="s">
        <v>8377</v>
      </c>
      <c r="I257" s="136"/>
      <c r="J257" s="88"/>
      <c r="K257" s="91">
        <f>_xlfn.XLOOKUP(Table2[[#This Row],[ASSET ID]],Table7[Equip '#],Table7[Rate],)</f>
        <v>3650</v>
      </c>
      <c r="L257" s="91">
        <f>Table2[[#This Row],[INTERNAL MONTHLY RATE]]*Table2[[#This Row],[UNIT ALLOCATION]]</f>
        <v>182.5</v>
      </c>
      <c r="M257" s="91">
        <f>IF(ISBLANK(Table2[[#This Row],[REVISION]]), Table2[[#This Row],[UNIT ALLOCATION]] * Table2[[#This Row],[INTERNAL MONTHLY RATE]], Table2[[#This Row],[INTERNAL MONTHLY RATE]] * Table2[[#This Row],[REVISION]])</f>
        <v>182.5</v>
      </c>
      <c r="N257" s="92">
        <f>Table2[[#This Row],[RATE X ALLOCATION]]-Table2[[#This Row],[RATE X REVISION]]</f>
        <v>0</v>
      </c>
    </row>
    <row r="258" spans="1:14" ht="15.6" hidden="1" x14ac:dyDescent="0.3">
      <c r="A258" s="88">
        <f>_xlfn.XLOOKUP(Table2[[#This Row],[JOB]],Table13[JOB '#2],Table13[DIVISION '#],)</f>
        <v>2</v>
      </c>
      <c r="B258" s="89" t="s">
        <v>3471</v>
      </c>
      <c r="C258" s="89" t="str">
        <f>_xlfn.XLOOKUP(Table2[[#This Row],[JOB]],Table13[JOB '#1],Table13[JOB DESC],)</f>
        <v>Dallas IH 45 Bridge Maintenanc</v>
      </c>
      <c r="D258" s="89" t="s">
        <v>5857</v>
      </c>
      <c r="E258" s="89" t="str">
        <f>_xlfn.XLOOKUP(Table2[[#This Row],[ASSET ID]],ALL!$B:$B,ALL!$C:$C,)</f>
        <v>2016 FRGHT M2 (V9036)</v>
      </c>
      <c r="F258" s="89" t="str">
        <f>IFERROR(_xlfn.XLOOKUP(Table2[[#This Row],[ASSET ID]],FLEET7[Asset],FLEET7[Employee],),"")</f>
        <v/>
      </c>
      <c r="G258" s="90">
        <v>0.5</v>
      </c>
      <c r="H258" s="116" t="s">
        <v>8377</v>
      </c>
      <c r="I258" s="136"/>
      <c r="J258" s="88"/>
      <c r="K258" s="91">
        <f>_xlfn.XLOOKUP(Table2[[#This Row],[ASSET ID]],Table7[Equip '#],Table7[Rate],)</f>
        <v>3650</v>
      </c>
      <c r="L258" s="91">
        <f>Table2[[#This Row],[INTERNAL MONTHLY RATE]]*Table2[[#This Row],[UNIT ALLOCATION]]</f>
        <v>1825</v>
      </c>
      <c r="M258" s="91">
        <f>IF(ISBLANK(Table2[[#This Row],[REVISION]]), Table2[[#This Row],[UNIT ALLOCATION]] * Table2[[#This Row],[INTERNAL MONTHLY RATE]], Table2[[#This Row],[INTERNAL MONTHLY RATE]] * Table2[[#This Row],[REVISION]])</f>
        <v>1825</v>
      </c>
      <c r="N258" s="92">
        <f>Table2[[#This Row],[RATE X ALLOCATION]]-Table2[[#This Row],[RATE X REVISION]]</f>
        <v>0</v>
      </c>
    </row>
    <row r="259" spans="1:14" ht="15.6" hidden="1" x14ac:dyDescent="0.3">
      <c r="A259" s="88">
        <f>_xlfn.XLOOKUP(Table2[[#This Row],[JOB]],Table13[JOB '#2],Table13[DIVISION '#],)</f>
        <v>2</v>
      </c>
      <c r="B259" s="89" t="s">
        <v>3471</v>
      </c>
      <c r="C259" s="89" t="str">
        <f>_xlfn.XLOOKUP(Table2[[#This Row],[JOB]],Table13[JOB '#1],Table13[JOB DESC],)</f>
        <v>Dallas IH 45 Bridge Maintenanc</v>
      </c>
      <c r="D259" s="89" t="s">
        <v>1323</v>
      </c>
      <c r="E259" s="89" t="str">
        <f>_xlfn.XLOOKUP(Table2[[#This Row],[ASSET ID]],ALL!$B:$B,ALL!$C:$C,)</f>
        <v>2015 CAT 242D</v>
      </c>
      <c r="F259" s="89" t="str">
        <f>IFERROR(_xlfn.XLOOKUP(Table2[[#This Row],[ASSET ID]],FLEET7[Asset],FLEET7[Employee],),"")</f>
        <v/>
      </c>
      <c r="G259" s="90">
        <v>0.1</v>
      </c>
      <c r="H259" s="116" t="s">
        <v>8377</v>
      </c>
      <c r="I259" s="136"/>
      <c r="J259" s="88"/>
      <c r="K259" s="91">
        <f>_xlfn.XLOOKUP(Table2[[#This Row],[ASSET ID]],Table7[Equip '#],Table7[Rate],)</f>
        <v>2100</v>
      </c>
      <c r="L259" s="91">
        <f>Table2[[#This Row],[INTERNAL MONTHLY RATE]]*Table2[[#This Row],[UNIT ALLOCATION]]</f>
        <v>210</v>
      </c>
      <c r="M259" s="91">
        <f>IF(ISBLANK(Table2[[#This Row],[REVISION]]), Table2[[#This Row],[UNIT ALLOCATION]] * Table2[[#This Row],[INTERNAL MONTHLY RATE]], Table2[[#This Row],[INTERNAL MONTHLY RATE]] * Table2[[#This Row],[REVISION]])</f>
        <v>210</v>
      </c>
      <c r="N259" s="92">
        <f>Table2[[#This Row],[RATE X ALLOCATION]]-Table2[[#This Row],[RATE X REVISION]]</f>
        <v>0</v>
      </c>
    </row>
    <row r="260" spans="1:14" ht="15.6" hidden="1" x14ac:dyDescent="0.3">
      <c r="A260" s="88">
        <f>_xlfn.XLOOKUP(Table2[[#This Row],[JOB]],Table13[JOB '#2],Table13[DIVISION '#],)</f>
        <v>2</v>
      </c>
      <c r="B260" s="89" t="s">
        <v>3471</v>
      </c>
      <c r="C260" s="89" t="str">
        <f>_xlfn.XLOOKUP(Table2[[#This Row],[JOB]],Table13[JOB '#1],Table13[JOB DESC],)</f>
        <v>Dallas IH 45 Bridge Maintenanc</v>
      </c>
      <c r="D260" s="89" t="s">
        <v>133</v>
      </c>
      <c r="E260" s="89" t="str">
        <f>_xlfn.XLOOKUP(Table2[[#This Row],[ASSET ID]],ALL!$B:$B,ALL!$C:$C,)</f>
        <v>2019 Peterbilt 337 2000gal</v>
      </c>
      <c r="F260" s="89" t="str">
        <f>IFERROR(_xlfn.XLOOKUP(Table2[[#This Row],[ASSET ID]],FLEET7[Asset],FLEET7[Employee],),"")</f>
        <v/>
      </c>
      <c r="G260" s="90">
        <v>0.1</v>
      </c>
      <c r="H260" s="116" t="s">
        <v>8377</v>
      </c>
      <c r="I260" s="136"/>
      <c r="J260" s="88"/>
      <c r="K260" s="91">
        <f>_xlfn.XLOOKUP(Table2[[#This Row],[ASSET ID]],Table7[Equip '#],Table7[Rate],)</f>
        <v>3000</v>
      </c>
      <c r="L260" s="91">
        <f>Table2[[#This Row],[INTERNAL MONTHLY RATE]]*Table2[[#This Row],[UNIT ALLOCATION]]</f>
        <v>300</v>
      </c>
      <c r="M260" s="91">
        <f>IF(ISBLANK(Table2[[#This Row],[REVISION]]), Table2[[#This Row],[UNIT ALLOCATION]] * Table2[[#This Row],[INTERNAL MONTHLY RATE]], Table2[[#This Row],[INTERNAL MONTHLY RATE]] * Table2[[#This Row],[REVISION]])</f>
        <v>300</v>
      </c>
      <c r="N260" s="92">
        <f>Table2[[#This Row],[RATE X ALLOCATION]]-Table2[[#This Row],[RATE X REVISION]]</f>
        <v>0</v>
      </c>
    </row>
    <row r="261" spans="1:14" ht="15.6" hidden="1" x14ac:dyDescent="0.3">
      <c r="A261" s="88">
        <f>_xlfn.XLOOKUP(Table2[[#This Row],[JOB]],Table13[JOB '#2],Table13[DIVISION '#],)</f>
        <v>4</v>
      </c>
      <c r="B261" s="89" t="s">
        <v>3470</v>
      </c>
      <c r="C261" s="89" t="str">
        <f>_xlfn.XLOOKUP(Table2[[#This Row],[JOB]],Table13[JOB '#1],Table13[JOB DESC],)</f>
        <v>Harris VA Bridge Rehabs</v>
      </c>
      <c r="D261" s="89" t="s">
        <v>451</v>
      </c>
      <c r="E261" s="89" t="str">
        <f>_xlfn.XLOOKUP(Table2[[#This Row],[ASSET ID]],ALL!$B:$B,ALL!$C:$C,)</f>
        <v>CAT 420F</v>
      </c>
      <c r="F261" s="89" t="str">
        <f>IFERROR(_xlfn.XLOOKUP(Table2[[#This Row],[ASSET ID]],FLEET7[Asset],FLEET7[Employee],),"")</f>
        <v/>
      </c>
      <c r="G261" s="90">
        <v>0.5</v>
      </c>
      <c r="H261" s="116" t="s">
        <v>8377</v>
      </c>
      <c r="I261" s="136"/>
      <c r="J261" s="88"/>
      <c r="K261" s="91">
        <f>_xlfn.XLOOKUP(Table2[[#This Row],[ASSET ID]],Table7[Equip '#],Table7[Rate],)</f>
        <v>2500</v>
      </c>
      <c r="L261" s="91">
        <f>Table2[[#This Row],[INTERNAL MONTHLY RATE]]*Table2[[#This Row],[UNIT ALLOCATION]]</f>
        <v>1250</v>
      </c>
      <c r="M261" s="91">
        <f>IF(ISBLANK(Table2[[#This Row],[REVISION]]), Table2[[#This Row],[UNIT ALLOCATION]] * Table2[[#This Row],[INTERNAL MONTHLY RATE]], Table2[[#This Row],[INTERNAL MONTHLY RATE]] * Table2[[#This Row],[REVISION]])</f>
        <v>1250</v>
      </c>
      <c r="N261" s="92">
        <f>Table2[[#This Row],[RATE X ALLOCATION]]-Table2[[#This Row],[RATE X REVISION]]</f>
        <v>0</v>
      </c>
    </row>
    <row r="262" spans="1:14" ht="15.6" hidden="1" x14ac:dyDescent="0.3">
      <c r="A262" s="88">
        <f>_xlfn.XLOOKUP(Table2[[#This Row],[JOB]],Table13[JOB '#2],Table13[DIVISION '#],)</f>
        <v>4</v>
      </c>
      <c r="B262" s="89" t="s">
        <v>3470</v>
      </c>
      <c r="C262" s="89" t="str">
        <f>_xlfn.XLOOKUP(Table2[[#This Row],[JOB]],Table13[JOB '#1],Table13[JOB DESC],)</f>
        <v>Harris VA Bridge Rehabs</v>
      </c>
      <c r="D262" s="89" t="s">
        <v>295</v>
      </c>
      <c r="E262" s="89" t="str">
        <f>_xlfn.XLOOKUP(Table2[[#This Row],[ASSET ID]],ALL!$B:$B,ALL!$C:$C,)</f>
        <v>2022 DODGE RAM 1500</v>
      </c>
      <c r="F262" s="89" t="str">
        <f>IFERROR(_xlfn.XLOOKUP(Table2[[#This Row],[ASSET ID]],FLEET7[Asset],FLEET7[Employee],),"")</f>
        <v>Andrade, Manuel</v>
      </c>
      <c r="G262" s="90">
        <v>0.18</v>
      </c>
      <c r="H262" s="116" t="s">
        <v>8377</v>
      </c>
      <c r="I262" s="136"/>
      <c r="J262" s="88"/>
      <c r="K262" s="91">
        <f>_xlfn.XLOOKUP(Table2[[#This Row],[ASSET ID]],Table7[Equip '#],Table7[Rate],)</f>
        <v>1300</v>
      </c>
      <c r="L262" s="91">
        <f>Table2[[#This Row],[INTERNAL MONTHLY RATE]]*Table2[[#This Row],[UNIT ALLOCATION]]</f>
        <v>234</v>
      </c>
      <c r="M262" s="91">
        <f>IF(ISBLANK(Table2[[#This Row],[REVISION]]), Table2[[#This Row],[UNIT ALLOCATION]] * Table2[[#This Row],[INTERNAL MONTHLY RATE]], Table2[[#This Row],[INTERNAL MONTHLY RATE]] * Table2[[#This Row],[REVISION]])</f>
        <v>234</v>
      </c>
      <c r="N262" s="92">
        <f>Table2[[#This Row],[RATE X ALLOCATION]]-Table2[[#This Row],[RATE X REVISION]]</f>
        <v>0</v>
      </c>
    </row>
    <row r="263" spans="1:14" ht="15.6" hidden="1" x14ac:dyDescent="0.3">
      <c r="A263" s="88">
        <f>_xlfn.XLOOKUP(Table2[[#This Row],[JOB]],Table13[JOB '#2],Table13[DIVISION '#],)</f>
        <v>4</v>
      </c>
      <c r="B263" s="89" t="s">
        <v>3470</v>
      </c>
      <c r="C263" s="89" t="str">
        <f>_xlfn.XLOOKUP(Table2[[#This Row],[JOB]],Table13[JOB '#1],Table13[JOB DESC],)</f>
        <v>Harris VA Bridge Rehabs</v>
      </c>
      <c r="D263" s="89" t="s">
        <v>313</v>
      </c>
      <c r="E263" s="89" t="str">
        <f>_xlfn.XLOOKUP(Table2[[#This Row],[ASSET ID]],ALL!$B:$B,ALL!$C:$C,)</f>
        <v>2022 DODGE RAM 1500</v>
      </c>
      <c r="F263" s="89" t="str">
        <f>IFERROR(_xlfn.XLOOKUP(Table2[[#This Row],[ASSET ID]],FLEET7[Asset],FLEET7[Employee],),"")</f>
        <v>OPEN RAM 1500</v>
      </c>
      <c r="G263" s="90">
        <v>0.1</v>
      </c>
      <c r="H263" s="116" t="s">
        <v>8377</v>
      </c>
      <c r="I263" s="136"/>
      <c r="J263" s="88"/>
      <c r="K263" s="91">
        <f>_xlfn.XLOOKUP(Table2[[#This Row],[ASSET ID]],Table7[Equip '#],Table7[Rate],)</f>
        <v>1300</v>
      </c>
      <c r="L263" s="91">
        <f>Table2[[#This Row],[INTERNAL MONTHLY RATE]]*Table2[[#This Row],[UNIT ALLOCATION]]</f>
        <v>130</v>
      </c>
      <c r="M263" s="91">
        <f>IF(ISBLANK(Table2[[#This Row],[REVISION]]), Table2[[#This Row],[UNIT ALLOCATION]] * Table2[[#This Row],[INTERNAL MONTHLY RATE]], Table2[[#This Row],[INTERNAL MONTHLY RATE]] * Table2[[#This Row],[REVISION]])</f>
        <v>130</v>
      </c>
      <c r="N263" s="92">
        <f>Table2[[#This Row],[RATE X ALLOCATION]]-Table2[[#This Row],[RATE X REVISION]]</f>
        <v>0</v>
      </c>
    </row>
    <row r="264" spans="1:14" ht="15.6" hidden="1" x14ac:dyDescent="0.3">
      <c r="A264" s="88">
        <f>_xlfn.XLOOKUP(Table2[[#This Row],[JOB]],Table13[JOB '#2],Table13[DIVISION '#],)</f>
        <v>4</v>
      </c>
      <c r="B264" s="89" t="s">
        <v>3470</v>
      </c>
      <c r="C264" s="89" t="str">
        <f>_xlfn.XLOOKUP(Table2[[#This Row],[JOB]],Table13[JOB '#1],Table13[JOB DESC],)</f>
        <v>Harris VA Bridge Rehabs</v>
      </c>
      <c r="D264" s="89" t="s">
        <v>461</v>
      </c>
      <c r="E264" s="89" t="str">
        <f>_xlfn.XLOOKUP(Table2[[#This Row],[ASSET ID]],ALL!$B:$B,ALL!$C:$C,)</f>
        <v>2023 FORD F-250 XL</v>
      </c>
      <c r="F264" s="89" t="str">
        <f>IFERROR(_xlfn.XLOOKUP(Table2[[#This Row],[ASSET ID]],FLEET7[Asset],FLEET7[Employee],),"")</f>
        <v>Reyes, Aureliano</v>
      </c>
      <c r="G264" s="90">
        <v>1</v>
      </c>
      <c r="H264" s="116" t="s">
        <v>8377</v>
      </c>
      <c r="I264" s="136"/>
      <c r="J264" s="88"/>
      <c r="K264" s="91">
        <f>_xlfn.XLOOKUP(Table2[[#This Row],[ASSET ID]],Table7[Equip '#],Table7[Rate],)</f>
        <v>2000</v>
      </c>
      <c r="L264" s="91">
        <f>Table2[[#This Row],[INTERNAL MONTHLY RATE]]*Table2[[#This Row],[UNIT ALLOCATION]]</f>
        <v>2000</v>
      </c>
      <c r="M264" s="91">
        <f>IF(ISBLANK(Table2[[#This Row],[REVISION]]), Table2[[#This Row],[UNIT ALLOCATION]] * Table2[[#This Row],[INTERNAL MONTHLY RATE]], Table2[[#This Row],[INTERNAL MONTHLY RATE]] * Table2[[#This Row],[REVISION]])</f>
        <v>2000</v>
      </c>
      <c r="N264" s="92">
        <f>Table2[[#This Row],[RATE X ALLOCATION]]-Table2[[#This Row],[RATE X REVISION]]</f>
        <v>0</v>
      </c>
    </row>
    <row r="265" spans="1:14" ht="15.6" hidden="1" x14ac:dyDescent="0.3">
      <c r="A265" s="88">
        <f>_xlfn.XLOOKUP(Table2[[#This Row],[JOB]],Table13[JOB '#2],Table13[DIVISION '#],)</f>
        <v>4</v>
      </c>
      <c r="B265" s="89" t="s">
        <v>3470</v>
      </c>
      <c r="C265" s="89" t="str">
        <f>_xlfn.XLOOKUP(Table2[[#This Row],[JOB]],Table13[JOB '#1],Table13[JOB DESC],)</f>
        <v>Harris VA Bridge Rehabs</v>
      </c>
      <c r="D265" s="89" t="s">
        <v>462</v>
      </c>
      <c r="E265" s="89" t="str">
        <f>_xlfn.XLOOKUP(Table2[[#This Row],[ASSET ID]],ALL!$B:$B,ALL!$C:$C,)</f>
        <v>2023 FORD F-250 XL</v>
      </c>
      <c r="F265" s="89" t="str">
        <f>IFERROR(_xlfn.XLOOKUP(Table2[[#This Row],[ASSET ID]],FLEET7[Asset],FLEET7[Employee],),"")</f>
        <v>Gonzalez, Alonzo</v>
      </c>
      <c r="G265" s="90">
        <v>0.1</v>
      </c>
      <c r="H265" s="116" t="s">
        <v>8377</v>
      </c>
      <c r="I265" s="136"/>
      <c r="J265" s="88"/>
      <c r="K265" s="91">
        <f>_xlfn.XLOOKUP(Table2[[#This Row],[ASSET ID]],Table7[Equip '#],Table7[Rate],)</f>
        <v>2000</v>
      </c>
      <c r="L265" s="91">
        <f>Table2[[#This Row],[INTERNAL MONTHLY RATE]]*Table2[[#This Row],[UNIT ALLOCATION]]</f>
        <v>200</v>
      </c>
      <c r="M265" s="91">
        <f>IF(ISBLANK(Table2[[#This Row],[REVISION]]), Table2[[#This Row],[UNIT ALLOCATION]] * Table2[[#This Row],[INTERNAL MONTHLY RATE]], Table2[[#This Row],[INTERNAL MONTHLY RATE]] * Table2[[#This Row],[REVISION]])</f>
        <v>200</v>
      </c>
      <c r="N265" s="92">
        <f>Table2[[#This Row],[RATE X ALLOCATION]]-Table2[[#This Row],[RATE X REVISION]]</f>
        <v>0</v>
      </c>
    </row>
    <row r="266" spans="1:14" ht="15.6" hidden="1" x14ac:dyDescent="0.3">
      <c r="A266" s="88">
        <f>_xlfn.XLOOKUP(Table2[[#This Row],[JOB]],Table13[JOB '#2],Table13[DIVISION '#],)</f>
        <v>4</v>
      </c>
      <c r="B266" s="89" t="s">
        <v>3470</v>
      </c>
      <c r="C266" s="89" t="str">
        <f>_xlfn.XLOOKUP(Table2[[#This Row],[JOB]],Table13[JOB '#1],Table13[JOB DESC],)</f>
        <v>Harris VA Bridge Rehabs</v>
      </c>
      <c r="D266" s="89" t="s">
        <v>3482</v>
      </c>
      <c r="E266" s="89" t="str">
        <f>_xlfn.XLOOKUP(Table2[[#This Row],[ASSET ID]],ALL!$B:$B,ALL!$C:$C,)</f>
        <v>WANCO LIGHT TOWER 4-7KW VERT</v>
      </c>
      <c r="F266" s="89" t="str">
        <f>IFERROR(_xlfn.XLOOKUP(Table2[[#This Row],[ASSET ID]],FLEET7[Asset],FLEET7[Employee],),"")</f>
        <v>P1007120</v>
      </c>
      <c r="G266" s="90">
        <v>1</v>
      </c>
      <c r="H266" s="116" t="s">
        <v>8377</v>
      </c>
      <c r="I266" s="136"/>
      <c r="J266" s="88"/>
      <c r="K266" s="91">
        <f>_xlfn.XLOOKUP(Table2[[#This Row],[ASSET ID]],Table7[Equip '#],Table7[Rate],)</f>
        <v>800</v>
      </c>
      <c r="L266" s="91">
        <f>Table2[[#This Row],[INTERNAL MONTHLY RATE]]*Table2[[#This Row],[UNIT ALLOCATION]]</f>
        <v>800</v>
      </c>
      <c r="M266" s="91">
        <f>IF(ISBLANK(Table2[[#This Row],[REVISION]]), Table2[[#This Row],[UNIT ALLOCATION]] * Table2[[#This Row],[INTERNAL MONTHLY RATE]], Table2[[#This Row],[INTERNAL MONTHLY RATE]] * Table2[[#This Row],[REVISION]])</f>
        <v>800</v>
      </c>
      <c r="N266" s="92">
        <f>Table2[[#This Row],[RATE X ALLOCATION]]-Table2[[#This Row],[RATE X REVISION]]</f>
        <v>0</v>
      </c>
    </row>
    <row r="267" spans="1:14" ht="15.6" hidden="1" x14ac:dyDescent="0.3">
      <c r="A267" s="88">
        <f>_xlfn.XLOOKUP(Table2[[#This Row],[JOB]],Table13[JOB '#2],Table13[DIVISION '#],)</f>
        <v>4</v>
      </c>
      <c r="B267" s="89" t="s">
        <v>3470</v>
      </c>
      <c r="C267" s="89" t="str">
        <f>_xlfn.XLOOKUP(Table2[[#This Row],[JOB]],Table13[JOB '#1],Table13[JOB DESC],)</f>
        <v>Harris VA Bridge Rehabs</v>
      </c>
      <c r="D267" s="89" t="s">
        <v>46</v>
      </c>
      <c r="E267" s="89" t="str">
        <f>_xlfn.XLOOKUP(Table2[[#This Row],[ASSET ID]],ALL!$B:$B,ALL!$C:$C,)</f>
        <v>2018 F-150 D31569</v>
      </c>
      <c r="F267" s="89" t="str">
        <f>IFERROR(_xlfn.XLOOKUP(Table2[[#This Row],[ASSET ID]],FLEET7[Asset],FLEET7[Employee],),"")</f>
        <v>BADILLO, GERARDO J</v>
      </c>
      <c r="G267" s="90">
        <v>0.28000000000000003</v>
      </c>
      <c r="H267" s="116" t="s">
        <v>8377</v>
      </c>
      <c r="I267" s="136"/>
      <c r="J267" s="88"/>
      <c r="K267" s="91">
        <f>_xlfn.XLOOKUP(Table2[[#This Row],[ASSET ID]],Table7[Equip '#],Table7[Rate],)</f>
        <v>1300</v>
      </c>
      <c r="L267" s="91">
        <f>Table2[[#This Row],[INTERNAL MONTHLY RATE]]*Table2[[#This Row],[UNIT ALLOCATION]]</f>
        <v>364.00000000000006</v>
      </c>
      <c r="M267" s="91">
        <f>IF(ISBLANK(Table2[[#This Row],[REVISION]]), Table2[[#This Row],[UNIT ALLOCATION]] * Table2[[#This Row],[INTERNAL MONTHLY RATE]], Table2[[#This Row],[INTERNAL MONTHLY RATE]] * Table2[[#This Row],[REVISION]])</f>
        <v>364.00000000000006</v>
      </c>
      <c r="N267" s="92">
        <f>Table2[[#This Row],[RATE X ALLOCATION]]-Table2[[#This Row],[RATE X REVISION]]</f>
        <v>0</v>
      </c>
    </row>
    <row r="268" spans="1:14" ht="15.6" hidden="1" x14ac:dyDescent="0.3">
      <c r="A268" s="88">
        <f>_xlfn.XLOOKUP(Table2[[#This Row],[JOB]],Table13[JOB '#2],Table13[DIVISION '#],)</f>
        <v>4</v>
      </c>
      <c r="B268" s="89" t="s">
        <v>3470</v>
      </c>
      <c r="C268" s="89" t="str">
        <f>_xlfn.XLOOKUP(Table2[[#This Row],[JOB]],Table13[JOB '#1],Table13[JOB DESC],)</f>
        <v>Harris VA Bridge Rehabs</v>
      </c>
      <c r="D268" s="89" t="s">
        <v>51</v>
      </c>
      <c r="E268" s="89" t="str">
        <f>_xlfn.XLOOKUP(Table2[[#This Row],[ASSET ID]],ALL!$B:$B,ALL!$C:$C,)</f>
        <v>2019 Ford G54586</v>
      </c>
      <c r="F268" s="89" t="str">
        <f>IFERROR(_xlfn.XLOOKUP(Table2[[#This Row],[ASSET ID]],FLEET7[Asset],FLEET7[Employee],),"")</f>
        <v>Saldierna Jr, Armando</v>
      </c>
      <c r="G268" s="90">
        <v>0.46</v>
      </c>
      <c r="H268" s="116" t="s">
        <v>8377</v>
      </c>
      <c r="I268" s="136"/>
      <c r="J268" s="88"/>
      <c r="K268" s="91">
        <f>_xlfn.XLOOKUP(Table2[[#This Row],[ASSET ID]],Table7[Equip '#],Table7[Rate],)</f>
        <v>1500</v>
      </c>
      <c r="L268" s="91">
        <f>Table2[[#This Row],[INTERNAL MONTHLY RATE]]*Table2[[#This Row],[UNIT ALLOCATION]]</f>
        <v>690</v>
      </c>
      <c r="M268" s="91">
        <f>IF(ISBLANK(Table2[[#This Row],[REVISION]]), Table2[[#This Row],[UNIT ALLOCATION]] * Table2[[#This Row],[INTERNAL MONTHLY RATE]], Table2[[#This Row],[INTERNAL MONTHLY RATE]] * Table2[[#This Row],[REVISION]])</f>
        <v>690</v>
      </c>
      <c r="N268" s="92">
        <f>Table2[[#This Row],[RATE X ALLOCATION]]-Table2[[#This Row],[RATE X REVISION]]</f>
        <v>0</v>
      </c>
    </row>
    <row r="269" spans="1:14" ht="15.6" hidden="1" x14ac:dyDescent="0.3">
      <c r="A269" s="88">
        <f>_xlfn.XLOOKUP(Table2[[#This Row],[JOB]],Table13[JOB '#2],Table13[DIVISION '#],)</f>
        <v>4</v>
      </c>
      <c r="B269" s="89" t="s">
        <v>3470</v>
      </c>
      <c r="C269" s="89" t="str">
        <f>_xlfn.XLOOKUP(Table2[[#This Row],[JOB]],Table13[JOB '#1],Table13[JOB DESC],)</f>
        <v>Harris VA Bridge Rehabs</v>
      </c>
      <c r="D269" s="89" t="s">
        <v>70</v>
      </c>
      <c r="E269" s="89" t="str">
        <f>_xlfn.XLOOKUP(Table2[[#This Row],[ASSET ID]],ALL!$B:$B,ALL!$C:$C,)</f>
        <v>2021 F-250 D07383</v>
      </c>
      <c r="F269" s="89" t="str">
        <f>IFERROR(_xlfn.XLOOKUP(Table2[[#This Row],[ASSET ID]],FLEET7[Asset],FLEET7[Employee],),"")</f>
        <v>Turrubiartes Jr, Jose G</v>
      </c>
      <c r="G269" s="90">
        <v>0.31</v>
      </c>
      <c r="H269" s="116" t="s">
        <v>8377</v>
      </c>
      <c r="I269" s="114"/>
      <c r="J269" s="88"/>
      <c r="K269" s="91">
        <f>_xlfn.XLOOKUP(Table2[[#This Row],[ASSET ID]],Table7[Equip '#],Table7[Rate],)</f>
        <v>1500</v>
      </c>
      <c r="L269" s="91">
        <f>Table2[[#This Row],[INTERNAL MONTHLY RATE]]*Table2[[#This Row],[UNIT ALLOCATION]]</f>
        <v>465</v>
      </c>
      <c r="M269" s="91">
        <f>IF(ISBLANK(Table2[[#This Row],[REVISION]]), Table2[[#This Row],[UNIT ALLOCATION]] * Table2[[#This Row],[INTERNAL MONTHLY RATE]], Table2[[#This Row],[INTERNAL MONTHLY RATE]] * Table2[[#This Row],[REVISION]])</f>
        <v>465</v>
      </c>
      <c r="N269" s="92">
        <f>Table2[[#This Row],[RATE X ALLOCATION]]-Table2[[#This Row],[RATE X REVISION]]</f>
        <v>0</v>
      </c>
    </row>
    <row r="270" spans="1:14" ht="15.6" hidden="1" x14ac:dyDescent="0.3">
      <c r="A270" s="88">
        <f>_xlfn.XLOOKUP(Table2[[#This Row],[JOB]],Table13[JOB '#2],Table13[DIVISION '#],)</f>
        <v>4</v>
      </c>
      <c r="B270" s="89" t="s">
        <v>3470</v>
      </c>
      <c r="C270" s="89" t="str">
        <f>_xlfn.XLOOKUP(Table2[[#This Row],[JOB]],Table13[JOB '#1],Table13[JOB DESC],)</f>
        <v>Harris VA Bridge Rehabs</v>
      </c>
      <c r="D270" s="89" t="s">
        <v>76</v>
      </c>
      <c r="E270" s="89" t="str">
        <f>_xlfn.XLOOKUP(Table2[[#This Row],[ASSET ID]],ALL!$B:$B,ALL!$C:$C,)</f>
        <v>2022 F-250 C70268</v>
      </c>
      <c r="F270" s="89" t="str">
        <f>IFERROR(_xlfn.XLOOKUP(Table2[[#This Row],[ASSET ID]],FLEET7[Asset],FLEET7[Employee],),"")</f>
        <v>OPEN</v>
      </c>
      <c r="G270" s="90">
        <v>0.05</v>
      </c>
      <c r="H270" s="116" t="s">
        <v>8377</v>
      </c>
      <c r="I270" s="136"/>
      <c r="J270" s="88"/>
      <c r="K270" s="91">
        <f>_xlfn.XLOOKUP(Table2[[#This Row],[ASSET ID]],Table7[Equip '#],Table7[Rate],)</f>
        <v>1500</v>
      </c>
      <c r="L270" s="91">
        <f>Table2[[#This Row],[INTERNAL MONTHLY RATE]]*Table2[[#This Row],[UNIT ALLOCATION]]</f>
        <v>75</v>
      </c>
      <c r="M270" s="91">
        <f>IF(ISBLANK(Table2[[#This Row],[REVISION]]), Table2[[#This Row],[UNIT ALLOCATION]] * Table2[[#This Row],[INTERNAL MONTHLY RATE]], Table2[[#This Row],[INTERNAL MONTHLY RATE]] * Table2[[#This Row],[REVISION]])</f>
        <v>75</v>
      </c>
      <c r="N270" s="92">
        <f>Table2[[#This Row],[RATE X ALLOCATION]]-Table2[[#This Row],[RATE X REVISION]]</f>
        <v>0</v>
      </c>
    </row>
    <row r="271" spans="1:14" ht="15.6" hidden="1" x14ac:dyDescent="0.3">
      <c r="A271" s="88">
        <f>_xlfn.XLOOKUP(Table2[[#This Row],[JOB]],Table13[JOB '#2],Table13[DIVISION '#],)</f>
        <v>4</v>
      </c>
      <c r="B271" s="89" t="s">
        <v>3470</v>
      </c>
      <c r="C271" s="89" t="str">
        <f>_xlfn.XLOOKUP(Table2[[#This Row],[JOB]],Table13[JOB '#1],Table13[JOB DESC],)</f>
        <v>Harris VA Bridge Rehabs</v>
      </c>
      <c r="D271" s="89" t="s">
        <v>89</v>
      </c>
      <c r="E271" s="89" t="str">
        <f>_xlfn.XLOOKUP(Table2[[#This Row],[ASSET ID]],ALL!$B:$B,ALL!$C:$C,)</f>
        <v>2022 F-250 G40594</v>
      </c>
      <c r="F271" s="89" t="str">
        <f>IFERROR(_xlfn.XLOOKUP(Table2[[#This Row],[ASSET ID]],FLEET7[Asset],FLEET7[Employee],),"")</f>
        <v>Caballero, Reyneri M</v>
      </c>
      <c r="G271" s="90">
        <v>0.28000000000000003</v>
      </c>
      <c r="H271" s="116" t="s">
        <v>8377</v>
      </c>
      <c r="I271" s="114"/>
      <c r="J271" s="88"/>
      <c r="K271" s="91">
        <f>_xlfn.XLOOKUP(Table2[[#This Row],[ASSET ID]],Table7[Equip '#],Table7[Rate],)</f>
        <v>1500</v>
      </c>
      <c r="L271" s="91">
        <f>Table2[[#This Row],[INTERNAL MONTHLY RATE]]*Table2[[#This Row],[UNIT ALLOCATION]]</f>
        <v>420.00000000000006</v>
      </c>
      <c r="M271" s="91">
        <f>IF(ISBLANK(Table2[[#This Row],[REVISION]]), Table2[[#This Row],[UNIT ALLOCATION]] * Table2[[#This Row],[INTERNAL MONTHLY RATE]], Table2[[#This Row],[INTERNAL MONTHLY RATE]] * Table2[[#This Row],[REVISION]])</f>
        <v>420.00000000000006</v>
      </c>
      <c r="N271" s="92">
        <f>Table2[[#This Row],[RATE X ALLOCATION]]-Table2[[#This Row],[RATE X REVISION]]</f>
        <v>0</v>
      </c>
    </row>
    <row r="272" spans="1:14" ht="15.6" hidden="1" x14ac:dyDescent="0.3">
      <c r="A272" s="88">
        <f>_xlfn.XLOOKUP(Table2[[#This Row],[JOB]],Table13[JOB '#2],Table13[DIVISION '#],)</f>
        <v>4</v>
      </c>
      <c r="B272" s="89" t="s">
        <v>3470</v>
      </c>
      <c r="C272" s="89" t="str">
        <f>_xlfn.XLOOKUP(Table2[[#This Row],[JOB]],Table13[JOB '#1],Table13[JOB DESC],)</f>
        <v>Harris VA Bridge Rehabs</v>
      </c>
      <c r="D272" s="89" t="s">
        <v>90</v>
      </c>
      <c r="E272" s="89" t="str">
        <f>_xlfn.XLOOKUP(Table2[[#This Row],[ASSET ID]],ALL!$B:$B,ALL!$C:$C,)</f>
        <v>2023 F-150 D66303</v>
      </c>
      <c r="F272" s="89" t="str">
        <f>IFERROR(_xlfn.XLOOKUP(Table2[[#This Row],[ASSET ID]],FLEET7[Asset],FLEET7[Employee],),"")</f>
        <v>Morales, Luis A</v>
      </c>
      <c r="G272" s="90">
        <v>0.36</v>
      </c>
      <c r="H272" s="116" t="s">
        <v>8377</v>
      </c>
      <c r="I272" s="136"/>
      <c r="J272" s="88"/>
      <c r="K272" s="91">
        <f>_xlfn.XLOOKUP(Table2[[#This Row],[ASSET ID]],Table7[Equip '#],Table7[Rate],)</f>
        <v>1300</v>
      </c>
      <c r="L272" s="91">
        <f>Table2[[#This Row],[INTERNAL MONTHLY RATE]]*Table2[[#This Row],[UNIT ALLOCATION]]</f>
        <v>468</v>
      </c>
      <c r="M272" s="91">
        <f>IF(ISBLANK(Table2[[#This Row],[REVISION]]), Table2[[#This Row],[UNIT ALLOCATION]] * Table2[[#This Row],[INTERNAL MONTHLY RATE]], Table2[[#This Row],[INTERNAL MONTHLY RATE]] * Table2[[#This Row],[REVISION]])</f>
        <v>468</v>
      </c>
      <c r="N272" s="92">
        <f>Table2[[#This Row],[RATE X ALLOCATION]]-Table2[[#This Row],[RATE X REVISION]]</f>
        <v>0</v>
      </c>
    </row>
    <row r="273" spans="1:14" ht="15.6" hidden="1" x14ac:dyDescent="0.3">
      <c r="A273" s="88">
        <f>_xlfn.XLOOKUP(Table2[[#This Row],[JOB]],Table13[JOB '#2],Table13[DIVISION '#],)</f>
        <v>4</v>
      </c>
      <c r="B273" s="89" t="s">
        <v>3470</v>
      </c>
      <c r="C273" s="89" t="str">
        <f>_xlfn.XLOOKUP(Table2[[#This Row],[JOB]],Table13[JOB '#1],Table13[JOB DESC],)</f>
        <v>Harris VA Bridge Rehabs</v>
      </c>
      <c r="D273" s="89" t="s">
        <v>253</v>
      </c>
      <c r="E273" s="89" t="str">
        <f>_xlfn.XLOOKUP(Table2[[#This Row],[ASSET ID]],ALL!$B:$B,ALL!$C:$C,)</f>
        <v>2023 F-150 STX</v>
      </c>
      <c r="F273" s="89" t="str">
        <f>IFERROR(_xlfn.XLOOKUP(Table2[[#This Row],[ASSET ID]],FLEET7[Asset],FLEET7[Employee],),"")</f>
        <v>Open</v>
      </c>
      <c r="G273" s="90">
        <v>0.77</v>
      </c>
      <c r="H273" s="116" t="s">
        <v>8377</v>
      </c>
      <c r="I273" s="136"/>
      <c r="J273" s="88"/>
      <c r="K273" s="91">
        <f>_xlfn.XLOOKUP(Table2[[#This Row],[ASSET ID]],Table7[Equip '#],Table7[Rate],)</f>
        <v>1300</v>
      </c>
      <c r="L273" s="91">
        <f>Table2[[#This Row],[INTERNAL MONTHLY RATE]]*Table2[[#This Row],[UNIT ALLOCATION]]</f>
        <v>1001</v>
      </c>
      <c r="M273" s="91">
        <f>IF(ISBLANK(Table2[[#This Row],[REVISION]]), Table2[[#This Row],[UNIT ALLOCATION]] * Table2[[#This Row],[INTERNAL MONTHLY RATE]], Table2[[#This Row],[INTERNAL MONTHLY RATE]] * Table2[[#This Row],[REVISION]])</f>
        <v>1001</v>
      </c>
      <c r="N273" s="92">
        <f>Table2[[#This Row],[RATE X ALLOCATION]]-Table2[[#This Row],[RATE X REVISION]]</f>
        <v>0</v>
      </c>
    </row>
    <row r="274" spans="1:14" ht="15.6" hidden="1" x14ac:dyDescent="0.3">
      <c r="A274" s="88">
        <f>_xlfn.XLOOKUP(Table2[[#This Row],[JOB]],Table13[JOB '#2],Table13[DIVISION '#],)</f>
        <v>4</v>
      </c>
      <c r="B274" s="89" t="s">
        <v>3470</v>
      </c>
      <c r="C274" s="89" t="str">
        <f>_xlfn.XLOOKUP(Table2[[#This Row],[JOB]],Table13[JOB '#1],Table13[JOB DESC],)</f>
        <v>Harris VA Bridge Rehabs</v>
      </c>
      <c r="D274" s="89" t="s">
        <v>99</v>
      </c>
      <c r="E274" s="89" t="str">
        <f>_xlfn.XLOOKUP(Table2[[#This Row],[ASSET ID]],ALL!$B:$B,ALL!$C:$C,)</f>
        <v>2016 F-150 E43112</v>
      </c>
      <c r="F274" s="89" t="str">
        <f>IFERROR(_xlfn.XLOOKUP(Table2[[#This Row],[ASSET ID]],FLEET7[Asset],FLEET7[Employee],),"")</f>
        <v>STONIE BROWN</v>
      </c>
      <c r="G274" s="90">
        <v>0.05</v>
      </c>
      <c r="H274" s="116" t="s">
        <v>8377</v>
      </c>
      <c r="I274" s="136"/>
      <c r="J274" s="88"/>
      <c r="K274" s="91">
        <f>_xlfn.XLOOKUP(Table2[[#This Row],[ASSET ID]],Table7[Equip '#],Table7[Rate],)</f>
        <v>1300</v>
      </c>
      <c r="L274" s="91">
        <f>Table2[[#This Row],[INTERNAL MONTHLY RATE]]*Table2[[#This Row],[UNIT ALLOCATION]]</f>
        <v>65</v>
      </c>
      <c r="M274" s="91">
        <f>IF(ISBLANK(Table2[[#This Row],[REVISION]]), Table2[[#This Row],[UNIT ALLOCATION]] * Table2[[#This Row],[INTERNAL MONTHLY RATE]], Table2[[#This Row],[INTERNAL MONTHLY RATE]] * Table2[[#This Row],[REVISION]])</f>
        <v>65</v>
      </c>
      <c r="N274" s="92">
        <f>Table2[[#This Row],[RATE X ALLOCATION]]-Table2[[#This Row],[RATE X REVISION]]</f>
        <v>0</v>
      </c>
    </row>
    <row r="275" spans="1:14" ht="15.6" hidden="1" x14ac:dyDescent="0.3">
      <c r="A275" s="88">
        <f>_xlfn.XLOOKUP(Table2[[#This Row],[JOB]],Table13[JOB '#2],Table13[DIVISION '#],)</f>
        <v>4</v>
      </c>
      <c r="B275" s="89" t="s">
        <v>3470</v>
      </c>
      <c r="C275" s="89" t="str">
        <f>_xlfn.XLOOKUP(Table2[[#This Row],[JOB]],Table13[JOB '#1],Table13[JOB DESC],)</f>
        <v>Harris VA Bridge Rehabs</v>
      </c>
      <c r="D275" s="89" t="s">
        <v>332</v>
      </c>
      <c r="E275" s="89" t="str">
        <f>_xlfn.XLOOKUP(Table2[[#This Row],[ASSET ID]],ALL!$B:$B,ALL!$C:$C,)</f>
        <v>2015 International 4300</v>
      </c>
      <c r="F275" s="89" t="str">
        <f>IFERROR(_xlfn.XLOOKUP(Table2[[#This Row],[ASSET ID]],FLEET7[Asset],FLEET7[Employee],),"")</f>
        <v/>
      </c>
      <c r="G275" s="90">
        <v>1</v>
      </c>
      <c r="H275" s="116" t="s">
        <v>8377</v>
      </c>
      <c r="I275" s="136"/>
      <c r="J275" s="88"/>
      <c r="K275" s="91">
        <f>_xlfn.XLOOKUP(Table2[[#This Row],[ASSET ID]],Table7[Equip '#],Table7[Rate],)</f>
        <v>3650</v>
      </c>
      <c r="L275" s="91">
        <f>Table2[[#This Row],[INTERNAL MONTHLY RATE]]*Table2[[#This Row],[UNIT ALLOCATION]]</f>
        <v>3650</v>
      </c>
      <c r="M275" s="91">
        <f>IF(ISBLANK(Table2[[#This Row],[REVISION]]), Table2[[#This Row],[UNIT ALLOCATION]] * Table2[[#This Row],[INTERNAL MONTHLY RATE]], Table2[[#This Row],[INTERNAL MONTHLY RATE]] * Table2[[#This Row],[REVISION]])</f>
        <v>3650</v>
      </c>
      <c r="N275" s="92">
        <f>Table2[[#This Row],[RATE X ALLOCATION]]-Table2[[#This Row],[RATE X REVISION]]</f>
        <v>0</v>
      </c>
    </row>
    <row r="276" spans="1:14" ht="15.6" hidden="1" x14ac:dyDescent="0.3">
      <c r="A276" s="88">
        <f>_xlfn.XLOOKUP(Table2[[#This Row],[JOB]],Table13[JOB '#2],Table13[DIVISION '#],)</f>
        <v>4</v>
      </c>
      <c r="B276" s="89" t="s">
        <v>3470</v>
      </c>
      <c r="C276" s="89" t="str">
        <f>_xlfn.XLOOKUP(Table2[[#This Row],[JOB]],Table13[JOB '#1],Table13[JOB DESC],)</f>
        <v>Harris VA Bridge Rehabs</v>
      </c>
      <c r="D276" s="89" t="s">
        <v>124</v>
      </c>
      <c r="E276" s="89" t="str">
        <f>_xlfn.XLOOKUP(Table2[[#This Row],[ASSET ID]],ALL!$B:$B,ALL!$C:$C,)</f>
        <v>2013 JLG G1255A 12000LB</v>
      </c>
      <c r="F276" s="89" t="str">
        <f>IFERROR(_xlfn.XLOOKUP(Table2[[#This Row],[ASSET ID]],FLEET7[Asset],FLEET7[Employee],),"")</f>
        <v/>
      </c>
      <c r="G276" s="90">
        <v>0.5</v>
      </c>
      <c r="H276" s="116" t="s">
        <v>8377</v>
      </c>
      <c r="I276" s="136"/>
      <c r="J276" s="88"/>
      <c r="K276" s="91">
        <f>_xlfn.XLOOKUP(Table2[[#This Row],[ASSET ID]],Table7[Equip '#],Table7[Rate],)</f>
        <v>4000</v>
      </c>
      <c r="L276" s="91">
        <f>Table2[[#This Row],[INTERNAL MONTHLY RATE]]*Table2[[#This Row],[UNIT ALLOCATION]]</f>
        <v>2000</v>
      </c>
      <c r="M276" s="91">
        <f>IF(ISBLANK(Table2[[#This Row],[REVISION]]), Table2[[#This Row],[UNIT ALLOCATION]] * Table2[[#This Row],[INTERNAL MONTHLY RATE]], Table2[[#This Row],[INTERNAL MONTHLY RATE]] * Table2[[#This Row],[REVISION]])</f>
        <v>2000</v>
      </c>
      <c r="N276" s="92">
        <f>Table2[[#This Row],[RATE X ALLOCATION]]-Table2[[#This Row],[RATE X REVISION]]</f>
        <v>0</v>
      </c>
    </row>
    <row r="277" spans="1:14" ht="15.6" hidden="1" x14ac:dyDescent="0.3">
      <c r="A277" s="88">
        <f>_xlfn.XLOOKUP(Table2[[#This Row],[JOB]],Table13[JOB '#2],Table13[DIVISION '#],)</f>
        <v>4</v>
      </c>
      <c r="B277" s="89" t="s">
        <v>3470</v>
      </c>
      <c r="C277" s="89" t="str">
        <f>_xlfn.XLOOKUP(Table2[[#This Row],[JOB]],Table13[JOB '#1],Table13[JOB DESC],)</f>
        <v>Harris VA Bridge Rehabs</v>
      </c>
      <c r="D277" s="89" t="s">
        <v>6005</v>
      </c>
      <c r="E277" s="89" t="str">
        <f>_xlfn.XLOOKUP(Table2[[#This Row],[ASSET ID]],ALL!$B:$B,ALL!$C:$C,)</f>
        <v>2017 GENIE GTH-5519 TELEHANDLE</v>
      </c>
      <c r="F277" s="89" t="str">
        <f>IFERROR(_xlfn.XLOOKUP(Table2[[#This Row],[ASSET ID]],FLEET7[Asset],FLEET7[Employee],),"")</f>
        <v/>
      </c>
      <c r="G277" s="90">
        <v>0.5</v>
      </c>
      <c r="H277" s="116" t="s">
        <v>8377</v>
      </c>
      <c r="I277" s="136"/>
      <c r="J277" s="88"/>
      <c r="K277" s="91">
        <f>_xlfn.XLOOKUP(Table2[[#This Row],[ASSET ID]],Table7[Equip '#],Table7[Rate],)</f>
        <v>2000</v>
      </c>
      <c r="L277" s="91">
        <f>Table2[[#This Row],[INTERNAL MONTHLY RATE]]*Table2[[#This Row],[UNIT ALLOCATION]]</f>
        <v>1000</v>
      </c>
      <c r="M277" s="91">
        <f>IF(ISBLANK(Table2[[#This Row],[REVISION]]), Table2[[#This Row],[UNIT ALLOCATION]] * Table2[[#This Row],[INTERNAL MONTHLY RATE]], Table2[[#This Row],[INTERNAL MONTHLY RATE]] * Table2[[#This Row],[REVISION]])</f>
        <v>1000</v>
      </c>
      <c r="N277" s="92">
        <f>Table2[[#This Row],[RATE X ALLOCATION]]-Table2[[#This Row],[RATE X REVISION]]</f>
        <v>0</v>
      </c>
    </row>
    <row r="278" spans="1:14" ht="15.6" hidden="1" x14ac:dyDescent="0.3">
      <c r="A278" s="88">
        <f>_xlfn.XLOOKUP(Table2[[#This Row],[JOB]],Table13[JOB '#2],Table13[DIVISION '#],)</f>
        <v>4</v>
      </c>
      <c r="B278" s="89" t="s">
        <v>281</v>
      </c>
      <c r="C278" s="89" t="str">
        <f>_xlfn.XLOOKUP(Table2[[#This Row],[JOB]],Table13[JOB '#1],Table13[JOB DESC],)</f>
        <v>Galveston FM 517 Highway Impro</v>
      </c>
      <c r="D278" s="89" t="s">
        <v>7669</v>
      </c>
      <c r="E278" s="89" t="str">
        <f>_xlfn.XLOOKUP(Table2[[#This Row],[ASSET ID]],ALL!$B:$B,ALL!$C:$C,)</f>
        <v>2025 BTX 14LP-16BK6P-4 (9889)</v>
      </c>
      <c r="F278" s="89" t="str">
        <f>IFERROR(_xlfn.XLOOKUP(Table2[[#This Row],[ASSET ID]],FLEET7[Asset],FLEET7[Employee],),"")</f>
        <v>HTX DUMP TRAILER</v>
      </c>
      <c r="G278" s="90">
        <v>0.08</v>
      </c>
      <c r="H278" s="116" t="s">
        <v>8377</v>
      </c>
      <c r="I278" s="136"/>
      <c r="J278" s="88"/>
      <c r="K278" s="91">
        <f>_xlfn.XLOOKUP(Table2[[#This Row],[ASSET ID]],Table7[Equip '#],Table7[Rate],)</f>
        <v>200</v>
      </c>
      <c r="L278" s="91">
        <f>Table2[[#This Row],[INTERNAL MONTHLY RATE]]*Table2[[#This Row],[UNIT ALLOCATION]]</f>
        <v>16</v>
      </c>
      <c r="M278" s="91">
        <f>IF(ISBLANK(Table2[[#This Row],[REVISION]]), Table2[[#This Row],[UNIT ALLOCATION]] * Table2[[#This Row],[INTERNAL MONTHLY RATE]], Table2[[#This Row],[INTERNAL MONTHLY RATE]] * Table2[[#This Row],[REVISION]])</f>
        <v>16</v>
      </c>
      <c r="N278" s="92">
        <f>Table2[[#This Row],[RATE X ALLOCATION]]-Table2[[#This Row],[RATE X REVISION]]</f>
        <v>0</v>
      </c>
    </row>
    <row r="279" spans="1:14" ht="15.6" hidden="1" x14ac:dyDescent="0.3">
      <c r="A279" s="88">
        <f>_xlfn.XLOOKUP(Table2[[#This Row],[JOB]],Table13[JOB '#2],Table13[DIVISION '#],)</f>
        <v>4</v>
      </c>
      <c r="B279" s="89" t="s">
        <v>281</v>
      </c>
      <c r="C279" s="89" t="str">
        <f>_xlfn.XLOOKUP(Table2[[#This Row],[JOB]],Table13[JOB '#1],Table13[JOB DESC],)</f>
        <v>Galveston FM 517 Highway Impro</v>
      </c>
      <c r="D279" s="89" t="s">
        <v>462</v>
      </c>
      <c r="E279" s="89" t="str">
        <f>_xlfn.XLOOKUP(Table2[[#This Row],[ASSET ID]],ALL!$B:$B,ALL!$C:$C,)</f>
        <v>2023 FORD F-250 XL</v>
      </c>
      <c r="F279" s="89" t="str">
        <f>IFERROR(_xlfn.XLOOKUP(Table2[[#This Row],[ASSET ID]],FLEET7[Asset],FLEET7[Employee],),"")</f>
        <v>Gonzalez, Alonzo</v>
      </c>
      <c r="G279" s="90">
        <v>0.26</v>
      </c>
      <c r="H279" s="116" t="s">
        <v>8377</v>
      </c>
      <c r="I279" s="136"/>
      <c r="J279" s="88"/>
      <c r="K279" s="91">
        <f>_xlfn.XLOOKUP(Table2[[#This Row],[ASSET ID]],Table7[Equip '#],Table7[Rate],)</f>
        <v>2000</v>
      </c>
      <c r="L279" s="91">
        <f>Table2[[#This Row],[INTERNAL MONTHLY RATE]]*Table2[[#This Row],[UNIT ALLOCATION]]</f>
        <v>520</v>
      </c>
      <c r="M279" s="91">
        <f>IF(ISBLANK(Table2[[#This Row],[REVISION]]), Table2[[#This Row],[UNIT ALLOCATION]] * Table2[[#This Row],[INTERNAL MONTHLY RATE]], Table2[[#This Row],[INTERNAL MONTHLY RATE]] * Table2[[#This Row],[REVISION]])</f>
        <v>520</v>
      </c>
      <c r="N279" s="92">
        <f>Table2[[#This Row],[RATE X ALLOCATION]]-Table2[[#This Row],[RATE X REVISION]]</f>
        <v>0</v>
      </c>
    </row>
    <row r="280" spans="1:14" ht="15.6" hidden="1" x14ac:dyDescent="0.3">
      <c r="A280" s="88">
        <f>_xlfn.XLOOKUP(Table2[[#This Row],[JOB]],Table13[JOB '#2],Table13[DIVISION '#],)</f>
        <v>4</v>
      </c>
      <c r="B280" s="89" t="s">
        <v>281</v>
      </c>
      <c r="C280" s="89" t="str">
        <f>_xlfn.XLOOKUP(Table2[[#This Row],[JOB]],Table13[JOB '#1],Table13[JOB DESC],)</f>
        <v>Galveston FM 517 Highway Impro</v>
      </c>
      <c r="D280" s="89" t="s">
        <v>1080</v>
      </c>
      <c r="E280" s="89" t="str">
        <f>_xlfn.XLOOKUP(Table2[[#This Row],[ASSET ID]],ALL!$B:$B,ALL!$C:$C,)</f>
        <v>VER-MAC PCMS-1500LP (H223781)</v>
      </c>
      <c r="F280" s="89" t="str">
        <f>IFERROR(_xlfn.XLOOKUP(Table2[[#This Row],[ASSET ID]],FLEET7[Asset],FLEET7[Employee],),"")</f>
        <v/>
      </c>
      <c r="G280" s="90">
        <v>0.5</v>
      </c>
      <c r="H280" s="116" t="s">
        <v>8377</v>
      </c>
      <c r="I280" s="136"/>
      <c r="J280" s="88"/>
      <c r="K280" s="91">
        <f>_xlfn.XLOOKUP(Table2[[#This Row],[ASSET ID]],Table7[Equip '#],Table7[Rate],)</f>
        <v>1250</v>
      </c>
      <c r="L280" s="91">
        <f>Table2[[#This Row],[INTERNAL MONTHLY RATE]]*Table2[[#This Row],[UNIT ALLOCATION]]</f>
        <v>625</v>
      </c>
      <c r="M280" s="91">
        <f>IF(ISBLANK(Table2[[#This Row],[REVISION]]), Table2[[#This Row],[UNIT ALLOCATION]] * Table2[[#This Row],[INTERNAL MONTHLY RATE]], Table2[[#This Row],[INTERNAL MONTHLY RATE]] * Table2[[#This Row],[REVISION]])</f>
        <v>625</v>
      </c>
      <c r="N280" s="92">
        <f>Table2[[#This Row],[RATE X ALLOCATION]]-Table2[[#This Row],[RATE X REVISION]]</f>
        <v>0</v>
      </c>
    </row>
    <row r="281" spans="1:14" ht="15.6" hidden="1" x14ac:dyDescent="0.3">
      <c r="A281" s="88">
        <f>_xlfn.XLOOKUP(Table2[[#This Row],[JOB]],Table13[JOB '#2],Table13[DIVISION '#],)</f>
        <v>4</v>
      </c>
      <c r="B281" s="89" t="s">
        <v>281</v>
      </c>
      <c r="C281" s="89" t="str">
        <f>_xlfn.XLOOKUP(Table2[[#This Row],[JOB]],Table13[JOB '#1],Table13[JOB DESC],)</f>
        <v>Galveston FM 517 Highway Impro</v>
      </c>
      <c r="D281" s="89" t="s">
        <v>46</v>
      </c>
      <c r="E281" s="89" t="str">
        <f>_xlfn.XLOOKUP(Table2[[#This Row],[ASSET ID]],ALL!$B:$B,ALL!$C:$C,)</f>
        <v>2018 F-150 D31569</v>
      </c>
      <c r="F281" s="89" t="str">
        <f>IFERROR(_xlfn.XLOOKUP(Table2[[#This Row],[ASSET ID]],FLEET7[Asset],FLEET7[Employee],),"")</f>
        <v>BADILLO, GERARDO J</v>
      </c>
      <c r="G281" s="90">
        <v>0.05</v>
      </c>
      <c r="H281" s="116" t="s">
        <v>8377</v>
      </c>
      <c r="I281" s="136"/>
      <c r="J281" s="88"/>
      <c r="K281" s="91">
        <f>_xlfn.XLOOKUP(Table2[[#This Row],[ASSET ID]],Table7[Equip '#],Table7[Rate],)</f>
        <v>1300</v>
      </c>
      <c r="L281" s="91">
        <f>Table2[[#This Row],[INTERNAL MONTHLY RATE]]*Table2[[#This Row],[UNIT ALLOCATION]]</f>
        <v>65</v>
      </c>
      <c r="M281" s="91">
        <f>IF(ISBLANK(Table2[[#This Row],[REVISION]]), Table2[[#This Row],[UNIT ALLOCATION]] * Table2[[#This Row],[INTERNAL MONTHLY RATE]], Table2[[#This Row],[INTERNAL MONTHLY RATE]] * Table2[[#This Row],[REVISION]])</f>
        <v>65</v>
      </c>
      <c r="N281" s="92">
        <f>Table2[[#This Row],[RATE X ALLOCATION]]-Table2[[#This Row],[RATE X REVISION]]</f>
        <v>0</v>
      </c>
    </row>
    <row r="282" spans="1:14" ht="15.6" hidden="1" x14ac:dyDescent="0.3">
      <c r="A282" s="88">
        <f>_xlfn.XLOOKUP(Table2[[#This Row],[JOB]],Table13[JOB '#2],Table13[DIVISION '#],)</f>
        <v>4</v>
      </c>
      <c r="B282" s="89" t="s">
        <v>281</v>
      </c>
      <c r="C282" s="89" t="str">
        <f>_xlfn.XLOOKUP(Table2[[#This Row],[JOB]],Table13[JOB '#1],Table13[JOB DESC],)</f>
        <v>Galveston FM 517 Highway Impro</v>
      </c>
      <c r="D282" s="89" t="s">
        <v>70</v>
      </c>
      <c r="E282" s="89" t="str">
        <f>_xlfn.XLOOKUP(Table2[[#This Row],[ASSET ID]],ALL!$B:$B,ALL!$C:$C,)</f>
        <v>2021 F-250 D07383</v>
      </c>
      <c r="F282" s="89" t="str">
        <f>IFERROR(_xlfn.XLOOKUP(Table2[[#This Row],[ASSET ID]],FLEET7[Asset],FLEET7[Employee],),"")</f>
        <v>Turrubiartes Jr, Jose G</v>
      </c>
      <c r="G282" s="90">
        <v>0.05</v>
      </c>
      <c r="H282" s="116" t="s">
        <v>8377</v>
      </c>
      <c r="I282" s="136"/>
      <c r="J282" s="88"/>
      <c r="K282" s="91">
        <f>_xlfn.XLOOKUP(Table2[[#This Row],[ASSET ID]],Table7[Equip '#],Table7[Rate],)</f>
        <v>1500</v>
      </c>
      <c r="L282" s="91">
        <f>Table2[[#This Row],[INTERNAL MONTHLY RATE]]*Table2[[#This Row],[UNIT ALLOCATION]]</f>
        <v>75</v>
      </c>
      <c r="M282" s="91">
        <f>IF(ISBLANK(Table2[[#This Row],[REVISION]]), Table2[[#This Row],[UNIT ALLOCATION]] * Table2[[#This Row],[INTERNAL MONTHLY RATE]], Table2[[#This Row],[INTERNAL MONTHLY RATE]] * Table2[[#This Row],[REVISION]])</f>
        <v>75</v>
      </c>
      <c r="N282" s="92">
        <f>Table2[[#This Row],[RATE X ALLOCATION]]-Table2[[#This Row],[RATE X REVISION]]</f>
        <v>0</v>
      </c>
    </row>
    <row r="283" spans="1:14" ht="15.6" hidden="1" x14ac:dyDescent="0.3">
      <c r="A283" s="88">
        <f>_xlfn.XLOOKUP(Table2[[#This Row],[JOB]],Table13[JOB '#2],Table13[DIVISION '#],)</f>
        <v>2</v>
      </c>
      <c r="B283" s="89" t="s">
        <v>3721</v>
      </c>
      <c r="C283" s="89" t="str">
        <f>_xlfn.XLOOKUP(Table2[[#This Row],[JOB]],Table13[JOB '#1],Table13[JOB DESC],)</f>
        <v>Dallas 635 Slope Stabilization</v>
      </c>
      <c r="D283" s="89" t="s">
        <v>305</v>
      </c>
      <c r="E283" s="89" t="str">
        <f>_xlfn.XLOOKUP(Table2[[#This Row],[ASSET ID]],ALL!$B:$B,ALL!$C:$C,)</f>
        <v>2022 DODGE RAM 1500</v>
      </c>
      <c r="F283" s="89" t="str">
        <f>IFERROR(_xlfn.XLOOKUP(Table2[[#This Row],[ASSET ID]],FLEET7[Asset],FLEET7[Employee],),"")</f>
        <v>Open</v>
      </c>
      <c r="G283" s="90">
        <v>0.2</v>
      </c>
      <c r="H283" s="116" t="s">
        <v>8377</v>
      </c>
      <c r="I283" s="136"/>
      <c r="J283" s="88"/>
      <c r="K283" s="91">
        <f>_xlfn.XLOOKUP(Table2[[#This Row],[ASSET ID]],Table7[Equip '#],Table7[Rate],)</f>
        <v>1300</v>
      </c>
      <c r="L283" s="91">
        <f>Table2[[#This Row],[INTERNAL MONTHLY RATE]]*Table2[[#This Row],[UNIT ALLOCATION]]</f>
        <v>260</v>
      </c>
      <c r="M283" s="91">
        <f>IF(ISBLANK(Table2[[#This Row],[REVISION]]), Table2[[#This Row],[UNIT ALLOCATION]] * Table2[[#This Row],[INTERNAL MONTHLY RATE]], Table2[[#This Row],[INTERNAL MONTHLY RATE]] * Table2[[#This Row],[REVISION]])</f>
        <v>260</v>
      </c>
      <c r="N283" s="92">
        <f>Table2[[#This Row],[RATE X ALLOCATION]]-Table2[[#This Row],[RATE X REVISION]]</f>
        <v>0</v>
      </c>
    </row>
    <row r="284" spans="1:14" ht="15.6" hidden="1" x14ac:dyDescent="0.3">
      <c r="A284" s="88">
        <f>_xlfn.XLOOKUP(Table2[[#This Row],[JOB]],Table13[JOB '#2],Table13[DIVISION '#],)</f>
        <v>2</v>
      </c>
      <c r="B284" s="89" t="s">
        <v>3721</v>
      </c>
      <c r="C284" s="89" t="str">
        <f>_xlfn.XLOOKUP(Table2[[#This Row],[JOB]],Table13[JOB '#1],Table13[JOB DESC],)</f>
        <v>Dallas 635 Slope Stabilization</v>
      </c>
      <c r="D284" s="89" t="s">
        <v>459</v>
      </c>
      <c r="E284" s="89" t="str">
        <f>_xlfn.XLOOKUP(Table2[[#This Row],[ASSET ID]],ALL!$B:$B,ALL!$C:$C,)</f>
        <v>2023 FORD F-250 XL</v>
      </c>
      <c r="F284" s="89" t="str">
        <f>IFERROR(_xlfn.XLOOKUP(Table2[[#This Row],[ASSET ID]],FLEET7[Asset],FLEET7[Employee],),"")</f>
        <v>Vazquez De La Cruz, Ramiro</v>
      </c>
      <c r="G284" s="90">
        <v>0.09</v>
      </c>
      <c r="H284" s="116" t="s">
        <v>8377</v>
      </c>
      <c r="I284" s="136"/>
      <c r="J284" s="88"/>
      <c r="K284" s="91">
        <f>_xlfn.XLOOKUP(Table2[[#This Row],[ASSET ID]],Table7[Equip '#],Table7[Rate],)</f>
        <v>2000</v>
      </c>
      <c r="L284" s="91">
        <f>Table2[[#This Row],[INTERNAL MONTHLY RATE]]*Table2[[#This Row],[UNIT ALLOCATION]]</f>
        <v>180</v>
      </c>
      <c r="M284" s="91">
        <f>IF(ISBLANK(Table2[[#This Row],[REVISION]]), Table2[[#This Row],[UNIT ALLOCATION]] * Table2[[#This Row],[INTERNAL MONTHLY RATE]], Table2[[#This Row],[INTERNAL MONTHLY RATE]] * Table2[[#This Row],[REVISION]])</f>
        <v>180</v>
      </c>
      <c r="N284" s="92">
        <f>Table2[[#This Row],[RATE X ALLOCATION]]-Table2[[#This Row],[RATE X REVISION]]</f>
        <v>0</v>
      </c>
    </row>
    <row r="285" spans="1:14" ht="15.6" hidden="1" x14ac:dyDescent="0.3">
      <c r="A285" s="88">
        <f>_xlfn.XLOOKUP(Table2[[#This Row],[JOB]],Table13[JOB '#2],Table13[DIVISION '#],)</f>
        <v>2</v>
      </c>
      <c r="B285" s="89" t="s">
        <v>3721</v>
      </c>
      <c r="C285" s="89" t="str">
        <f>_xlfn.XLOOKUP(Table2[[#This Row],[JOB]],Table13[JOB '#1],Table13[JOB DESC],)</f>
        <v>Dallas 635 Slope Stabilization</v>
      </c>
      <c r="D285" s="89" t="s">
        <v>509</v>
      </c>
      <c r="E285" s="89" t="str">
        <f>_xlfn.XLOOKUP(Table2[[#This Row],[ASSET ID]],ALL!$B:$B,ALL!$C:$C,)</f>
        <v>2017 F-750 B12651 (TMA)</v>
      </c>
      <c r="F285" s="89" t="str">
        <f>IFERROR(_xlfn.XLOOKUP(Table2[[#This Row],[ASSET ID]],FLEET7[Asset],FLEET7[Employee],),"")</f>
        <v>TMA</v>
      </c>
      <c r="G285" s="90">
        <v>0.25</v>
      </c>
      <c r="H285" s="116" t="s">
        <v>8377</v>
      </c>
      <c r="I285" s="136"/>
      <c r="J285" s="88"/>
      <c r="K285" s="91">
        <f>_xlfn.XLOOKUP(Table2[[#This Row],[ASSET ID]],Table7[Equip '#],Table7[Rate],)</f>
        <v>3500</v>
      </c>
      <c r="L285" s="91">
        <f>Table2[[#This Row],[INTERNAL MONTHLY RATE]]*Table2[[#This Row],[UNIT ALLOCATION]]</f>
        <v>875</v>
      </c>
      <c r="M285" s="91">
        <f>IF(ISBLANK(Table2[[#This Row],[REVISION]]), Table2[[#This Row],[UNIT ALLOCATION]] * Table2[[#This Row],[INTERNAL MONTHLY RATE]], Table2[[#This Row],[INTERNAL MONTHLY RATE]] * Table2[[#This Row],[REVISION]])</f>
        <v>875</v>
      </c>
      <c r="N285" s="92">
        <f>Table2[[#This Row],[RATE X ALLOCATION]]-Table2[[#This Row],[RATE X REVISION]]</f>
        <v>0</v>
      </c>
    </row>
    <row r="286" spans="1:14" ht="15.6" hidden="1" x14ac:dyDescent="0.3">
      <c r="A286" s="88">
        <f>_xlfn.XLOOKUP(Table2[[#This Row],[JOB]],Table13[JOB '#2],Table13[DIVISION '#],)</f>
        <v>2</v>
      </c>
      <c r="B286" s="89" t="s">
        <v>3721</v>
      </c>
      <c r="C286" s="89" t="str">
        <f>_xlfn.XLOOKUP(Table2[[#This Row],[JOB]],Table13[JOB '#1],Table13[JOB DESC],)</f>
        <v>Dallas 635 Slope Stabilization</v>
      </c>
      <c r="D286" s="89" t="s">
        <v>54</v>
      </c>
      <c r="E286" s="89" t="str">
        <f>_xlfn.XLOOKUP(Table2[[#This Row],[ASSET ID]],ALL!$B:$B,ALL!$C:$C,)</f>
        <v>2020 F-150 D16125</v>
      </c>
      <c r="F286" s="89" t="str">
        <f>IFERROR(_xlfn.XLOOKUP(Table2[[#This Row],[ASSET ID]],FLEET7[Asset],FLEET7[Employee],),"")</f>
        <v>Zuniga, Alberto</v>
      </c>
      <c r="G286" s="90">
        <v>1</v>
      </c>
      <c r="H286" s="116" t="s">
        <v>8377</v>
      </c>
      <c r="I286" s="136"/>
      <c r="J286" s="88"/>
      <c r="K286" s="91">
        <f>_xlfn.XLOOKUP(Table2[[#This Row],[ASSET ID]],Table7[Equip '#],Table7[Rate],)</f>
        <v>1300</v>
      </c>
      <c r="L286" s="91">
        <f>Table2[[#This Row],[INTERNAL MONTHLY RATE]]*Table2[[#This Row],[UNIT ALLOCATION]]</f>
        <v>1300</v>
      </c>
      <c r="M286" s="91">
        <f>IF(ISBLANK(Table2[[#This Row],[REVISION]]), Table2[[#This Row],[UNIT ALLOCATION]] * Table2[[#This Row],[INTERNAL MONTHLY RATE]], Table2[[#This Row],[INTERNAL MONTHLY RATE]] * Table2[[#This Row],[REVISION]])</f>
        <v>1300</v>
      </c>
      <c r="N286" s="92">
        <f>Table2[[#This Row],[RATE X ALLOCATION]]-Table2[[#This Row],[RATE X REVISION]]</f>
        <v>0</v>
      </c>
    </row>
    <row r="287" spans="1:14" ht="15.6" hidden="1" x14ac:dyDescent="0.3">
      <c r="A287" s="88">
        <f>_xlfn.XLOOKUP(Table2[[#This Row],[JOB]],Table13[JOB '#2],Table13[DIVISION '#],)</f>
        <v>2</v>
      </c>
      <c r="B287" s="89" t="s">
        <v>3721</v>
      </c>
      <c r="C287" s="89" t="str">
        <f>_xlfn.XLOOKUP(Table2[[#This Row],[JOB]],Table13[JOB '#1],Table13[JOB DESC],)</f>
        <v>Dallas 635 Slope Stabilization</v>
      </c>
      <c r="D287" s="89" t="s">
        <v>55</v>
      </c>
      <c r="E287" s="89" t="str">
        <f>_xlfn.XLOOKUP(Table2[[#This Row],[ASSET ID]],ALL!$B:$B,ALL!$C:$C,)</f>
        <v>2020 F-150 D20016</v>
      </c>
      <c r="F287" s="89" t="str">
        <f>IFERROR(_xlfn.XLOOKUP(Table2[[#This Row],[ASSET ID]],FLEET7[Asset],FLEET7[Employee],),"")</f>
        <v>Luevano, Juan M</v>
      </c>
      <c r="G287" s="90">
        <v>0.12</v>
      </c>
      <c r="H287" s="116" t="s">
        <v>8377</v>
      </c>
      <c r="I287" s="136"/>
      <c r="J287" s="88"/>
      <c r="K287" s="91">
        <f>_xlfn.XLOOKUP(Table2[[#This Row],[ASSET ID]],Table7[Equip '#],Table7[Rate],)</f>
        <v>1300</v>
      </c>
      <c r="L287" s="91">
        <f>Table2[[#This Row],[INTERNAL MONTHLY RATE]]*Table2[[#This Row],[UNIT ALLOCATION]]</f>
        <v>156</v>
      </c>
      <c r="M287" s="91">
        <f>IF(ISBLANK(Table2[[#This Row],[REVISION]]), Table2[[#This Row],[UNIT ALLOCATION]] * Table2[[#This Row],[INTERNAL MONTHLY RATE]], Table2[[#This Row],[INTERNAL MONTHLY RATE]] * Table2[[#This Row],[REVISION]])</f>
        <v>156</v>
      </c>
      <c r="N287" s="92">
        <f>Table2[[#This Row],[RATE X ALLOCATION]]-Table2[[#This Row],[RATE X REVISION]]</f>
        <v>0</v>
      </c>
    </row>
    <row r="288" spans="1:14" ht="15.6" hidden="1" x14ac:dyDescent="0.3">
      <c r="A288" s="88">
        <f>_xlfn.XLOOKUP(Table2[[#This Row],[JOB]],Table13[JOB '#2],Table13[DIVISION '#],)</f>
        <v>2</v>
      </c>
      <c r="B288" s="89" t="s">
        <v>3721</v>
      </c>
      <c r="C288" s="89" t="str">
        <f>_xlfn.XLOOKUP(Table2[[#This Row],[JOB]],Table13[JOB '#1],Table13[JOB DESC],)</f>
        <v>Dallas 635 Slope Stabilization</v>
      </c>
      <c r="D288" s="89" t="s">
        <v>77</v>
      </c>
      <c r="E288" s="89" t="str">
        <f>_xlfn.XLOOKUP(Table2[[#This Row],[ASSET ID]],ALL!$B:$B,ALL!$C:$C,)</f>
        <v>2022 F-250 C70269</v>
      </c>
      <c r="F288" s="89" t="str">
        <f>IFERROR(_xlfn.XLOOKUP(Table2[[#This Row],[ASSET ID]],FLEET7[Asset],FLEET7[Employee],),"")</f>
        <v>2024-004 SIDEWALKS JST</v>
      </c>
      <c r="G288" s="90">
        <v>0.04</v>
      </c>
      <c r="H288" s="116" t="s">
        <v>8377</v>
      </c>
      <c r="I288" s="136"/>
      <c r="J288" s="88"/>
      <c r="K288" s="91">
        <f>_xlfn.XLOOKUP(Table2[[#This Row],[ASSET ID]],Table7[Equip '#],Table7[Rate],)</f>
        <v>1500</v>
      </c>
      <c r="L288" s="91">
        <f>Table2[[#This Row],[INTERNAL MONTHLY RATE]]*Table2[[#This Row],[UNIT ALLOCATION]]</f>
        <v>60</v>
      </c>
      <c r="M288" s="91">
        <f>IF(ISBLANK(Table2[[#This Row],[REVISION]]), Table2[[#This Row],[UNIT ALLOCATION]] * Table2[[#This Row],[INTERNAL MONTHLY RATE]], Table2[[#This Row],[INTERNAL MONTHLY RATE]] * Table2[[#This Row],[REVISION]])</f>
        <v>60</v>
      </c>
      <c r="N288" s="92">
        <f>Table2[[#This Row],[RATE X ALLOCATION]]-Table2[[#This Row],[RATE X REVISION]]</f>
        <v>0</v>
      </c>
    </row>
    <row r="289" spans="1:14" ht="15.6" hidden="1" x14ac:dyDescent="0.3">
      <c r="A289" s="88">
        <f>_xlfn.XLOOKUP(Table2[[#This Row],[JOB]],Table13[JOB '#2],Table13[DIVISION '#],)</f>
        <v>2</v>
      </c>
      <c r="B289" s="89" t="s">
        <v>3721</v>
      </c>
      <c r="C289" s="89" t="str">
        <f>_xlfn.XLOOKUP(Table2[[#This Row],[JOB]],Table13[JOB '#1],Table13[JOB DESC],)</f>
        <v>Dallas 635 Slope Stabilization</v>
      </c>
      <c r="D289" s="89" t="s">
        <v>80</v>
      </c>
      <c r="E289" s="89" t="str">
        <f>_xlfn.XLOOKUP(Table2[[#This Row],[ASSET ID]],ALL!$B:$B,ALL!$C:$C,)</f>
        <v>2020 F-250 D24350</v>
      </c>
      <c r="F289" s="89" t="str">
        <f>IFERROR(_xlfn.XLOOKUP(Table2[[#This Row],[ASSET ID]],FLEET7[Asset],FLEET7[Employee],),"")</f>
        <v>Vasquez, Juan C</v>
      </c>
      <c r="G289" s="90">
        <v>0.09</v>
      </c>
      <c r="H289" s="116" t="s">
        <v>8377</v>
      </c>
      <c r="I289" s="136"/>
      <c r="J289" s="88"/>
      <c r="K289" s="91">
        <f>_xlfn.XLOOKUP(Table2[[#This Row],[ASSET ID]],Table7[Equip '#],Table7[Rate],)</f>
        <v>1500</v>
      </c>
      <c r="L289" s="91">
        <f>Table2[[#This Row],[INTERNAL MONTHLY RATE]]*Table2[[#This Row],[UNIT ALLOCATION]]</f>
        <v>135</v>
      </c>
      <c r="M289" s="91">
        <f>IF(ISBLANK(Table2[[#This Row],[REVISION]]), Table2[[#This Row],[UNIT ALLOCATION]] * Table2[[#This Row],[INTERNAL MONTHLY RATE]], Table2[[#This Row],[INTERNAL MONTHLY RATE]] * Table2[[#This Row],[REVISION]])</f>
        <v>135</v>
      </c>
      <c r="N289" s="92">
        <f>Table2[[#This Row],[RATE X ALLOCATION]]-Table2[[#This Row],[RATE X REVISION]]</f>
        <v>0</v>
      </c>
    </row>
    <row r="290" spans="1:14" ht="15.6" hidden="1" x14ac:dyDescent="0.3">
      <c r="A290" s="88">
        <f>_xlfn.XLOOKUP(Table2[[#This Row],[JOB]],Table13[JOB '#2],Table13[DIVISION '#],)</f>
        <v>2</v>
      </c>
      <c r="B290" s="89" t="s">
        <v>3721</v>
      </c>
      <c r="C290" s="89" t="str">
        <f>_xlfn.XLOOKUP(Table2[[#This Row],[JOB]],Table13[JOB '#1],Table13[JOB DESC],)</f>
        <v>Dallas 635 Slope Stabilization</v>
      </c>
      <c r="D290" s="89" t="s">
        <v>3799</v>
      </c>
      <c r="E290" s="89" t="str">
        <f>_xlfn.XLOOKUP(Table2[[#This Row],[ASSET ID]],ALL!$B:$B,ALL!$C:$C,)</f>
        <v>2024 FORD MAVERICK XLT (5305)</v>
      </c>
      <c r="F290" s="89" t="str">
        <f>IFERROR(_xlfn.XLOOKUP(Table2[[#This Row],[ASSET ID]],FLEET7[Asset],FLEET7[Employee],),"")</f>
        <v>OEPN</v>
      </c>
      <c r="G290" s="90">
        <v>0.15</v>
      </c>
      <c r="H290" s="116" t="s">
        <v>8377</v>
      </c>
      <c r="I290" s="136"/>
      <c r="J290" s="88"/>
      <c r="K290" s="91">
        <f>_xlfn.XLOOKUP(Table2[[#This Row],[ASSET ID]],Table7[Equip '#],Table7[Rate],)</f>
        <v>1000</v>
      </c>
      <c r="L290" s="91">
        <f>Table2[[#This Row],[INTERNAL MONTHLY RATE]]*Table2[[#This Row],[UNIT ALLOCATION]]</f>
        <v>150</v>
      </c>
      <c r="M290" s="91">
        <f>IF(ISBLANK(Table2[[#This Row],[REVISION]]), Table2[[#This Row],[UNIT ALLOCATION]] * Table2[[#This Row],[INTERNAL MONTHLY RATE]], Table2[[#This Row],[INTERNAL MONTHLY RATE]] * Table2[[#This Row],[REVISION]])</f>
        <v>150</v>
      </c>
      <c r="N290" s="92">
        <f>Table2[[#This Row],[RATE X ALLOCATION]]-Table2[[#This Row],[RATE X REVISION]]</f>
        <v>0</v>
      </c>
    </row>
    <row r="291" spans="1:14" ht="15.6" hidden="1" x14ac:dyDescent="0.3">
      <c r="A291" s="88">
        <f>_xlfn.XLOOKUP(Table2[[#This Row],[JOB]],Table13[JOB '#2],Table13[DIVISION '#],)</f>
        <v>2</v>
      </c>
      <c r="B291" s="89" t="s">
        <v>3721</v>
      </c>
      <c r="C291" s="89" t="str">
        <f>_xlfn.XLOOKUP(Table2[[#This Row],[JOB]],Table13[JOB '#1],Table13[JOB DESC],)</f>
        <v>Dallas 635 Slope Stabilization</v>
      </c>
      <c r="D291" s="89" t="s">
        <v>6050</v>
      </c>
      <c r="E291" s="89" t="str">
        <f>_xlfn.XLOOKUP(Table2[[#This Row],[ASSET ID]],ALL!$B:$B,ALL!$C:$C,)</f>
        <v>2024 F250 XL (REF26875)</v>
      </c>
      <c r="F291" s="89" t="str">
        <f>IFERROR(_xlfn.XLOOKUP(Table2[[#This Row],[ASSET ID]],FLEET7[Asset],FLEET7[Employee],),"")</f>
        <v>OWENS, JUSTIN W</v>
      </c>
      <c r="G291" s="90">
        <v>0.18</v>
      </c>
      <c r="H291" s="116" t="s">
        <v>8377</v>
      </c>
      <c r="I291" s="136"/>
      <c r="J291" s="88"/>
      <c r="K291" s="91">
        <f>_xlfn.XLOOKUP(Table2[[#This Row],[ASSET ID]],Table7[Equip '#],Table7[Rate],)</f>
        <v>1500</v>
      </c>
      <c r="L291" s="91">
        <f>Table2[[#This Row],[INTERNAL MONTHLY RATE]]*Table2[[#This Row],[UNIT ALLOCATION]]</f>
        <v>270</v>
      </c>
      <c r="M291" s="91">
        <f>IF(ISBLANK(Table2[[#This Row],[REVISION]]), Table2[[#This Row],[UNIT ALLOCATION]] * Table2[[#This Row],[INTERNAL MONTHLY RATE]], Table2[[#This Row],[INTERNAL MONTHLY RATE]] * Table2[[#This Row],[REVISION]])</f>
        <v>270</v>
      </c>
      <c r="N291" s="92">
        <f>Table2[[#This Row],[RATE X ALLOCATION]]-Table2[[#This Row],[RATE X REVISION]]</f>
        <v>0</v>
      </c>
    </row>
    <row r="292" spans="1:14" ht="15.6" hidden="1" x14ac:dyDescent="0.3">
      <c r="A292" s="88">
        <f>_xlfn.XLOOKUP(Table2[[#This Row],[JOB]],Table13[JOB '#2],Table13[DIVISION '#],)</f>
        <v>2</v>
      </c>
      <c r="B292" s="89" t="s">
        <v>3721</v>
      </c>
      <c r="C292" s="89" t="str">
        <f>_xlfn.XLOOKUP(Table2[[#This Row],[JOB]],Table13[JOB '#1],Table13[JOB DESC],)</f>
        <v>Dallas 635 Slope Stabilization</v>
      </c>
      <c r="D292" s="89" t="s">
        <v>2870</v>
      </c>
      <c r="E292" s="89" t="str">
        <f>_xlfn.XLOOKUP(Table2[[#This Row],[ASSET ID]],ALL!$B:$B,ALL!$C:$C,)</f>
        <v>2019 INTL 4300 (L592806)</v>
      </c>
      <c r="F292" s="89" t="str">
        <f>IFERROR(_xlfn.XLOOKUP(Table2[[#This Row],[ASSET ID]],FLEET7[Asset],FLEET7[Employee],),"")</f>
        <v/>
      </c>
      <c r="G292" s="90">
        <v>0.15</v>
      </c>
      <c r="H292" s="116" t="s">
        <v>8377</v>
      </c>
      <c r="I292" s="136"/>
      <c r="J292" s="88"/>
      <c r="K292" s="91">
        <f>_xlfn.XLOOKUP(Table2[[#This Row],[ASSET ID]],Table7[Equip '#],Table7[Rate],)</f>
        <v>3650</v>
      </c>
      <c r="L292" s="91">
        <f>Table2[[#This Row],[INTERNAL MONTHLY RATE]]*Table2[[#This Row],[UNIT ALLOCATION]]</f>
        <v>547.5</v>
      </c>
      <c r="M292" s="91">
        <f>IF(ISBLANK(Table2[[#This Row],[REVISION]]), Table2[[#This Row],[UNIT ALLOCATION]] * Table2[[#This Row],[INTERNAL MONTHLY RATE]], Table2[[#This Row],[INTERNAL MONTHLY RATE]] * Table2[[#This Row],[REVISION]])</f>
        <v>547.5</v>
      </c>
      <c r="N292" s="92">
        <f>Table2[[#This Row],[RATE X ALLOCATION]]-Table2[[#This Row],[RATE X REVISION]]</f>
        <v>0</v>
      </c>
    </row>
    <row r="293" spans="1:14" ht="15.6" hidden="1" x14ac:dyDescent="0.3">
      <c r="A293" s="88">
        <f>_xlfn.XLOOKUP(Table2[[#This Row],[JOB]],Table13[JOB '#2],Table13[DIVISION '#],)</f>
        <v>2</v>
      </c>
      <c r="B293" s="89" t="s">
        <v>3721</v>
      </c>
      <c r="C293" s="89" t="str">
        <f>_xlfn.XLOOKUP(Table2[[#This Row],[JOB]],Table13[JOB '#1],Table13[JOB DESC],)</f>
        <v>Dallas 635 Slope Stabilization</v>
      </c>
      <c r="D293" s="89" t="s">
        <v>114</v>
      </c>
      <c r="E293" s="89" t="str">
        <f>_xlfn.XLOOKUP(Table2[[#This Row],[ASSET ID]],ALL!$B:$B,ALL!$C:$C,)</f>
        <v>2018 CAT 279D</v>
      </c>
      <c r="F293" s="89" t="str">
        <f>IFERROR(_xlfn.XLOOKUP(Table2[[#This Row],[ASSET ID]],FLEET7[Asset],FLEET7[Employee],),"")</f>
        <v/>
      </c>
      <c r="G293" s="90">
        <v>0.5</v>
      </c>
      <c r="H293" s="116" t="s">
        <v>8377</v>
      </c>
      <c r="I293" s="136"/>
      <c r="J293" s="113"/>
      <c r="K293" s="91">
        <f>_xlfn.XLOOKUP(Table2[[#This Row],[ASSET ID]],Table7[Equip '#],Table7[Rate],)</f>
        <v>2100</v>
      </c>
      <c r="L293" s="91">
        <f>Table2[[#This Row],[INTERNAL MONTHLY RATE]]*Table2[[#This Row],[UNIT ALLOCATION]]</f>
        <v>1050</v>
      </c>
      <c r="M293" s="91">
        <f>IF(ISBLANK(Table2[[#This Row],[REVISION]]), Table2[[#This Row],[UNIT ALLOCATION]] * Table2[[#This Row],[INTERNAL MONTHLY RATE]], Table2[[#This Row],[INTERNAL MONTHLY RATE]] * Table2[[#This Row],[REVISION]])</f>
        <v>1050</v>
      </c>
      <c r="N293" s="92">
        <f>Table2[[#This Row],[RATE X ALLOCATION]]-Table2[[#This Row],[RATE X REVISION]]</f>
        <v>0</v>
      </c>
    </row>
    <row r="294" spans="1:14" ht="15.6" hidden="1" x14ac:dyDescent="0.3">
      <c r="A294" s="88">
        <f>_xlfn.XLOOKUP(Table2[[#This Row],[JOB]],Table13[JOB '#2],Table13[DIVISION '#],)</f>
        <v>2</v>
      </c>
      <c r="B294" s="89" t="s">
        <v>3721</v>
      </c>
      <c r="C294" s="89" t="str">
        <f>_xlfn.XLOOKUP(Table2[[#This Row],[JOB]],Table13[JOB '#1],Table13[JOB DESC],)</f>
        <v>Dallas 635 Slope Stabilization</v>
      </c>
      <c r="D294" s="89" t="s">
        <v>127</v>
      </c>
      <c r="E294" s="89" t="str">
        <f>_xlfn.XLOOKUP(Table2[[#This Row],[ASSET ID]],ALL!$B:$B,ALL!$C:$C,)</f>
        <v>John Deere 644K Loader</v>
      </c>
      <c r="F294" s="89" t="str">
        <f>IFERROR(_xlfn.XLOOKUP(Table2[[#This Row],[ASSET ID]],FLEET7[Asset],FLEET7[Employee],),"")</f>
        <v/>
      </c>
      <c r="G294" s="90">
        <v>0.5</v>
      </c>
      <c r="H294" s="116" t="s">
        <v>8377</v>
      </c>
      <c r="I294" s="136"/>
      <c r="J294" s="88"/>
      <c r="K294" s="91">
        <f>_xlfn.XLOOKUP(Table2[[#This Row],[ASSET ID]],Table7[Equip '#],Table7[Rate],)</f>
        <v>4000</v>
      </c>
      <c r="L294" s="91">
        <f>Table2[[#This Row],[INTERNAL MONTHLY RATE]]*Table2[[#This Row],[UNIT ALLOCATION]]</f>
        <v>2000</v>
      </c>
      <c r="M294" s="91">
        <f>IF(ISBLANK(Table2[[#This Row],[REVISION]]), Table2[[#This Row],[UNIT ALLOCATION]] * Table2[[#This Row],[INTERNAL MONTHLY RATE]], Table2[[#This Row],[INTERNAL MONTHLY RATE]] * Table2[[#This Row],[REVISION]])</f>
        <v>2000</v>
      </c>
      <c r="N294" s="92">
        <f>Table2[[#This Row],[RATE X ALLOCATION]]-Table2[[#This Row],[RATE X REVISION]]</f>
        <v>0</v>
      </c>
    </row>
    <row r="295" spans="1:14" ht="15.6" hidden="1" x14ac:dyDescent="0.3">
      <c r="A295" s="88">
        <f>_xlfn.XLOOKUP(Table2[[#This Row],[JOB]],Table13[JOB '#2],Table13[DIVISION '#],)</f>
        <v>2</v>
      </c>
      <c r="B295" s="89" t="s">
        <v>3472</v>
      </c>
      <c r="C295" s="89" t="str">
        <f>_xlfn.XLOOKUP(Table2[[#This Row],[JOB]],Table13[JOB '#1],Table13[JOB DESC],)</f>
        <v>City of Dallas Sidewalk 2024</v>
      </c>
      <c r="D295" s="89" t="s">
        <v>3778</v>
      </c>
      <c r="E295" s="89" t="str">
        <f>_xlfn.XLOOKUP(Table2[[#This Row],[ASSET ID]],ALL!$B:$B,ALL!$C:$C,)</f>
        <v>LOAD TRAIL PINTLE W/2-15K AXLE</v>
      </c>
      <c r="F295" s="89" t="str">
        <f>IFERROR(_xlfn.XLOOKUP(Table2[[#This Row],[ASSET ID]],FLEET7[Asset],FLEET7[Employee],),"")</f>
        <v/>
      </c>
      <c r="G295" s="90">
        <v>1</v>
      </c>
      <c r="H295" s="116" t="s">
        <v>450</v>
      </c>
      <c r="I295" s="136"/>
      <c r="J295" s="88"/>
      <c r="K295" s="91">
        <f>_xlfn.XLOOKUP(Table2[[#This Row],[ASSET ID]],Table7[Equip '#],Table7[Rate],)</f>
        <v>1000</v>
      </c>
      <c r="L295" s="91">
        <f>Table2[[#This Row],[INTERNAL MONTHLY RATE]]*Table2[[#This Row],[UNIT ALLOCATION]]</f>
        <v>1000</v>
      </c>
      <c r="M295" s="91">
        <f>IF(ISBLANK(Table2[[#This Row],[REVISION]]), Table2[[#This Row],[UNIT ALLOCATION]] * Table2[[#This Row],[INTERNAL MONTHLY RATE]], Table2[[#This Row],[INTERNAL MONTHLY RATE]] * Table2[[#This Row],[REVISION]])</f>
        <v>1000</v>
      </c>
      <c r="N295" s="92">
        <f>Table2[[#This Row],[RATE X ALLOCATION]]-Table2[[#This Row],[RATE X REVISION]]</f>
        <v>0</v>
      </c>
    </row>
    <row r="296" spans="1:14" ht="15.6" hidden="1" x14ac:dyDescent="0.3">
      <c r="A296" s="88">
        <f>_xlfn.XLOOKUP(Table2[[#This Row],[JOB]],Table13[JOB '#2],Table13[DIVISION '#],)</f>
        <v>2</v>
      </c>
      <c r="B296" s="89" t="s">
        <v>3472</v>
      </c>
      <c r="C296" s="89" t="str">
        <f>_xlfn.XLOOKUP(Table2[[#This Row],[JOB]],Table13[JOB '#1],Table13[JOB DESC],)</f>
        <v>City of Dallas Sidewalk 2024</v>
      </c>
      <c r="D296" s="89" t="s">
        <v>279</v>
      </c>
      <c r="E296" s="89" t="str">
        <f>_xlfn.XLOOKUP(Table2[[#This Row],[ASSET ID]],ALL!$B:$B,ALL!$C:$C,)</f>
        <v>CAT 430FIT (2012)</v>
      </c>
      <c r="F296" s="89" t="str">
        <f>IFERROR(_xlfn.XLOOKUP(Table2[[#This Row],[ASSET ID]],FLEET7[Asset],FLEET7[Employee],),"")</f>
        <v/>
      </c>
      <c r="G296" s="90">
        <v>1</v>
      </c>
      <c r="H296" s="116" t="s">
        <v>8377</v>
      </c>
      <c r="I296" s="136"/>
      <c r="J296" s="88"/>
      <c r="K296" s="91">
        <f>_xlfn.XLOOKUP(Table2[[#This Row],[ASSET ID]],Table7[Equip '#],Table7[Rate],)</f>
        <v>2500</v>
      </c>
      <c r="L296" s="91">
        <f>Table2[[#This Row],[INTERNAL MONTHLY RATE]]*Table2[[#This Row],[UNIT ALLOCATION]]</f>
        <v>2500</v>
      </c>
      <c r="M296" s="91">
        <f>IF(ISBLANK(Table2[[#This Row],[REVISION]]), Table2[[#This Row],[UNIT ALLOCATION]] * Table2[[#This Row],[INTERNAL MONTHLY RATE]], Table2[[#This Row],[INTERNAL MONTHLY RATE]] * Table2[[#This Row],[REVISION]])</f>
        <v>2500</v>
      </c>
      <c r="N296" s="92">
        <f>Table2[[#This Row],[RATE X ALLOCATION]]-Table2[[#This Row],[RATE X REVISION]]</f>
        <v>0</v>
      </c>
    </row>
    <row r="297" spans="1:14" ht="15.6" hidden="1" x14ac:dyDescent="0.3">
      <c r="A297" s="88">
        <f>_xlfn.XLOOKUP(Table2[[#This Row],[JOB]],Table13[JOB '#2],Table13[DIVISION '#],)</f>
        <v>2</v>
      </c>
      <c r="B297" s="89" t="s">
        <v>3472</v>
      </c>
      <c r="C297" s="89" t="str">
        <f>_xlfn.XLOOKUP(Table2[[#This Row],[JOB]],Table13[JOB '#1],Table13[JOB DESC],)</f>
        <v>City of Dallas Sidewalk 2024</v>
      </c>
      <c r="D297" s="89" t="s">
        <v>1073</v>
      </c>
      <c r="E297" s="89" t="str">
        <f>_xlfn.XLOOKUP(Table2[[#This Row],[ASSET ID]],ALL!$B:$B,ALL!$C:$C,)</f>
        <v>2023 SPARTAN 7X16 CR (034561)</v>
      </c>
      <c r="F297" s="89" t="str">
        <f>IFERROR(_xlfn.XLOOKUP(Table2[[#This Row],[ASSET ID]],FLEET7[Asset],FLEET7[Employee],),"")</f>
        <v/>
      </c>
      <c r="G297" s="90">
        <v>1</v>
      </c>
      <c r="H297" s="116" t="s">
        <v>8377</v>
      </c>
      <c r="I297" s="136"/>
      <c r="J297" s="88"/>
      <c r="K297" s="91">
        <f>_xlfn.XLOOKUP(Table2[[#This Row],[ASSET ID]],Table7[Equip '#],Table7[Rate],)</f>
        <v>200</v>
      </c>
      <c r="L297" s="91">
        <f>Table2[[#This Row],[INTERNAL MONTHLY RATE]]*Table2[[#This Row],[UNIT ALLOCATION]]</f>
        <v>200</v>
      </c>
      <c r="M297" s="91">
        <f>IF(ISBLANK(Table2[[#This Row],[REVISION]]), Table2[[#This Row],[UNIT ALLOCATION]] * Table2[[#This Row],[INTERNAL MONTHLY RATE]], Table2[[#This Row],[INTERNAL MONTHLY RATE]] * Table2[[#This Row],[REVISION]])</f>
        <v>200</v>
      </c>
      <c r="N297" s="92">
        <f>Table2[[#This Row],[RATE X ALLOCATION]]-Table2[[#This Row],[RATE X REVISION]]</f>
        <v>0</v>
      </c>
    </row>
    <row r="298" spans="1:14" ht="15.6" hidden="1" x14ac:dyDescent="0.3">
      <c r="A298" s="88">
        <f>_xlfn.XLOOKUP(Table2[[#This Row],[JOB]],Table13[JOB '#2],Table13[DIVISION '#],)</f>
        <v>2</v>
      </c>
      <c r="B298" s="89" t="s">
        <v>3472</v>
      </c>
      <c r="C298" s="89" t="str">
        <f>_xlfn.XLOOKUP(Table2[[#This Row],[JOB]],Table13[JOB '#1],Table13[JOB DESC],)</f>
        <v>City of Dallas Sidewalk 2024</v>
      </c>
      <c r="D298" s="89" t="s">
        <v>1842</v>
      </c>
      <c r="E298" s="89" t="str">
        <f>_xlfn.XLOOKUP(Table2[[#This Row],[ASSET ID]],ALL!$B:$B,ALL!$C:$C,)</f>
        <v>2019 FRGHT M2-106 DT (5850)</v>
      </c>
      <c r="F298" s="89" t="str">
        <f>IFERROR(_xlfn.XLOOKUP(Table2[[#This Row],[ASSET ID]],FLEET7[Asset],FLEET7[Employee],),"")</f>
        <v/>
      </c>
      <c r="G298" s="90">
        <v>0.5</v>
      </c>
      <c r="H298" s="116" t="s">
        <v>8377</v>
      </c>
      <c r="I298" s="136"/>
      <c r="J298" s="88"/>
      <c r="K298" s="91">
        <f>_xlfn.XLOOKUP(Table2[[#This Row],[ASSET ID]],Table7[Equip '#],Table7[Rate],)</f>
        <v>5000</v>
      </c>
      <c r="L298" s="91">
        <f>Table2[[#This Row],[INTERNAL MONTHLY RATE]]*Table2[[#This Row],[UNIT ALLOCATION]]</f>
        <v>2500</v>
      </c>
      <c r="M298" s="91">
        <f>IF(ISBLANK(Table2[[#This Row],[REVISION]]), Table2[[#This Row],[UNIT ALLOCATION]] * Table2[[#This Row],[INTERNAL MONTHLY RATE]], Table2[[#This Row],[INTERNAL MONTHLY RATE]] * Table2[[#This Row],[REVISION]])</f>
        <v>2500</v>
      </c>
      <c r="N298" s="92">
        <f>Table2[[#This Row],[RATE X ALLOCATION]]-Table2[[#This Row],[RATE X REVISION]]</f>
        <v>0</v>
      </c>
    </row>
    <row r="299" spans="1:14" ht="15.6" hidden="1" x14ac:dyDescent="0.3">
      <c r="A299" s="88">
        <f>_xlfn.XLOOKUP(Table2[[#This Row],[JOB]],Table13[JOB '#2],Table13[DIVISION '#],)</f>
        <v>2</v>
      </c>
      <c r="B299" s="89" t="s">
        <v>3472</v>
      </c>
      <c r="C299" s="89" t="str">
        <f>_xlfn.XLOOKUP(Table2[[#This Row],[JOB]],Table13[JOB '#1],Table13[JOB DESC],)</f>
        <v>City of Dallas Sidewalk 2024</v>
      </c>
      <c r="D299" s="89" t="s">
        <v>1844</v>
      </c>
      <c r="E299" s="89" t="str">
        <f>_xlfn.XLOOKUP(Table2[[#This Row],[ASSET ID]],ALL!$B:$B,ALL!$C:$C,)</f>
        <v>2018 FRGHT M2-106 DT (8632)</v>
      </c>
      <c r="F299" s="89" t="str">
        <f>IFERROR(_xlfn.XLOOKUP(Table2[[#This Row],[ASSET ID]],FLEET7[Asset],FLEET7[Employee],),"")</f>
        <v/>
      </c>
      <c r="G299" s="90">
        <v>1</v>
      </c>
      <c r="H299" s="116" t="s">
        <v>8377</v>
      </c>
      <c r="I299" s="136"/>
      <c r="J299" s="88"/>
      <c r="K299" s="91">
        <f>_xlfn.XLOOKUP(Table2[[#This Row],[ASSET ID]],Table7[Equip '#],Table7[Rate],)</f>
        <v>5000</v>
      </c>
      <c r="L299" s="91">
        <f>Table2[[#This Row],[INTERNAL MONTHLY RATE]]*Table2[[#This Row],[UNIT ALLOCATION]]</f>
        <v>5000</v>
      </c>
      <c r="M299" s="91">
        <f>IF(ISBLANK(Table2[[#This Row],[REVISION]]), Table2[[#This Row],[UNIT ALLOCATION]] * Table2[[#This Row],[INTERNAL MONTHLY RATE]], Table2[[#This Row],[INTERNAL MONTHLY RATE]] * Table2[[#This Row],[REVISION]])</f>
        <v>5000</v>
      </c>
      <c r="N299" s="92">
        <f>Table2[[#This Row],[RATE X ALLOCATION]]-Table2[[#This Row],[RATE X REVISION]]</f>
        <v>0</v>
      </c>
    </row>
    <row r="300" spans="1:14" ht="15.6" hidden="1" x14ac:dyDescent="0.3">
      <c r="A300" s="88">
        <f>_xlfn.XLOOKUP(Table2[[#This Row],[JOB]],Table13[JOB '#2],Table13[DIVISION '#],)</f>
        <v>2</v>
      </c>
      <c r="B300" s="89" t="s">
        <v>3472</v>
      </c>
      <c r="C300" s="89" t="str">
        <f>_xlfn.XLOOKUP(Table2[[#This Row],[JOB]],Table13[JOB '#1],Table13[JOB DESC],)</f>
        <v>City of Dallas Sidewalk 2024</v>
      </c>
      <c r="D300" s="89" t="s">
        <v>296</v>
      </c>
      <c r="E300" s="89" t="str">
        <f>_xlfn.XLOOKUP(Table2[[#This Row],[ASSET ID]],ALL!$B:$B,ALL!$C:$C,)</f>
        <v>2022 DODGE RAM 1500</v>
      </c>
      <c r="F300" s="89" t="str">
        <f>IFERROR(_xlfn.XLOOKUP(Table2[[#This Row],[ASSET ID]],FLEET7[Asset],FLEET7[Employee],),"")</f>
        <v>Ehimhen, Gerald A</v>
      </c>
      <c r="G300" s="90">
        <v>1</v>
      </c>
      <c r="H300" s="116" t="s">
        <v>8377</v>
      </c>
      <c r="I300" s="136"/>
      <c r="J300" s="88"/>
      <c r="K300" s="91">
        <f>_xlfn.XLOOKUP(Table2[[#This Row],[ASSET ID]],Table7[Equip '#],Table7[Rate],)</f>
        <v>1300</v>
      </c>
      <c r="L300" s="91">
        <f>Table2[[#This Row],[INTERNAL MONTHLY RATE]]*Table2[[#This Row],[UNIT ALLOCATION]]</f>
        <v>1300</v>
      </c>
      <c r="M300" s="91">
        <f>IF(ISBLANK(Table2[[#This Row],[REVISION]]), Table2[[#This Row],[UNIT ALLOCATION]] * Table2[[#This Row],[INTERNAL MONTHLY RATE]], Table2[[#This Row],[INTERNAL MONTHLY RATE]] * Table2[[#This Row],[REVISION]])</f>
        <v>1300</v>
      </c>
      <c r="N300" s="92">
        <f>Table2[[#This Row],[RATE X ALLOCATION]]-Table2[[#This Row],[RATE X REVISION]]</f>
        <v>0</v>
      </c>
    </row>
    <row r="301" spans="1:14" ht="15.6" hidden="1" x14ac:dyDescent="0.3">
      <c r="A301" s="88">
        <f>_xlfn.XLOOKUP(Table2[[#This Row],[JOB]],Table13[JOB '#2],Table13[DIVISION '#],)</f>
        <v>2</v>
      </c>
      <c r="B301" s="89" t="s">
        <v>3472</v>
      </c>
      <c r="C301" s="89" t="str">
        <f>_xlfn.XLOOKUP(Table2[[#This Row],[JOB]],Table13[JOB '#1],Table13[JOB DESC],)</f>
        <v>City of Dallas Sidewalk 2024</v>
      </c>
      <c r="D301" s="89" t="s">
        <v>299</v>
      </c>
      <c r="E301" s="89" t="str">
        <f>_xlfn.XLOOKUP(Table2[[#This Row],[ASSET ID]],ALL!$B:$B,ALL!$C:$C,)</f>
        <v>2022 DODGE RAM 1500</v>
      </c>
      <c r="F301" s="89" t="str">
        <f>IFERROR(_xlfn.XLOOKUP(Table2[[#This Row],[ASSET ID]],FLEET7[Asset],FLEET7[Employee],),"")</f>
        <v>HAYS, PAXTON C</v>
      </c>
      <c r="G301" s="90">
        <v>1</v>
      </c>
      <c r="H301" s="116" t="s">
        <v>8377</v>
      </c>
      <c r="I301" s="136"/>
      <c r="J301" s="88"/>
      <c r="K301" s="91">
        <f>_xlfn.XLOOKUP(Table2[[#This Row],[ASSET ID]],Table7[Equip '#],Table7[Rate],)</f>
        <v>1300</v>
      </c>
      <c r="L301" s="91">
        <f>Table2[[#This Row],[INTERNAL MONTHLY RATE]]*Table2[[#This Row],[UNIT ALLOCATION]]</f>
        <v>1300</v>
      </c>
      <c r="M301" s="91">
        <f>IF(ISBLANK(Table2[[#This Row],[REVISION]]), Table2[[#This Row],[UNIT ALLOCATION]] * Table2[[#This Row],[INTERNAL MONTHLY RATE]], Table2[[#This Row],[INTERNAL MONTHLY RATE]] * Table2[[#This Row],[REVISION]])</f>
        <v>1300</v>
      </c>
      <c r="N301" s="92">
        <f>Table2[[#This Row],[RATE X ALLOCATION]]-Table2[[#This Row],[RATE X REVISION]]</f>
        <v>0</v>
      </c>
    </row>
    <row r="302" spans="1:14" ht="15.6" hidden="1" x14ac:dyDescent="0.3">
      <c r="A302" s="88">
        <f>_xlfn.XLOOKUP(Table2[[#This Row],[JOB]],Table13[JOB '#2],Table13[DIVISION '#],)</f>
        <v>2</v>
      </c>
      <c r="B302" s="89" t="s">
        <v>3472</v>
      </c>
      <c r="C302" s="89" t="str">
        <f>_xlfn.XLOOKUP(Table2[[#This Row],[JOB]],Table13[JOB '#1],Table13[JOB DESC],)</f>
        <v>City of Dallas Sidewalk 2024</v>
      </c>
      <c r="D302" s="89" t="s">
        <v>308</v>
      </c>
      <c r="E302" s="89" t="str">
        <f>_xlfn.XLOOKUP(Table2[[#This Row],[ASSET ID]],ALL!$B:$B,ALL!$C:$C,)</f>
        <v>2022 DODGE RAM 1500</v>
      </c>
      <c r="F302" s="89" t="str">
        <f>IFERROR(_xlfn.XLOOKUP(Table2[[#This Row],[ASSET ID]],FLEET7[Asset],FLEET7[Employee],),"")</f>
        <v>Eclavea, Carlos H</v>
      </c>
      <c r="G302" s="90">
        <v>0.1</v>
      </c>
      <c r="H302" s="116" t="s">
        <v>8377</v>
      </c>
      <c r="I302" s="136"/>
      <c r="J302" s="88"/>
      <c r="K302" s="91">
        <f>_xlfn.XLOOKUP(Table2[[#This Row],[ASSET ID]],Table7[Equip '#],Table7[Rate],)</f>
        <v>1300</v>
      </c>
      <c r="L302" s="91">
        <f>Table2[[#This Row],[INTERNAL MONTHLY RATE]]*Table2[[#This Row],[UNIT ALLOCATION]]</f>
        <v>130</v>
      </c>
      <c r="M302" s="91">
        <f>IF(ISBLANK(Table2[[#This Row],[REVISION]]), Table2[[#This Row],[UNIT ALLOCATION]] * Table2[[#This Row],[INTERNAL MONTHLY RATE]], Table2[[#This Row],[INTERNAL MONTHLY RATE]] * Table2[[#This Row],[REVISION]])</f>
        <v>130</v>
      </c>
      <c r="N302" s="92">
        <f>Table2[[#This Row],[RATE X ALLOCATION]]-Table2[[#This Row],[RATE X REVISION]]</f>
        <v>0</v>
      </c>
    </row>
    <row r="303" spans="1:14" ht="15.6" hidden="1" x14ac:dyDescent="0.3">
      <c r="A303" s="88">
        <f>_xlfn.XLOOKUP(Table2[[#This Row],[JOB]],Table13[JOB '#2],Table13[DIVISION '#],)</f>
        <v>2</v>
      </c>
      <c r="B303" s="89" t="s">
        <v>3472</v>
      </c>
      <c r="C303" s="89" t="str">
        <f>_xlfn.XLOOKUP(Table2[[#This Row],[JOB]],Table13[JOB '#1],Table13[JOB DESC],)</f>
        <v>City of Dallas Sidewalk 2024</v>
      </c>
      <c r="D303" s="89" t="s">
        <v>482</v>
      </c>
      <c r="E303" s="89" t="str">
        <f>_xlfn.XLOOKUP(Table2[[#This Row],[ASSET ID]],ALL!$B:$B,ALL!$C:$C,)</f>
        <v>2023 FORD F-250 XL</v>
      </c>
      <c r="F303" s="89" t="str">
        <f>IFERROR(_xlfn.XLOOKUP(Table2[[#This Row],[ASSET ID]],FLEET7[Asset],FLEET7[Employee],),"")</f>
        <v>Rangel, Jose M</v>
      </c>
      <c r="G303" s="90">
        <v>1</v>
      </c>
      <c r="H303" s="116" t="s">
        <v>8377</v>
      </c>
      <c r="I303" s="136"/>
      <c r="J303" s="88"/>
      <c r="K303" s="91">
        <f>_xlfn.XLOOKUP(Table2[[#This Row],[ASSET ID]],Table7[Equip '#],Table7[Rate],)</f>
        <v>2000</v>
      </c>
      <c r="L303" s="91">
        <f>Table2[[#This Row],[INTERNAL MONTHLY RATE]]*Table2[[#This Row],[UNIT ALLOCATION]]</f>
        <v>2000</v>
      </c>
      <c r="M303" s="91">
        <f>IF(ISBLANK(Table2[[#This Row],[REVISION]]), Table2[[#This Row],[UNIT ALLOCATION]] * Table2[[#This Row],[INTERNAL MONTHLY RATE]], Table2[[#This Row],[INTERNAL MONTHLY RATE]] * Table2[[#This Row],[REVISION]])</f>
        <v>2000</v>
      </c>
      <c r="N303" s="92">
        <f>Table2[[#This Row],[RATE X ALLOCATION]]-Table2[[#This Row],[RATE X REVISION]]</f>
        <v>0</v>
      </c>
    </row>
    <row r="304" spans="1:14" ht="15.6" hidden="1" x14ac:dyDescent="0.3">
      <c r="A304" s="88">
        <f>_xlfn.XLOOKUP(Table2[[#This Row],[JOB]],Table13[JOB '#2],Table13[DIVISION '#],)</f>
        <v>2</v>
      </c>
      <c r="B304" s="89" t="s">
        <v>3472</v>
      </c>
      <c r="C304" s="89" t="str">
        <f>_xlfn.XLOOKUP(Table2[[#This Row],[JOB]],Table13[JOB '#1],Table13[JOB DESC],)</f>
        <v>City of Dallas Sidewalk 2024</v>
      </c>
      <c r="D304" s="89" t="s">
        <v>483</v>
      </c>
      <c r="E304" s="89" t="str">
        <f>_xlfn.XLOOKUP(Table2[[#This Row],[ASSET ID]],ALL!$B:$B,ALL!$C:$C,)</f>
        <v>2023 FORD F-250 XL</v>
      </c>
      <c r="F304" s="89" t="str">
        <f>IFERROR(_xlfn.XLOOKUP(Table2[[#This Row],[ASSET ID]],FLEET7[Asset],FLEET7[Employee],),"")</f>
        <v>Lopez Lira, Jose P</v>
      </c>
      <c r="G304" s="90">
        <v>1</v>
      </c>
      <c r="H304" s="116" t="s">
        <v>8377</v>
      </c>
      <c r="I304" s="136"/>
      <c r="J304" s="88"/>
      <c r="K304" s="91">
        <f>_xlfn.XLOOKUP(Table2[[#This Row],[ASSET ID]],Table7[Equip '#],Table7[Rate],)</f>
        <v>2000</v>
      </c>
      <c r="L304" s="91">
        <f>Table2[[#This Row],[INTERNAL MONTHLY RATE]]*Table2[[#This Row],[UNIT ALLOCATION]]</f>
        <v>2000</v>
      </c>
      <c r="M304" s="91">
        <f>IF(ISBLANK(Table2[[#This Row],[REVISION]]), Table2[[#This Row],[UNIT ALLOCATION]] * Table2[[#This Row],[INTERNAL MONTHLY RATE]], Table2[[#This Row],[INTERNAL MONTHLY RATE]] * Table2[[#This Row],[REVISION]])</f>
        <v>2000</v>
      </c>
      <c r="N304" s="92">
        <f>Table2[[#This Row],[RATE X ALLOCATION]]-Table2[[#This Row],[RATE X REVISION]]</f>
        <v>0</v>
      </c>
    </row>
    <row r="305" spans="1:14" ht="15.6" hidden="1" x14ac:dyDescent="0.3">
      <c r="A305" s="88">
        <f>_xlfn.XLOOKUP(Table2[[#This Row],[JOB]],Table13[JOB '#2],Table13[DIVISION '#],)</f>
        <v>2</v>
      </c>
      <c r="B305" s="89" t="s">
        <v>3472</v>
      </c>
      <c r="C305" s="89" t="str">
        <f>_xlfn.XLOOKUP(Table2[[#This Row],[JOB]],Table13[JOB '#1],Table13[JOB DESC],)</f>
        <v>City of Dallas Sidewalk 2024</v>
      </c>
      <c r="D305" s="89" t="s">
        <v>484</v>
      </c>
      <c r="E305" s="89" t="str">
        <f>_xlfn.XLOOKUP(Table2[[#This Row],[ASSET ID]],ALL!$B:$B,ALL!$C:$C,)</f>
        <v>2023 FORD F-250 XL</v>
      </c>
      <c r="F305" s="89" t="str">
        <f>IFERROR(_xlfn.XLOOKUP(Table2[[#This Row],[ASSET ID]],FLEET7[Asset],FLEET7[Employee],),"")</f>
        <v>Lopez Soto, Jesus</v>
      </c>
      <c r="G305" s="90">
        <v>1</v>
      </c>
      <c r="H305" s="116" t="s">
        <v>8377</v>
      </c>
      <c r="I305" s="136"/>
      <c r="J305" s="88"/>
      <c r="K305" s="91">
        <f>_xlfn.XLOOKUP(Table2[[#This Row],[ASSET ID]],Table7[Equip '#],Table7[Rate],)</f>
        <v>2000</v>
      </c>
      <c r="L305" s="91">
        <f>Table2[[#This Row],[INTERNAL MONTHLY RATE]]*Table2[[#This Row],[UNIT ALLOCATION]]</f>
        <v>2000</v>
      </c>
      <c r="M305" s="91">
        <f>IF(ISBLANK(Table2[[#This Row],[REVISION]]), Table2[[#This Row],[UNIT ALLOCATION]] * Table2[[#This Row],[INTERNAL MONTHLY RATE]], Table2[[#This Row],[INTERNAL MONTHLY RATE]] * Table2[[#This Row],[REVISION]])</f>
        <v>2000</v>
      </c>
      <c r="N305" s="92">
        <f>Table2[[#This Row],[RATE X ALLOCATION]]-Table2[[#This Row],[RATE X REVISION]]</f>
        <v>0</v>
      </c>
    </row>
    <row r="306" spans="1:14" ht="15.6" hidden="1" x14ac:dyDescent="0.3">
      <c r="A306" s="88">
        <f>_xlfn.XLOOKUP(Table2[[#This Row],[JOB]],Table13[JOB '#2],Table13[DIVISION '#],)</f>
        <v>2</v>
      </c>
      <c r="B306" s="89" t="s">
        <v>3472</v>
      </c>
      <c r="C306" s="89" t="str">
        <f>_xlfn.XLOOKUP(Table2[[#This Row],[JOB]],Table13[JOB '#1],Table13[JOB DESC],)</f>
        <v>City of Dallas Sidewalk 2024</v>
      </c>
      <c r="D306" s="89" t="s">
        <v>3187</v>
      </c>
      <c r="E306" s="89" t="str">
        <f>_xlfn.XLOOKUP(Table2[[#This Row],[ASSET ID]],ALL!$B:$B,ALL!$C:$C,)</f>
        <v>2024 F150 STX (D49666)</v>
      </c>
      <c r="F306" s="89" t="str">
        <f>IFERROR(_xlfn.XLOOKUP(Table2[[#This Row],[ASSET ID]],FLEET7[Asset],FLEET7[Employee],),"")</f>
        <v>Padgett, Caleb L</v>
      </c>
      <c r="G306" s="90">
        <v>1</v>
      </c>
      <c r="H306" s="116" t="s">
        <v>8377</v>
      </c>
      <c r="I306" s="136"/>
      <c r="J306" s="88"/>
      <c r="K306" s="91">
        <f>_xlfn.XLOOKUP(Table2[[#This Row],[ASSET ID]],Table7[Equip '#],Table7[Rate],)</f>
        <v>1300</v>
      </c>
      <c r="L306" s="91">
        <f>Table2[[#This Row],[INTERNAL MONTHLY RATE]]*Table2[[#This Row],[UNIT ALLOCATION]]</f>
        <v>1300</v>
      </c>
      <c r="M306" s="91">
        <f>IF(ISBLANK(Table2[[#This Row],[REVISION]]), Table2[[#This Row],[UNIT ALLOCATION]] * Table2[[#This Row],[INTERNAL MONTHLY RATE]], Table2[[#This Row],[INTERNAL MONTHLY RATE]] * Table2[[#This Row],[REVISION]])</f>
        <v>1300</v>
      </c>
      <c r="N306" s="92">
        <f>Table2[[#This Row],[RATE X ALLOCATION]]-Table2[[#This Row],[RATE X REVISION]]</f>
        <v>0</v>
      </c>
    </row>
    <row r="307" spans="1:14" ht="15.6" hidden="1" x14ac:dyDescent="0.3">
      <c r="A307" s="88">
        <f>_xlfn.XLOOKUP(Table2[[#This Row],[JOB]],Table13[JOB '#2],Table13[DIVISION '#],)</f>
        <v>2</v>
      </c>
      <c r="B307" s="89" t="s">
        <v>3472</v>
      </c>
      <c r="C307" s="89" t="str">
        <f>_xlfn.XLOOKUP(Table2[[#This Row],[JOB]],Table13[JOB '#1],Table13[JOB DESC],)</f>
        <v>City of Dallas Sidewalk 2024</v>
      </c>
      <c r="D307" s="89" t="s">
        <v>1074</v>
      </c>
      <c r="E307" s="89" t="str">
        <f>_xlfn.XLOOKUP(Table2[[#This Row],[ASSET ID]],ALL!$B:$B,ALL!$C:$C,)</f>
        <v>85B Bob Cat Excavator</v>
      </c>
      <c r="F307" s="89" t="str">
        <f>IFERROR(_xlfn.XLOOKUP(Table2[[#This Row],[ASSET ID]],FLEET7[Asset],FLEET7[Employee],),"")</f>
        <v/>
      </c>
      <c r="G307" s="90">
        <v>1</v>
      </c>
      <c r="H307" s="116" t="s">
        <v>8377</v>
      </c>
      <c r="I307" s="136"/>
      <c r="J307" s="88"/>
      <c r="K307" s="91">
        <f>_xlfn.XLOOKUP(Table2[[#This Row],[ASSET ID]],Table7[Equip '#],Table7[Rate],)</f>
        <v>3000</v>
      </c>
      <c r="L307" s="91">
        <f>Table2[[#This Row],[INTERNAL MONTHLY RATE]]*Table2[[#This Row],[UNIT ALLOCATION]]</f>
        <v>3000</v>
      </c>
      <c r="M307" s="91">
        <f>IF(ISBLANK(Table2[[#This Row],[REVISION]]), Table2[[#This Row],[UNIT ALLOCATION]] * Table2[[#This Row],[INTERNAL MONTHLY RATE]], Table2[[#This Row],[INTERNAL MONTHLY RATE]] * Table2[[#This Row],[REVISION]])</f>
        <v>3000</v>
      </c>
      <c r="N307" s="92">
        <f>Table2[[#This Row],[RATE X ALLOCATION]]-Table2[[#This Row],[RATE X REVISION]]</f>
        <v>0</v>
      </c>
    </row>
    <row r="308" spans="1:14" ht="15.6" hidden="1" x14ac:dyDescent="0.3">
      <c r="A308" s="88">
        <f>_xlfn.XLOOKUP(Table2[[#This Row],[JOB]],Table13[JOB '#2],Table13[DIVISION '#],)</f>
        <v>2</v>
      </c>
      <c r="B308" s="89" t="s">
        <v>3472</v>
      </c>
      <c r="C308" s="89" t="str">
        <f>_xlfn.XLOOKUP(Table2[[#This Row],[JOB]],Table13[JOB '#1],Table13[JOB DESC],)</f>
        <v>City of Dallas Sidewalk 2024</v>
      </c>
      <c r="D308" s="89" t="s">
        <v>1158</v>
      </c>
      <c r="E308" s="89" t="str">
        <f>_xlfn.XLOOKUP(Table2[[#This Row],[ASSET ID]],ALL!$B:$B,ALL!$C:$C,)</f>
        <v>Bobcat E85 w/ 24" bkt</v>
      </c>
      <c r="F308" s="89" t="str">
        <f>IFERROR(_xlfn.XLOOKUP(Table2[[#This Row],[ASSET ID]],FLEET7[Asset],FLEET7[Employee],),"")</f>
        <v/>
      </c>
      <c r="G308" s="90">
        <v>0.45</v>
      </c>
      <c r="H308" s="116" t="s">
        <v>8377</v>
      </c>
      <c r="I308" s="136"/>
      <c r="J308" s="88"/>
      <c r="K308" s="91">
        <f>_xlfn.XLOOKUP(Table2[[#This Row],[ASSET ID]],Table7[Equip '#],Table7[Rate],)</f>
        <v>3000</v>
      </c>
      <c r="L308" s="91">
        <f>Table2[[#This Row],[INTERNAL MONTHLY RATE]]*Table2[[#This Row],[UNIT ALLOCATION]]</f>
        <v>1350</v>
      </c>
      <c r="M308" s="91">
        <f>IF(ISBLANK(Table2[[#This Row],[REVISION]]), Table2[[#This Row],[UNIT ALLOCATION]] * Table2[[#This Row],[INTERNAL MONTHLY RATE]], Table2[[#This Row],[INTERNAL MONTHLY RATE]] * Table2[[#This Row],[REVISION]])</f>
        <v>1350</v>
      </c>
      <c r="N308" s="92">
        <f>Table2[[#This Row],[RATE X ALLOCATION]]-Table2[[#This Row],[RATE X REVISION]]</f>
        <v>0</v>
      </c>
    </row>
    <row r="309" spans="1:14" ht="15.6" hidden="1" x14ac:dyDescent="0.3">
      <c r="A309" s="88">
        <f>_xlfn.XLOOKUP(Table2[[#This Row],[JOB]],Table13[JOB '#2],Table13[DIVISION '#],)</f>
        <v>2</v>
      </c>
      <c r="B309" s="89" t="s">
        <v>3472</v>
      </c>
      <c r="C309" s="89" t="str">
        <f>_xlfn.XLOOKUP(Table2[[#This Row],[JOB]],Table13[JOB '#1],Table13[JOB DESC],)</f>
        <v>City of Dallas Sidewalk 2024</v>
      </c>
      <c r="D309" s="89" t="s">
        <v>30</v>
      </c>
      <c r="E309" s="89" t="str">
        <f>_xlfn.XLOOKUP(Table2[[#This Row],[ASSET ID]],ALL!$B:$B,ALL!$C:$C,)</f>
        <v>CAT 308E2CRSB (2013)</v>
      </c>
      <c r="F309" s="89" t="str">
        <f>IFERROR(_xlfn.XLOOKUP(Table2[[#This Row],[ASSET ID]],FLEET7[Asset],FLEET7[Employee],),"")</f>
        <v/>
      </c>
      <c r="G309" s="90">
        <v>0.18</v>
      </c>
      <c r="H309" s="116" t="s">
        <v>8377</v>
      </c>
      <c r="I309" s="136"/>
      <c r="J309" s="88"/>
      <c r="K309" s="91">
        <f>_xlfn.XLOOKUP(Table2[[#This Row],[ASSET ID]],Table7[Equip '#],Table7[Rate],)</f>
        <v>3000</v>
      </c>
      <c r="L309" s="91">
        <f>Table2[[#This Row],[INTERNAL MONTHLY RATE]]*Table2[[#This Row],[UNIT ALLOCATION]]</f>
        <v>540</v>
      </c>
      <c r="M309" s="91">
        <f>IF(ISBLANK(Table2[[#This Row],[REVISION]]), Table2[[#This Row],[UNIT ALLOCATION]] * Table2[[#This Row],[INTERNAL MONTHLY RATE]], Table2[[#This Row],[INTERNAL MONTHLY RATE]] * Table2[[#This Row],[REVISION]])</f>
        <v>540</v>
      </c>
      <c r="N309" s="92">
        <f>Table2[[#This Row],[RATE X ALLOCATION]]-Table2[[#This Row],[RATE X REVISION]]</f>
        <v>0</v>
      </c>
    </row>
    <row r="310" spans="1:14" ht="15.6" hidden="1" x14ac:dyDescent="0.3">
      <c r="A310" s="88">
        <f>_xlfn.XLOOKUP(Table2[[#This Row],[JOB]],Table13[JOB '#2],Table13[DIVISION '#],)</f>
        <v>2</v>
      </c>
      <c r="B310" s="89" t="s">
        <v>3472</v>
      </c>
      <c r="C310" s="89" t="str">
        <f>_xlfn.XLOOKUP(Table2[[#This Row],[JOB]],Table13[JOB '#1],Table13[JOB DESC],)</f>
        <v>City of Dallas Sidewalk 2024</v>
      </c>
      <c r="D310" s="89" t="s">
        <v>36</v>
      </c>
      <c r="E310" s="89" t="str">
        <f>_xlfn.XLOOKUP(Table2[[#This Row],[ASSET ID]],ALL!$B:$B,ALL!$C:$C,)</f>
        <v>2015 CAT 308E CR</v>
      </c>
      <c r="F310" s="89" t="str">
        <f>IFERROR(_xlfn.XLOOKUP(Table2[[#This Row],[ASSET ID]],FLEET7[Asset],FLEET7[Employee],),"")</f>
        <v/>
      </c>
      <c r="G310" s="90">
        <v>1</v>
      </c>
      <c r="H310" s="116" t="s">
        <v>8377</v>
      </c>
      <c r="I310" s="136"/>
      <c r="J310" s="88"/>
      <c r="K310" s="91">
        <f>_xlfn.XLOOKUP(Table2[[#This Row],[ASSET ID]],Table7[Equip '#],Table7[Rate],)</f>
        <v>3000</v>
      </c>
      <c r="L310" s="91">
        <f>Table2[[#This Row],[INTERNAL MONTHLY RATE]]*Table2[[#This Row],[UNIT ALLOCATION]]</f>
        <v>3000</v>
      </c>
      <c r="M310" s="91">
        <f>IF(ISBLANK(Table2[[#This Row],[REVISION]]), Table2[[#This Row],[UNIT ALLOCATION]] * Table2[[#This Row],[INTERNAL MONTHLY RATE]], Table2[[#This Row],[INTERNAL MONTHLY RATE]] * Table2[[#This Row],[REVISION]])</f>
        <v>3000</v>
      </c>
      <c r="N310" s="92">
        <f>Table2[[#This Row],[RATE X ALLOCATION]]-Table2[[#This Row],[RATE X REVISION]]</f>
        <v>0</v>
      </c>
    </row>
    <row r="311" spans="1:14" ht="15.6" hidden="1" x14ac:dyDescent="0.3">
      <c r="A311" s="88">
        <f>_xlfn.XLOOKUP(Table2[[#This Row],[JOB]],Table13[JOB '#2],Table13[DIVISION '#],)</f>
        <v>2</v>
      </c>
      <c r="B311" s="89" t="s">
        <v>3472</v>
      </c>
      <c r="C311" s="89" t="str">
        <f>_xlfn.XLOOKUP(Table2[[#This Row],[JOB]],Table13[JOB '#1],Table13[JOB DESC],)</f>
        <v>City of Dallas Sidewalk 2024</v>
      </c>
      <c r="D311" s="89" t="s">
        <v>2102</v>
      </c>
      <c r="E311" s="89" t="str">
        <f>_xlfn.XLOOKUP(Table2[[#This Row],[ASSET ID]],ALL!$B:$B,ALL!$C:$C,)</f>
        <v>2023 CAT 308E2 CR</v>
      </c>
      <c r="F311" s="89" t="str">
        <f>IFERROR(_xlfn.XLOOKUP(Table2[[#This Row],[ASSET ID]],FLEET7[Asset],FLEET7[Employee],),"")</f>
        <v/>
      </c>
      <c r="G311" s="90">
        <v>1</v>
      </c>
      <c r="H311" s="116" t="s">
        <v>8377</v>
      </c>
      <c r="I311" s="114"/>
      <c r="J311" s="88"/>
      <c r="K311" s="91">
        <f>_xlfn.XLOOKUP(Table2[[#This Row],[ASSET ID]],Table7[Equip '#],Table7[Rate],)</f>
        <v>3000</v>
      </c>
      <c r="L311" s="91">
        <f>Table2[[#This Row],[INTERNAL MONTHLY RATE]]*Table2[[#This Row],[UNIT ALLOCATION]]</f>
        <v>3000</v>
      </c>
      <c r="M311" s="91">
        <f>IF(ISBLANK(Table2[[#This Row],[REVISION]]), Table2[[#This Row],[UNIT ALLOCATION]] * Table2[[#This Row],[INTERNAL MONTHLY RATE]], Table2[[#This Row],[INTERNAL MONTHLY RATE]] * Table2[[#This Row],[REVISION]])</f>
        <v>3000</v>
      </c>
      <c r="N311" s="92">
        <f>Table2[[#This Row],[RATE X ALLOCATION]]-Table2[[#This Row],[RATE X REVISION]]</f>
        <v>0</v>
      </c>
    </row>
    <row r="312" spans="1:14" ht="15.6" hidden="1" x14ac:dyDescent="0.3">
      <c r="A312" s="88">
        <f>_xlfn.XLOOKUP(Table2[[#This Row],[JOB]],Table13[JOB '#2],Table13[DIVISION '#],)</f>
        <v>2</v>
      </c>
      <c r="B312" s="89" t="s">
        <v>3472</v>
      </c>
      <c r="C312" s="89" t="str">
        <f>_xlfn.XLOOKUP(Table2[[#This Row],[JOB]],Table13[JOB '#1],Table13[JOB DESC],)</f>
        <v>City of Dallas Sidewalk 2024</v>
      </c>
      <c r="D312" s="89" t="s">
        <v>1190</v>
      </c>
      <c r="E312" s="89" t="str">
        <f>_xlfn.XLOOKUP(Table2[[#This Row],[ASSET ID]],ALL!$B:$B,ALL!$C:$C,)</f>
        <v>WANCO ARROW BOARD (1005266)</v>
      </c>
      <c r="F312" s="89" t="str">
        <f>IFERROR(_xlfn.XLOOKUP(Table2[[#This Row],[ASSET ID]],FLEET7[Asset],FLEET7[Employee],),"")</f>
        <v/>
      </c>
      <c r="G312" s="90">
        <v>0.25</v>
      </c>
      <c r="H312" s="116" t="s">
        <v>8377</v>
      </c>
      <c r="I312" s="114"/>
      <c r="J312" s="88"/>
      <c r="K312" s="91">
        <f>_xlfn.XLOOKUP(Table2[[#This Row],[ASSET ID]],Table7[Equip '#],Table7[Rate],)</f>
        <v>800</v>
      </c>
      <c r="L312" s="91">
        <f>Table2[[#This Row],[INTERNAL MONTHLY RATE]]*Table2[[#This Row],[UNIT ALLOCATION]]</f>
        <v>200</v>
      </c>
      <c r="M312" s="91">
        <f>IF(ISBLANK(Table2[[#This Row],[REVISION]]), Table2[[#This Row],[UNIT ALLOCATION]] * Table2[[#This Row],[INTERNAL MONTHLY RATE]], Table2[[#This Row],[INTERNAL MONTHLY RATE]] * Table2[[#This Row],[REVISION]])</f>
        <v>200</v>
      </c>
      <c r="N312" s="92">
        <f>Table2[[#This Row],[RATE X ALLOCATION]]-Table2[[#This Row],[RATE X REVISION]]</f>
        <v>0</v>
      </c>
    </row>
    <row r="313" spans="1:14" ht="15.6" hidden="1" x14ac:dyDescent="0.3">
      <c r="A313" s="88">
        <f>_xlfn.XLOOKUP(Table2[[#This Row],[JOB]],Table13[JOB '#2],Table13[DIVISION '#],)</f>
        <v>2</v>
      </c>
      <c r="B313" s="89" t="s">
        <v>3472</v>
      </c>
      <c r="C313" s="89" t="str">
        <f>_xlfn.XLOOKUP(Table2[[#This Row],[JOB]],Table13[JOB '#1],Table13[JOB DESC],)</f>
        <v>City of Dallas Sidewalk 2024</v>
      </c>
      <c r="D313" s="89" t="s">
        <v>2385</v>
      </c>
      <c r="E313" s="89" t="str">
        <f>_xlfn.XLOOKUP(Table2[[#This Row],[ASSET ID]],ALL!$B:$B,ALL!$C:$C,)</f>
        <v>2023 F550 D21569 Lube Truck</v>
      </c>
      <c r="F313" s="89" t="str">
        <f>IFERROR(_xlfn.XLOOKUP(Table2[[#This Row],[ASSET ID]],FLEET7[Asset],FLEET7[Employee],),"")</f>
        <v>Torres, Ivan</v>
      </c>
      <c r="G313" s="90">
        <v>0.06</v>
      </c>
      <c r="H313" s="116" t="s">
        <v>8377</v>
      </c>
      <c r="I313" s="136"/>
      <c r="J313" s="88"/>
      <c r="K313" s="91">
        <f>_xlfn.XLOOKUP(Table2[[#This Row],[ASSET ID]],Table7[Equip '#],Table7[Rate],)</f>
        <v>1500</v>
      </c>
      <c r="L313" s="91">
        <f>Table2[[#This Row],[INTERNAL MONTHLY RATE]]*Table2[[#This Row],[UNIT ALLOCATION]]</f>
        <v>90</v>
      </c>
      <c r="M313" s="91">
        <f>IF(ISBLANK(Table2[[#This Row],[REVISION]]), Table2[[#This Row],[UNIT ALLOCATION]] * Table2[[#This Row],[INTERNAL MONTHLY RATE]], Table2[[#This Row],[INTERNAL MONTHLY RATE]] * Table2[[#This Row],[REVISION]])</f>
        <v>90</v>
      </c>
      <c r="N313" s="92">
        <f>Table2[[#This Row],[RATE X ALLOCATION]]-Table2[[#This Row],[RATE X REVISION]]</f>
        <v>0</v>
      </c>
    </row>
    <row r="314" spans="1:14" ht="15.6" hidden="1" x14ac:dyDescent="0.3">
      <c r="A314" s="88">
        <f>_xlfn.XLOOKUP(Table2[[#This Row],[JOB]],Table13[JOB '#2],Table13[DIVISION '#],)</f>
        <v>2</v>
      </c>
      <c r="B314" s="89" t="s">
        <v>3472</v>
      </c>
      <c r="C314" s="89" t="str">
        <f>_xlfn.XLOOKUP(Table2[[#This Row],[JOB]],Table13[JOB '#1],Table13[JOB DESC],)</f>
        <v>City of Dallas Sidewalk 2024</v>
      </c>
      <c r="D314" s="89" t="s">
        <v>7804</v>
      </c>
      <c r="E314" s="89" t="str">
        <f>_xlfn.XLOOKUP(Table2[[#This Row],[ASSET ID]],ALL!$B:$B,ALL!$C:$C,)</f>
        <v>2024 F550 MT E60786 MT-15</v>
      </c>
      <c r="F314" s="89" t="str">
        <f>IFERROR(_xlfn.XLOOKUP(Table2[[#This Row],[ASSET ID]],FLEET7[Asset],FLEET7[Employee],),"")</f>
        <v>Gee, Korbin E</v>
      </c>
      <c r="G314" s="90">
        <v>0.1</v>
      </c>
      <c r="H314" s="116" t="s">
        <v>8377</v>
      </c>
      <c r="I314" s="136"/>
      <c r="J314" s="88"/>
      <c r="K314" s="91">
        <f>_xlfn.XLOOKUP(Table2[[#This Row],[ASSET ID]],Table7[Equip '#],Table7[Rate],)</f>
        <v>1500</v>
      </c>
      <c r="L314" s="91">
        <f>Table2[[#This Row],[INTERNAL MONTHLY RATE]]*Table2[[#This Row],[UNIT ALLOCATION]]</f>
        <v>150</v>
      </c>
      <c r="M314" s="91">
        <f>IF(ISBLANK(Table2[[#This Row],[REVISION]]), Table2[[#This Row],[UNIT ALLOCATION]] * Table2[[#This Row],[INTERNAL MONTHLY RATE]], Table2[[#This Row],[INTERNAL MONTHLY RATE]] * Table2[[#This Row],[REVISION]])</f>
        <v>150</v>
      </c>
      <c r="N314" s="92">
        <f>Table2[[#This Row],[RATE X ALLOCATION]]-Table2[[#This Row],[RATE X REVISION]]</f>
        <v>0</v>
      </c>
    </row>
    <row r="315" spans="1:14" ht="15.6" hidden="1" x14ac:dyDescent="0.3">
      <c r="A315" s="88">
        <f>_xlfn.XLOOKUP(Table2[[#This Row],[JOB]],Table13[JOB '#2],Table13[DIVISION '#],)</f>
        <v>2</v>
      </c>
      <c r="B315" s="89" t="s">
        <v>3472</v>
      </c>
      <c r="C315" s="89" t="str">
        <f>_xlfn.XLOOKUP(Table2[[#This Row],[JOB]],Table13[JOB '#1],Table13[JOB DESC],)</f>
        <v>City of Dallas Sidewalk 2024</v>
      </c>
      <c r="D315" s="89" t="s">
        <v>7804</v>
      </c>
      <c r="E315" s="89" t="str">
        <f>_xlfn.XLOOKUP(Table2[[#This Row],[ASSET ID]],ALL!$B:$B,ALL!$C:$C,)</f>
        <v>2024 F550 MT E60786 MT-15</v>
      </c>
      <c r="F315" s="89" t="str">
        <f>IFERROR(_xlfn.XLOOKUP(Table2[[#This Row],[ASSET ID]],FLEET7[Asset],FLEET7[Employee],),"")</f>
        <v>Gee, Korbin E</v>
      </c>
      <c r="G315" s="90">
        <v>0.1</v>
      </c>
      <c r="H315" s="116" t="s">
        <v>8377</v>
      </c>
      <c r="I315" s="136"/>
      <c r="J315" s="88"/>
      <c r="K315" s="91">
        <f>_xlfn.XLOOKUP(Table2[[#This Row],[ASSET ID]],Table7[Equip '#],Table7[Rate],)</f>
        <v>1500</v>
      </c>
      <c r="L315" s="91">
        <f>Table2[[#This Row],[INTERNAL MONTHLY RATE]]*Table2[[#This Row],[UNIT ALLOCATION]]</f>
        <v>150</v>
      </c>
      <c r="M315" s="91">
        <f>IF(ISBLANK(Table2[[#This Row],[REVISION]]), Table2[[#This Row],[UNIT ALLOCATION]] * Table2[[#This Row],[INTERNAL MONTHLY RATE]], Table2[[#This Row],[INTERNAL MONTHLY RATE]] * Table2[[#This Row],[REVISION]])</f>
        <v>150</v>
      </c>
      <c r="N315" s="92">
        <f>Table2[[#This Row],[RATE X ALLOCATION]]-Table2[[#This Row],[RATE X REVISION]]</f>
        <v>0</v>
      </c>
    </row>
    <row r="316" spans="1:14" ht="15.6" hidden="1" x14ac:dyDescent="0.3">
      <c r="A316" s="88">
        <f>_xlfn.XLOOKUP(Table2[[#This Row],[JOB]],Table13[JOB '#2],Table13[DIVISION '#],)</f>
        <v>2</v>
      </c>
      <c r="B316" s="89" t="s">
        <v>3472</v>
      </c>
      <c r="C316" s="89" t="str">
        <f>_xlfn.XLOOKUP(Table2[[#This Row],[JOB]],Table13[JOB '#1],Table13[JOB DESC],)</f>
        <v>City of Dallas Sidewalk 2024</v>
      </c>
      <c r="D316" s="89" t="s">
        <v>59</v>
      </c>
      <c r="E316" s="89" t="str">
        <f>_xlfn.XLOOKUP(Table2[[#This Row],[ASSET ID]],ALL!$B:$B,ALL!$C:$C,)</f>
        <v>2020 F-150 E09533</v>
      </c>
      <c r="F316" s="89" t="str">
        <f>IFERROR(_xlfn.XLOOKUP(Table2[[#This Row],[ASSET ID]],FLEET7[Asset],FLEET7[Employee],),"")</f>
        <v>OPEN TRAFFIC TRUCK</v>
      </c>
      <c r="G316" s="90">
        <v>0.05</v>
      </c>
      <c r="H316" s="116" t="s">
        <v>8377</v>
      </c>
      <c r="I316" s="136"/>
      <c r="J316" s="88"/>
      <c r="K316" s="91">
        <f>_xlfn.XLOOKUP(Table2[[#This Row],[ASSET ID]],Table7[Equip '#],Table7[Rate],)</f>
        <v>1300</v>
      </c>
      <c r="L316" s="91">
        <f>Table2[[#This Row],[INTERNAL MONTHLY RATE]]*Table2[[#This Row],[UNIT ALLOCATION]]</f>
        <v>65</v>
      </c>
      <c r="M316" s="91">
        <f>IF(ISBLANK(Table2[[#This Row],[REVISION]]), Table2[[#This Row],[UNIT ALLOCATION]] * Table2[[#This Row],[INTERNAL MONTHLY RATE]], Table2[[#This Row],[INTERNAL MONTHLY RATE]] * Table2[[#This Row],[REVISION]])</f>
        <v>65</v>
      </c>
      <c r="N316" s="92">
        <f>Table2[[#This Row],[RATE X ALLOCATION]]-Table2[[#This Row],[RATE X REVISION]]</f>
        <v>0</v>
      </c>
    </row>
    <row r="317" spans="1:14" ht="15.6" hidden="1" x14ac:dyDescent="0.3">
      <c r="A317" s="88">
        <f>_xlfn.XLOOKUP(Table2[[#This Row],[JOB]],Table13[JOB '#2],Table13[DIVISION '#],)</f>
        <v>2</v>
      </c>
      <c r="B317" s="89" t="s">
        <v>3472</v>
      </c>
      <c r="C317" s="89" t="str">
        <f>_xlfn.XLOOKUP(Table2[[#This Row],[JOB]],Table13[JOB '#1],Table13[JOB DESC],)</f>
        <v>City of Dallas Sidewalk 2024</v>
      </c>
      <c r="D317" s="89" t="s">
        <v>60</v>
      </c>
      <c r="E317" s="89" t="str">
        <f>_xlfn.XLOOKUP(Table2[[#This Row],[ASSET ID]],ALL!$B:$B,ALL!$C:$C,)</f>
        <v>2020 F-150 E09535</v>
      </c>
      <c r="F317" s="89" t="str">
        <f>IFERROR(_xlfn.XLOOKUP(Table2[[#This Row],[ASSET ID]],FLEET7[Asset],FLEET7[Employee],),"")</f>
        <v>Hernandez, Juan B</v>
      </c>
      <c r="G317" s="90">
        <v>0.46</v>
      </c>
      <c r="H317" s="116" t="s">
        <v>8377</v>
      </c>
      <c r="I317" s="136"/>
      <c r="J317" s="88"/>
      <c r="K317" s="91">
        <f>_xlfn.XLOOKUP(Table2[[#This Row],[ASSET ID]],Table7[Equip '#],Table7[Rate],)</f>
        <v>1300</v>
      </c>
      <c r="L317" s="91">
        <f>Table2[[#This Row],[INTERNAL MONTHLY RATE]]*Table2[[#This Row],[UNIT ALLOCATION]]</f>
        <v>598</v>
      </c>
      <c r="M317" s="91">
        <f>IF(ISBLANK(Table2[[#This Row],[REVISION]]), Table2[[#This Row],[UNIT ALLOCATION]] * Table2[[#This Row],[INTERNAL MONTHLY RATE]], Table2[[#This Row],[INTERNAL MONTHLY RATE]] * Table2[[#This Row],[REVISION]])</f>
        <v>598</v>
      </c>
      <c r="N317" s="92">
        <f>Table2[[#This Row],[RATE X ALLOCATION]]-Table2[[#This Row],[RATE X REVISION]]</f>
        <v>0</v>
      </c>
    </row>
    <row r="318" spans="1:14" ht="15.6" hidden="1" x14ac:dyDescent="0.3">
      <c r="A318" s="88">
        <f>_xlfn.XLOOKUP(Table2[[#This Row],[JOB]],Table13[JOB '#2],Table13[DIVISION '#],)</f>
        <v>2</v>
      </c>
      <c r="B318" s="89" t="s">
        <v>3472</v>
      </c>
      <c r="C318" s="89" t="str">
        <f>_xlfn.XLOOKUP(Table2[[#This Row],[JOB]],Table13[JOB '#1],Table13[JOB DESC],)</f>
        <v>City of Dallas Sidewalk 2024</v>
      </c>
      <c r="D318" s="89" t="s">
        <v>64</v>
      </c>
      <c r="E318" s="89" t="str">
        <f>_xlfn.XLOOKUP(Table2[[#This Row],[ASSET ID]],ALL!$B:$B,ALL!$C:$C,)</f>
        <v>2020 F-250 C87751</v>
      </c>
      <c r="F318" s="89" t="str">
        <f>IFERROR(_xlfn.XLOOKUP(Table2[[#This Row],[ASSET ID]],FLEET7[Asset],FLEET7[Employee],),"")</f>
        <v>Lumbreras, Roberto</v>
      </c>
      <c r="G318" s="90">
        <v>0.2</v>
      </c>
      <c r="H318" s="116" t="s">
        <v>8377</v>
      </c>
      <c r="I318" s="136"/>
      <c r="J318" s="88"/>
      <c r="K318" s="91">
        <f>_xlfn.XLOOKUP(Table2[[#This Row],[ASSET ID]],Table7[Equip '#],Table7[Rate],)</f>
        <v>1500</v>
      </c>
      <c r="L318" s="91">
        <f>Table2[[#This Row],[INTERNAL MONTHLY RATE]]*Table2[[#This Row],[UNIT ALLOCATION]]</f>
        <v>300</v>
      </c>
      <c r="M318" s="91">
        <f>IF(ISBLANK(Table2[[#This Row],[REVISION]]), Table2[[#This Row],[UNIT ALLOCATION]] * Table2[[#This Row],[INTERNAL MONTHLY RATE]], Table2[[#This Row],[INTERNAL MONTHLY RATE]] * Table2[[#This Row],[REVISION]])</f>
        <v>300</v>
      </c>
      <c r="N318" s="92">
        <f>Table2[[#This Row],[RATE X ALLOCATION]]-Table2[[#This Row],[RATE X REVISION]]</f>
        <v>0</v>
      </c>
    </row>
    <row r="319" spans="1:14" ht="15.6" hidden="1" x14ac:dyDescent="0.3">
      <c r="A319" s="88">
        <f>_xlfn.XLOOKUP(Table2[[#This Row],[JOB]],Table13[JOB '#2],Table13[DIVISION '#],)</f>
        <v>2</v>
      </c>
      <c r="B319" s="89" t="s">
        <v>3472</v>
      </c>
      <c r="C319" s="89" t="str">
        <f>_xlfn.XLOOKUP(Table2[[#This Row],[JOB]],Table13[JOB '#1],Table13[JOB DESC],)</f>
        <v>City of Dallas Sidewalk 2024</v>
      </c>
      <c r="D319" s="89" t="s">
        <v>77</v>
      </c>
      <c r="E319" s="89" t="str">
        <f>_xlfn.XLOOKUP(Table2[[#This Row],[ASSET ID]],ALL!$B:$B,ALL!$C:$C,)</f>
        <v>2022 F-250 C70269</v>
      </c>
      <c r="F319" s="89" t="str">
        <f>IFERROR(_xlfn.XLOOKUP(Table2[[#This Row],[ASSET ID]],FLEET7[Asset],FLEET7[Employee],),"")</f>
        <v>2024-004 SIDEWALKS JST</v>
      </c>
      <c r="G319" s="90">
        <v>0.03</v>
      </c>
      <c r="H319" s="116" t="s">
        <v>8377</v>
      </c>
      <c r="I319" s="136"/>
      <c r="J319" s="88"/>
      <c r="K319" s="91">
        <f>_xlfn.XLOOKUP(Table2[[#This Row],[ASSET ID]],Table7[Equip '#],Table7[Rate],)</f>
        <v>1500</v>
      </c>
      <c r="L319" s="91">
        <f>Table2[[#This Row],[INTERNAL MONTHLY RATE]]*Table2[[#This Row],[UNIT ALLOCATION]]</f>
        <v>45</v>
      </c>
      <c r="M319" s="91">
        <f>IF(ISBLANK(Table2[[#This Row],[REVISION]]), Table2[[#This Row],[UNIT ALLOCATION]] * Table2[[#This Row],[INTERNAL MONTHLY RATE]], Table2[[#This Row],[INTERNAL MONTHLY RATE]] * Table2[[#This Row],[REVISION]])</f>
        <v>45</v>
      </c>
      <c r="N319" s="92">
        <f>Table2[[#This Row],[RATE X ALLOCATION]]-Table2[[#This Row],[RATE X REVISION]]</f>
        <v>0</v>
      </c>
    </row>
    <row r="320" spans="1:14" ht="15.6" hidden="1" x14ac:dyDescent="0.3">
      <c r="A320" s="88">
        <f>_xlfn.XLOOKUP(Table2[[#This Row],[JOB]],Table13[JOB '#2],Table13[DIVISION '#],)</f>
        <v>2</v>
      </c>
      <c r="B320" s="89" t="s">
        <v>3472</v>
      </c>
      <c r="C320" s="89" t="str">
        <f>_xlfn.XLOOKUP(Table2[[#This Row],[JOB]],Table13[JOB '#1],Table13[JOB DESC],)</f>
        <v>City of Dallas Sidewalk 2024</v>
      </c>
      <c r="D320" s="89" t="s">
        <v>82</v>
      </c>
      <c r="E320" s="89" t="str">
        <f>_xlfn.XLOOKUP(Table2[[#This Row],[ASSET ID]],ALL!$B:$B,ALL!$C:$C,)</f>
        <v>2021 F-250 D19753</v>
      </c>
      <c r="F320" s="89" t="str">
        <f>IFERROR(_xlfn.XLOOKUP(Table2[[#This Row],[ASSET ID]],FLEET7[Asset],FLEET7[Employee],),"")</f>
        <v>Flores Jr, Catalino</v>
      </c>
      <c r="G320" s="90">
        <v>0.93</v>
      </c>
      <c r="H320" s="116" t="s">
        <v>8377</v>
      </c>
      <c r="I320" s="136"/>
      <c r="J320" s="88"/>
      <c r="K320" s="91">
        <f>_xlfn.XLOOKUP(Table2[[#This Row],[ASSET ID]],Table7[Equip '#],Table7[Rate],)</f>
        <v>1500</v>
      </c>
      <c r="L320" s="91">
        <f>Table2[[#This Row],[INTERNAL MONTHLY RATE]]*Table2[[#This Row],[UNIT ALLOCATION]]</f>
        <v>1395</v>
      </c>
      <c r="M320" s="91">
        <f>IF(ISBLANK(Table2[[#This Row],[REVISION]]), Table2[[#This Row],[UNIT ALLOCATION]] * Table2[[#This Row],[INTERNAL MONTHLY RATE]], Table2[[#This Row],[INTERNAL MONTHLY RATE]] * Table2[[#This Row],[REVISION]])</f>
        <v>1395</v>
      </c>
      <c r="N320" s="92">
        <f>Table2[[#This Row],[RATE X ALLOCATION]]-Table2[[#This Row],[RATE X REVISION]]</f>
        <v>0</v>
      </c>
    </row>
    <row r="321" spans="1:14" ht="15.6" hidden="1" x14ac:dyDescent="0.3">
      <c r="A321" s="88">
        <f>_xlfn.XLOOKUP(Table2[[#This Row],[JOB]],Table13[JOB '#2],Table13[DIVISION '#],)</f>
        <v>2</v>
      </c>
      <c r="B321" s="89" t="s">
        <v>3472</v>
      </c>
      <c r="C321" s="89" t="str">
        <f>_xlfn.XLOOKUP(Table2[[#This Row],[JOB]],Table13[JOB '#1],Table13[JOB DESC],)</f>
        <v>City of Dallas Sidewalk 2024</v>
      </c>
      <c r="D321" s="89" t="s">
        <v>83</v>
      </c>
      <c r="E321" s="89" t="str">
        <f>_xlfn.XLOOKUP(Table2[[#This Row],[ASSET ID]],ALL!$B:$B,ALL!$C:$C,)</f>
        <v>2022 F-250</v>
      </c>
      <c r="F321" s="89" t="str">
        <f>IFERROR(_xlfn.XLOOKUP(Table2[[#This Row],[ASSET ID]],FLEET7[Asset],FLEET7[Employee],),"")</f>
        <v>Lemon Jr, Ernest S</v>
      </c>
      <c r="G321" s="90">
        <v>0.06</v>
      </c>
      <c r="H321" s="116" t="s">
        <v>8377</v>
      </c>
      <c r="I321" s="136"/>
      <c r="J321" s="88"/>
      <c r="K321" s="91">
        <f>_xlfn.XLOOKUP(Table2[[#This Row],[ASSET ID]],Table7[Equip '#],Table7[Rate],)</f>
        <v>1500</v>
      </c>
      <c r="L321" s="91">
        <f>Table2[[#This Row],[INTERNAL MONTHLY RATE]]*Table2[[#This Row],[UNIT ALLOCATION]]</f>
        <v>90</v>
      </c>
      <c r="M321" s="91">
        <f>IF(ISBLANK(Table2[[#This Row],[REVISION]]), Table2[[#This Row],[UNIT ALLOCATION]] * Table2[[#This Row],[INTERNAL MONTHLY RATE]], Table2[[#This Row],[INTERNAL MONTHLY RATE]] * Table2[[#This Row],[REVISION]])</f>
        <v>90</v>
      </c>
      <c r="N321" s="92">
        <f>Table2[[#This Row],[RATE X ALLOCATION]]-Table2[[#This Row],[RATE X REVISION]]</f>
        <v>0</v>
      </c>
    </row>
    <row r="322" spans="1:14" ht="15.6" hidden="1" x14ac:dyDescent="0.3">
      <c r="A322" s="88">
        <f>_xlfn.XLOOKUP(Table2[[#This Row],[JOB]],Table13[JOB '#2],Table13[DIVISION '#],)</f>
        <v>2</v>
      </c>
      <c r="B322" s="89" t="s">
        <v>3472</v>
      </c>
      <c r="C322" s="89" t="str">
        <f>_xlfn.XLOOKUP(Table2[[#This Row],[JOB]],Table13[JOB '#1],Table13[JOB DESC],)</f>
        <v>City of Dallas Sidewalk 2024</v>
      </c>
      <c r="D322" s="89" t="s">
        <v>84</v>
      </c>
      <c r="E322" s="89" t="str">
        <f>_xlfn.XLOOKUP(Table2[[#This Row],[ASSET ID]],ALL!$B:$B,ALL!$C:$C,)</f>
        <v>2022 F-250 E64467</v>
      </c>
      <c r="F322" s="89" t="str">
        <f>IFERROR(_xlfn.XLOOKUP(Table2[[#This Row],[ASSET ID]],FLEET7[Asset],FLEET7[Employee],),"")</f>
        <v>Hammons, Michael A</v>
      </c>
      <c r="G322" s="90">
        <v>0.35</v>
      </c>
      <c r="H322" s="116" t="s">
        <v>8377</v>
      </c>
      <c r="I322" s="136"/>
      <c r="J322" s="88"/>
      <c r="K322" s="91">
        <f>_xlfn.XLOOKUP(Table2[[#This Row],[ASSET ID]],Table7[Equip '#],Table7[Rate],)</f>
        <v>1500</v>
      </c>
      <c r="L322" s="91">
        <f>Table2[[#This Row],[INTERNAL MONTHLY RATE]]*Table2[[#This Row],[UNIT ALLOCATION]]</f>
        <v>525</v>
      </c>
      <c r="M322" s="91">
        <f>IF(ISBLANK(Table2[[#This Row],[REVISION]]), Table2[[#This Row],[UNIT ALLOCATION]] * Table2[[#This Row],[INTERNAL MONTHLY RATE]], Table2[[#This Row],[INTERNAL MONTHLY RATE]] * Table2[[#This Row],[REVISION]])</f>
        <v>525</v>
      </c>
      <c r="N322" s="92">
        <f>Table2[[#This Row],[RATE X ALLOCATION]]-Table2[[#This Row],[RATE X REVISION]]</f>
        <v>0</v>
      </c>
    </row>
    <row r="323" spans="1:14" ht="15.6" hidden="1" x14ac:dyDescent="0.3">
      <c r="A323" s="88">
        <f>_xlfn.XLOOKUP(Table2[[#This Row],[JOB]],Table13[JOB '#2],Table13[DIVISION '#],)</f>
        <v>2</v>
      </c>
      <c r="B323" s="89" t="s">
        <v>3472</v>
      </c>
      <c r="C323" s="89" t="str">
        <f>_xlfn.XLOOKUP(Table2[[#This Row],[JOB]],Table13[JOB '#1],Table13[JOB DESC],)</f>
        <v>City of Dallas Sidewalk 2024</v>
      </c>
      <c r="D323" s="89" t="s">
        <v>85</v>
      </c>
      <c r="E323" s="89" t="str">
        <f>_xlfn.XLOOKUP(Table2[[#This Row],[ASSET ID]],ALL!$B:$B,ALL!$C:$C,)</f>
        <v>2022 F-250 E64466</v>
      </c>
      <c r="F323" s="89" t="str">
        <f>IFERROR(_xlfn.XLOOKUP(Table2[[#This Row],[ASSET ID]],FLEET7[Asset],FLEET7[Employee],),"")</f>
        <v>Lopez, Valentin</v>
      </c>
      <c r="G323" s="90">
        <v>1</v>
      </c>
      <c r="H323" s="116" t="s">
        <v>8377</v>
      </c>
      <c r="I323" s="136"/>
      <c r="J323" s="88"/>
      <c r="K323" s="91">
        <f>_xlfn.XLOOKUP(Table2[[#This Row],[ASSET ID]],Table7[Equip '#],Table7[Rate],)</f>
        <v>1500</v>
      </c>
      <c r="L323" s="91">
        <f>Table2[[#This Row],[INTERNAL MONTHLY RATE]]*Table2[[#This Row],[UNIT ALLOCATION]]</f>
        <v>1500</v>
      </c>
      <c r="M323" s="91">
        <f>IF(ISBLANK(Table2[[#This Row],[REVISION]]), Table2[[#This Row],[UNIT ALLOCATION]] * Table2[[#This Row],[INTERNAL MONTHLY RATE]], Table2[[#This Row],[INTERNAL MONTHLY RATE]] * Table2[[#This Row],[REVISION]])</f>
        <v>1500</v>
      </c>
      <c r="N323" s="92">
        <f>Table2[[#This Row],[RATE X ALLOCATION]]-Table2[[#This Row],[RATE X REVISION]]</f>
        <v>0</v>
      </c>
    </row>
    <row r="324" spans="1:14" ht="15.6" hidden="1" x14ac:dyDescent="0.3">
      <c r="A324" s="88">
        <f>_xlfn.XLOOKUP(Table2[[#This Row],[JOB]],Table13[JOB '#2],Table13[DIVISION '#],)</f>
        <v>2</v>
      </c>
      <c r="B324" s="89" t="s">
        <v>3472</v>
      </c>
      <c r="C324" s="89" t="str">
        <f>_xlfn.XLOOKUP(Table2[[#This Row],[JOB]],Table13[JOB '#1],Table13[JOB DESC],)</f>
        <v>City of Dallas Sidewalk 2024</v>
      </c>
      <c r="D324" s="89" t="s">
        <v>88</v>
      </c>
      <c r="E324" s="89" t="str">
        <f>_xlfn.XLOOKUP(Table2[[#This Row],[ASSET ID]],ALL!$B:$B,ALL!$C:$C,)</f>
        <v>2022 F-250 G40596</v>
      </c>
      <c r="F324" s="89" t="str">
        <f>IFERROR(_xlfn.XLOOKUP(Table2[[#This Row],[ASSET ID]],FLEET7[Asset],FLEET7[Employee],),"")</f>
        <v>Lopez, Daniel</v>
      </c>
      <c r="G324" s="90">
        <v>0.93</v>
      </c>
      <c r="H324" s="116" t="s">
        <v>8377</v>
      </c>
      <c r="I324" s="136"/>
      <c r="J324" s="88"/>
      <c r="K324" s="91">
        <f>_xlfn.XLOOKUP(Table2[[#This Row],[ASSET ID]],Table7[Equip '#],Table7[Rate],)</f>
        <v>1500</v>
      </c>
      <c r="L324" s="91">
        <f>Table2[[#This Row],[INTERNAL MONTHLY RATE]]*Table2[[#This Row],[UNIT ALLOCATION]]</f>
        <v>1395</v>
      </c>
      <c r="M324" s="91">
        <f>IF(ISBLANK(Table2[[#This Row],[REVISION]]), Table2[[#This Row],[UNIT ALLOCATION]] * Table2[[#This Row],[INTERNAL MONTHLY RATE]], Table2[[#This Row],[INTERNAL MONTHLY RATE]] * Table2[[#This Row],[REVISION]])</f>
        <v>1395</v>
      </c>
      <c r="N324" s="92">
        <f>Table2[[#This Row],[RATE X ALLOCATION]]-Table2[[#This Row],[RATE X REVISION]]</f>
        <v>0</v>
      </c>
    </row>
    <row r="325" spans="1:14" ht="15.6" hidden="1" x14ac:dyDescent="0.3">
      <c r="A325" s="88">
        <f>_xlfn.XLOOKUP(Table2[[#This Row],[JOB]],Table13[JOB '#2],Table13[DIVISION '#],)</f>
        <v>2</v>
      </c>
      <c r="B325" s="89" t="s">
        <v>3472</v>
      </c>
      <c r="C325" s="89" t="str">
        <f>_xlfn.XLOOKUP(Table2[[#This Row],[JOB]],Table13[JOB '#1],Table13[JOB DESC],)</f>
        <v>City of Dallas Sidewalk 2024</v>
      </c>
      <c r="D325" s="93" t="s">
        <v>433</v>
      </c>
      <c r="E325" s="89" t="str">
        <f>_xlfn.XLOOKUP(Table2[[#This Row],[ASSET ID]],ALL!$B:$B,ALL!$C:$C,)</f>
        <v>2023 F-150 XL</v>
      </c>
      <c r="F325" s="89" t="str">
        <f>IFERROR(_xlfn.XLOOKUP(Table2[[#This Row],[ASSET ID]],FLEET7[Asset],FLEET7[Employee],),"")</f>
        <v>Mize, Clint</v>
      </c>
      <c r="G325" s="90">
        <v>0.5</v>
      </c>
      <c r="H325" s="116" t="s">
        <v>8377</v>
      </c>
      <c r="I325" s="136"/>
      <c r="J325" s="88"/>
      <c r="K325" s="91">
        <f>_xlfn.XLOOKUP(Table2[[#This Row],[ASSET ID]],Table7[Equip '#],Table7[Rate],)</f>
        <v>1300</v>
      </c>
      <c r="L325" s="91">
        <f>Table2[[#This Row],[INTERNAL MONTHLY RATE]]*Table2[[#This Row],[UNIT ALLOCATION]]</f>
        <v>650</v>
      </c>
      <c r="M325" s="91">
        <f>IF(ISBLANK(Table2[[#This Row],[REVISION]]), Table2[[#This Row],[UNIT ALLOCATION]] * Table2[[#This Row],[INTERNAL MONTHLY RATE]], Table2[[#This Row],[INTERNAL MONTHLY RATE]] * Table2[[#This Row],[REVISION]])</f>
        <v>650</v>
      </c>
      <c r="N325" s="92">
        <f>Table2[[#This Row],[RATE X ALLOCATION]]-Table2[[#This Row],[RATE X REVISION]]</f>
        <v>0</v>
      </c>
    </row>
    <row r="326" spans="1:14" ht="15.6" hidden="1" x14ac:dyDescent="0.3">
      <c r="A326" s="88">
        <f>_xlfn.XLOOKUP(Table2[[#This Row],[JOB]],Table13[JOB '#2],Table13[DIVISION '#],)</f>
        <v>2</v>
      </c>
      <c r="B326" s="89" t="s">
        <v>3472</v>
      </c>
      <c r="C326" s="89" t="str">
        <f>_xlfn.XLOOKUP(Table2[[#This Row],[JOB]],Table13[JOB '#1],Table13[JOB DESC],)</f>
        <v>City of Dallas Sidewalk 2024</v>
      </c>
      <c r="D326" s="89" t="s">
        <v>3799</v>
      </c>
      <c r="E326" s="89" t="str">
        <f>_xlfn.XLOOKUP(Table2[[#This Row],[ASSET ID]],ALL!$B:$B,ALL!$C:$C,)</f>
        <v>2024 FORD MAVERICK XLT (5305)</v>
      </c>
      <c r="F326" s="89" t="str">
        <f>IFERROR(_xlfn.XLOOKUP(Table2[[#This Row],[ASSET ID]],FLEET7[Asset],FLEET7[Employee],),"")</f>
        <v>OEPN</v>
      </c>
      <c r="G326" s="90">
        <v>0.15</v>
      </c>
      <c r="H326" s="116" t="s">
        <v>8377</v>
      </c>
      <c r="I326" s="136"/>
      <c r="J326" s="88"/>
      <c r="K326" s="91">
        <f>_xlfn.XLOOKUP(Table2[[#This Row],[ASSET ID]],Table7[Equip '#],Table7[Rate],)</f>
        <v>1000</v>
      </c>
      <c r="L326" s="91">
        <f>Table2[[#This Row],[INTERNAL MONTHLY RATE]]*Table2[[#This Row],[UNIT ALLOCATION]]</f>
        <v>150</v>
      </c>
      <c r="M326" s="91">
        <f>IF(ISBLANK(Table2[[#This Row],[REVISION]]), Table2[[#This Row],[UNIT ALLOCATION]] * Table2[[#This Row],[INTERNAL MONTHLY RATE]], Table2[[#This Row],[INTERNAL MONTHLY RATE]] * Table2[[#This Row],[REVISION]])</f>
        <v>150</v>
      </c>
      <c r="N326" s="92">
        <f>Table2[[#This Row],[RATE X ALLOCATION]]-Table2[[#This Row],[RATE X REVISION]]</f>
        <v>0</v>
      </c>
    </row>
    <row r="327" spans="1:14" ht="15.6" hidden="1" x14ac:dyDescent="0.3">
      <c r="A327" s="88">
        <f>_xlfn.XLOOKUP(Table2[[#This Row],[JOB]],Table13[JOB '#2],Table13[DIVISION '#],)</f>
        <v>2</v>
      </c>
      <c r="B327" s="89" t="s">
        <v>3472</v>
      </c>
      <c r="C327" s="89" t="str">
        <f>_xlfn.XLOOKUP(Table2[[#This Row],[JOB]],Table13[JOB '#1],Table13[JOB DESC],)</f>
        <v>City of Dallas Sidewalk 2024</v>
      </c>
      <c r="D327" s="89" t="s">
        <v>6042</v>
      </c>
      <c r="E327" s="89" t="str">
        <f>_xlfn.XLOOKUP(Table2[[#This Row],[ASSET ID]],ALL!$B:$B,ALL!$C:$C,)</f>
        <v>2024 FORD MAVERICK (RRB41388)</v>
      </c>
      <c r="F327" s="89" t="str">
        <f>IFERROR(_xlfn.XLOOKUP(Table2[[#This Row],[ASSET ID]],FLEET7[Asset],FLEET7[Employee],),"")</f>
        <v>MOYA, MARIO</v>
      </c>
      <c r="G327" s="90">
        <v>0.25</v>
      </c>
      <c r="H327" s="116" t="s">
        <v>8377</v>
      </c>
      <c r="I327" s="136"/>
      <c r="J327" s="88"/>
      <c r="K327" s="91">
        <f>_xlfn.XLOOKUP(Table2[[#This Row],[ASSET ID]],Table7[Equip '#],Table7[Rate],)</f>
        <v>1000</v>
      </c>
      <c r="L327" s="91">
        <f>Table2[[#This Row],[INTERNAL MONTHLY RATE]]*Table2[[#This Row],[UNIT ALLOCATION]]</f>
        <v>250</v>
      </c>
      <c r="M327" s="91">
        <f>IF(ISBLANK(Table2[[#This Row],[REVISION]]), Table2[[#This Row],[UNIT ALLOCATION]] * Table2[[#This Row],[INTERNAL MONTHLY RATE]], Table2[[#This Row],[INTERNAL MONTHLY RATE]] * Table2[[#This Row],[REVISION]])</f>
        <v>250</v>
      </c>
      <c r="N327" s="92">
        <f>Table2[[#This Row],[RATE X ALLOCATION]]-Table2[[#This Row],[RATE X REVISION]]</f>
        <v>0</v>
      </c>
    </row>
    <row r="328" spans="1:14" ht="15.6" hidden="1" x14ac:dyDescent="0.3">
      <c r="A328" s="88">
        <f>_xlfn.XLOOKUP(Table2[[#This Row],[JOB]],Table13[JOB '#2],Table13[DIVISION '#],)</f>
        <v>2</v>
      </c>
      <c r="B328" s="89" t="s">
        <v>3472</v>
      </c>
      <c r="C328" s="89" t="str">
        <f>_xlfn.XLOOKUP(Table2[[#This Row],[JOB]],Table13[JOB '#1],Table13[JOB DESC],)</f>
        <v>City of Dallas Sidewalk 2024</v>
      </c>
      <c r="D328" s="89" t="s">
        <v>6044</v>
      </c>
      <c r="E328" s="89" t="str">
        <f>_xlfn.XLOOKUP(Table2[[#This Row],[ASSET ID]],ALL!$B:$B,ALL!$C:$C,)</f>
        <v>2024 FORD MAVERICK (RRB40474)</v>
      </c>
      <c r="F328" s="89" t="str">
        <f>IFERROR(_xlfn.XLOOKUP(Table2[[#This Row],[ASSET ID]],FLEET7[Asset],FLEET7[Employee],),"")</f>
        <v>GARCIA, SAID A</v>
      </c>
      <c r="G328" s="90">
        <v>0.2</v>
      </c>
      <c r="H328" s="116" t="s">
        <v>8377</v>
      </c>
      <c r="I328" s="136"/>
      <c r="J328" s="88"/>
      <c r="K328" s="91">
        <f>_xlfn.XLOOKUP(Table2[[#This Row],[ASSET ID]],Table7[Equip '#],Table7[Rate],)</f>
        <v>1000</v>
      </c>
      <c r="L328" s="91">
        <f>Table2[[#This Row],[INTERNAL MONTHLY RATE]]*Table2[[#This Row],[UNIT ALLOCATION]]</f>
        <v>200</v>
      </c>
      <c r="M328" s="91">
        <f>IF(ISBLANK(Table2[[#This Row],[REVISION]]), Table2[[#This Row],[UNIT ALLOCATION]] * Table2[[#This Row],[INTERNAL MONTHLY RATE]], Table2[[#This Row],[INTERNAL MONTHLY RATE]] * Table2[[#This Row],[REVISION]])</f>
        <v>200</v>
      </c>
      <c r="N328" s="92">
        <f>Table2[[#This Row],[RATE X ALLOCATION]]-Table2[[#This Row],[RATE X REVISION]]</f>
        <v>0</v>
      </c>
    </row>
    <row r="329" spans="1:14" ht="15.6" hidden="1" x14ac:dyDescent="0.3">
      <c r="A329" s="88">
        <f>_xlfn.XLOOKUP(Table2[[#This Row],[JOB]],Table13[JOB '#2],Table13[DIVISION '#],)</f>
        <v>2</v>
      </c>
      <c r="B329" s="89" t="s">
        <v>3472</v>
      </c>
      <c r="C329" s="89" t="str">
        <f>_xlfn.XLOOKUP(Table2[[#This Row],[JOB]],Table13[JOB '#1],Table13[JOB DESC],)</f>
        <v>City of Dallas Sidewalk 2024</v>
      </c>
      <c r="D329" s="89" t="s">
        <v>6045</v>
      </c>
      <c r="E329" s="89" t="str">
        <f>_xlfn.XLOOKUP(Table2[[#This Row],[ASSET ID]],ALL!$B:$B,ALL!$C:$C,)</f>
        <v>2024 FORD MAVERICK (RRB41295)</v>
      </c>
      <c r="F329" s="89" t="str">
        <f>IFERROR(_xlfn.XLOOKUP(Table2[[#This Row],[ASSET ID]],FLEET7[Asset],FLEET7[Employee],),"")</f>
        <v>CASTRO, JUAN J</v>
      </c>
      <c r="G329" s="90">
        <v>0.35</v>
      </c>
      <c r="H329" s="116" t="s">
        <v>8377</v>
      </c>
      <c r="I329" s="136"/>
      <c r="J329" s="88"/>
      <c r="K329" s="91">
        <f>_xlfn.XLOOKUP(Table2[[#This Row],[ASSET ID]],Table7[Equip '#],Table7[Rate],)</f>
        <v>1000</v>
      </c>
      <c r="L329" s="91">
        <f>Table2[[#This Row],[INTERNAL MONTHLY RATE]]*Table2[[#This Row],[UNIT ALLOCATION]]</f>
        <v>350</v>
      </c>
      <c r="M329" s="91">
        <f>IF(ISBLANK(Table2[[#This Row],[REVISION]]), Table2[[#This Row],[UNIT ALLOCATION]] * Table2[[#This Row],[INTERNAL MONTHLY RATE]], Table2[[#This Row],[INTERNAL MONTHLY RATE]] * Table2[[#This Row],[REVISION]])</f>
        <v>350</v>
      </c>
      <c r="N329" s="92">
        <f>Table2[[#This Row],[RATE X ALLOCATION]]-Table2[[#This Row],[RATE X REVISION]]</f>
        <v>0</v>
      </c>
    </row>
    <row r="330" spans="1:14" ht="15.6" hidden="1" x14ac:dyDescent="0.3">
      <c r="A330" s="88">
        <f>_xlfn.XLOOKUP(Table2[[#This Row],[JOB]],Table13[JOB '#2],Table13[DIVISION '#],)</f>
        <v>2</v>
      </c>
      <c r="B330" s="89" t="s">
        <v>3472</v>
      </c>
      <c r="C330" s="89" t="str">
        <f>_xlfn.XLOOKUP(Table2[[#This Row],[JOB]],Table13[JOB '#1],Table13[JOB DESC],)</f>
        <v>City of Dallas Sidewalk 2024</v>
      </c>
      <c r="D330" s="89" t="s">
        <v>113</v>
      </c>
      <c r="E330" s="89" t="str">
        <f>_xlfn.XLOOKUP(Table2[[#This Row],[ASSET ID]],ALL!$B:$B,ALL!$C:$C,)</f>
        <v>CAT 279D (2018)</v>
      </c>
      <c r="F330" s="89" t="str">
        <f>IFERROR(_xlfn.XLOOKUP(Table2[[#This Row],[ASSET ID]],FLEET7[Asset],FLEET7[Employee],),"")</f>
        <v/>
      </c>
      <c r="G330" s="90">
        <v>1</v>
      </c>
      <c r="H330" s="116" t="s">
        <v>8377</v>
      </c>
      <c r="I330" s="136"/>
      <c r="J330" s="88"/>
      <c r="K330" s="91">
        <f>_xlfn.XLOOKUP(Table2[[#This Row],[ASSET ID]],Table7[Equip '#],Table7[Rate],)</f>
        <v>2100</v>
      </c>
      <c r="L330" s="91">
        <f>Table2[[#This Row],[INTERNAL MONTHLY RATE]]*Table2[[#This Row],[UNIT ALLOCATION]]</f>
        <v>2100</v>
      </c>
      <c r="M330" s="91">
        <f>IF(ISBLANK(Table2[[#This Row],[REVISION]]), Table2[[#This Row],[UNIT ALLOCATION]] * Table2[[#This Row],[INTERNAL MONTHLY RATE]], Table2[[#This Row],[INTERNAL MONTHLY RATE]] * Table2[[#This Row],[REVISION]])</f>
        <v>2100</v>
      </c>
      <c r="N330" s="92">
        <f>Table2[[#This Row],[RATE X ALLOCATION]]-Table2[[#This Row],[RATE X REVISION]]</f>
        <v>0</v>
      </c>
    </row>
    <row r="331" spans="1:14" ht="15.6" hidden="1" x14ac:dyDescent="0.3">
      <c r="A331" s="88">
        <f>_xlfn.XLOOKUP(Table2[[#This Row],[JOB]],Table13[JOB '#2],Table13[DIVISION '#],)</f>
        <v>2</v>
      </c>
      <c r="B331" s="89" t="s">
        <v>3472</v>
      </c>
      <c r="C331" s="89" t="str">
        <f>_xlfn.XLOOKUP(Table2[[#This Row],[JOB]],Table13[JOB '#1],Table13[JOB DESC],)</f>
        <v>City of Dallas Sidewalk 2024</v>
      </c>
      <c r="D331" s="89" t="s">
        <v>1327</v>
      </c>
      <c r="E331" s="89" t="str">
        <f>_xlfn.XLOOKUP(Table2[[#This Row],[ASSET ID]],ALL!$B:$B,ALL!$C:$C,)</f>
        <v>2018 CAT 289D</v>
      </c>
      <c r="F331" s="89" t="str">
        <f>IFERROR(_xlfn.XLOOKUP(Table2[[#This Row],[ASSET ID]],FLEET7[Asset],FLEET7[Employee],),"")</f>
        <v/>
      </c>
      <c r="G331" s="90">
        <v>1</v>
      </c>
      <c r="H331" s="116" t="s">
        <v>8377</v>
      </c>
      <c r="I331" s="136"/>
      <c r="J331" s="88"/>
      <c r="K331" s="91">
        <f>_xlfn.XLOOKUP(Table2[[#This Row],[ASSET ID]],Table7[Equip '#],Table7[Rate],)</f>
        <v>2100</v>
      </c>
      <c r="L331" s="91">
        <f>Table2[[#This Row],[INTERNAL MONTHLY RATE]]*Table2[[#This Row],[UNIT ALLOCATION]]</f>
        <v>2100</v>
      </c>
      <c r="M331" s="91">
        <f>IF(ISBLANK(Table2[[#This Row],[REVISION]]), Table2[[#This Row],[UNIT ALLOCATION]] * Table2[[#This Row],[INTERNAL MONTHLY RATE]], Table2[[#This Row],[INTERNAL MONTHLY RATE]] * Table2[[#This Row],[REVISION]])</f>
        <v>2100</v>
      </c>
      <c r="N331" s="92">
        <f>Table2[[#This Row],[RATE X ALLOCATION]]-Table2[[#This Row],[RATE X REVISION]]</f>
        <v>0</v>
      </c>
    </row>
    <row r="332" spans="1:14" ht="15.6" hidden="1" x14ac:dyDescent="0.3">
      <c r="A332" s="88">
        <f>_xlfn.XLOOKUP(Table2[[#This Row],[JOB]],Table13[JOB '#2],Table13[DIVISION '#],)</f>
        <v>2</v>
      </c>
      <c r="B332" s="89" t="s">
        <v>3472</v>
      </c>
      <c r="C332" s="89" t="str">
        <f>_xlfn.XLOOKUP(Table2[[#This Row],[JOB]],Table13[JOB '#1],Table13[JOB DESC],)</f>
        <v>City of Dallas Sidewalk 2024</v>
      </c>
      <c r="D332" s="89" t="s">
        <v>120</v>
      </c>
      <c r="E332" s="89" t="str">
        <f>_xlfn.XLOOKUP(Table2[[#This Row],[ASSET ID]],ALL!$B:$B,ALL!$C:$C,)</f>
        <v>CAT 289D3 (2022)</v>
      </c>
      <c r="F332" s="89" t="str">
        <f>IFERROR(_xlfn.XLOOKUP(Table2[[#This Row],[ASSET ID]],FLEET7[Asset],FLEET7[Employee],),"")</f>
        <v>JOSE RANGEL</v>
      </c>
      <c r="G332" s="90">
        <v>1</v>
      </c>
      <c r="H332" s="116" t="s">
        <v>8377</v>
      </c>
      <c r="I332" s="136"/>
      <c r="J332" s="88"/>
      <c r="K332" s="91">
        <f>_xlfn.XLOOKUP(Table2[[#This Row],[ASSET ID]],Table7[Equip '#],Table7[Rate],)</f>
        <v>2100</v>
      </c>
      <c r="L332" s="91">
        <f>Table2[[#This Row],[INTERNAL MONTHLY RATE]]*Table2[[#This Row],[UNIT ALLOCATION]]</f>
        <v>2100</v>
      </c>
      <c r="M332" s="91">
        <f>IF(ISBLANK(Table2[[#This Row],[REVISION]]), Table2[[#This Row],[UNIT ALLOCATION]] * Table2[[#This Row],[INTERNAL MONTHLY RATE]], Table2[[#This Row],[INTERNAL MONTHLY RATE]] * Table2[[#This Row],[REVISION]])</f>
        <v>2100</v>
      </c>
      <c r="N332" s="92">
        <f>Table2[[#This Row],[RATE X ALLOCATION]]-Table2[[#This Row],[RATE X REVISION]]</f>
        <v>0</v>
      </c>
    </row>
    <row r="333" spans="1:14" ht="15.6" hidden="1" x14ac:dyDescent="0.3">
      <c r="A333" s="88">
        <f>_xlfn.XLOOKUP(Table2[[#This Row],[JOB]],Table13[JOB '#2],Table13[DIVISION '#],)</f>
        <v>2</v>
      </c>
      <c r="B333" s="89" t="s">
        <v>3472</v>
      </c>
      <c r="C333" s="89" t="str">
        <f>_xlfn.XLOOKUP(Table2[[#This Row],[JOB]],Table13[JOB '#1],Table13[JOB DESC],)</f>
        <v>City of Dallas Sidewalk 2024</v>
      </c>
      <c r="D333" s="89" t="s">
        <v>255</v>
      </c>
      <c r="E333" s="89" t="str">
        <f>_xlfn.XLOOKUP(Table2[[#This Row],[ASSET ID]],ALL!$B:$B,ALL!$C:$C,)</f>
        <v>CAT 289D3 (2022)</v>
      </c>
      <c r="F333" s="89" t="str">
        <f>IFERROR(_xlfn.XLOOKUP(Table2[[#This Row],[ASSET ID]],FLEET7[Asset],FLEET7[Employee],),"")</f>
        <v>JESUS LOPEZ SOTO</v>
      </c>
      <c r="G333" s="90">
        <v>1</v>
      </c>
      <c r="H333" s="116" t="s">
        <v>8377</v>
      </c>
      <c r="I333" s="136"/>
      <c r="J333" s="88"/>
      <c r="K333" s="91">
        <f>_xlfn.XLOOKUP(Table2[[#This Row],[ASSET ID]],Table7[Equip '#],Table7[Rate],)</f>
        <v>2100</v>
      </c>
      <c r="L333" s="91">
        <f>Table2[[#This Row],[INTERNAL MONTHLY RATE]]*Table2[[#This Row],[UNIT ALLOCATION]]</f>
        <v>2100</v>
      </c>
      <c r="M333" s="91">
        <f>IF(ISBLANK(Table2[[#This Row],[REVISION]]), Table2[[#This Row],[UNIT ALLOCATION]] * Table2[[#This Row],[INTERNAL MONTHLY RATE]], Table2[[#This Row],[INTERNAL MONTHLY RATE]] * Table2[[#This Row],[REVISION]])</f>
        <v>2100</v>
      </c>
      <c r="N333" s="92">
        <f>Table2[[#This Row],[RATE X ALLOCATION]]-Table2[[#This Row],[RATE X REVISION]]</f>
        <v>0</v>
      </c>
    </row>
    <row r="334" spans="1:14" ht="15.6" hidden="1" x14ac:dyDescent="0.3">
      <c r="A334" s="88">
        <f>_xlfn.XLOOKUP(Table2[[#This Row],[JOB]],Table13[JOB '#2],Table13[DIVISION '#],)</f>
        <v>2</v>
      </c>
      <c r="B334" s="89" t="s">
        <v>3722</v>
      </c>
      <c r="C334" s="89" t="str">
        <f>_xlfn.XLOOKUP(Table2[[#This Row],[JOB]],Table13[JOB '#1],Table13[JOB DESC],)</f>
        <v>Dallas IH 635 U-Turn Bridge</v>
      </c>
      <c r="D334" s="89" t="s">
        <v>3467</v>
      </c>
      <c r="E334" s="89" t="str">
        <f>_xlfn.XLOOKUP(Table2[[#This Row],[ASSET ID]],ALL!$B:$B,ALL!$C:$C,)</f>
        <v>2024 SULLAIR 185 AIR COMPRESSOR</v>
      </c>
      <c r="F334" s="89" t="str">
        <f>IFERROR(_xlfn.XLOOKUP(Table2[[#This Row],[ASSET ID]],FLEET7[Asset],FLEET7[Employee],),"")</f>
        <v/>
      </c>
      <c r="G334" s="90">
        <v>1</v>
      </c>
      <c r="H334" s="116" t="s">
        <v>8377</v>
      </c>
      <c r="I334" s="136"/>
      <c r="J334" s="88"/>
      <c r="K334" s="91">
        <f>_xlfn.XLOOKUP(Table2[[#This Row],[ASSET ID]],Table7[Equip '#],Table7[Rate],)</f>
        <v>800</v>
      </c>
      <c r="L334" s="91">
        <f>Table2[[#This Row],[INTERNAL MONTHLY RATE]]*Table2[[#This Row],[UNIT ALLOCATION]]</f>
        <v>800</v>
      </c>
      <c r="M334" s="91">
        <f>IF(ISBLANK(Table2[[#This Row],[REVISION]]), Table2[[#This Row],[UNIT ALLOCATION]] * Table2[[#This Row],[INTERNAL MONTHLY RATE]], Table2[[#This Row],[INTERNAL MONTHLY RATE]] * Table2[[#This Row],[REVISION]])</f>
        <v>800</v>
      </c>
      <c r="N334" s="92">
        <f>Table2[[#This Row],[RATE X ALLOCATION]]-Table2[[#This Row],[RATE X REVISION]]</f>
        <v>0</v>
      </c>
    </row>
    <row r="335" spans="1:14" ht="15.6" hidden="1" x14ac:dyDescent="0.3">
      <c r="A335" s="88">
        <f>_xlfn.XLOOKUP(Table2[[#This Row],[JOB]],Table13[JOB '#2],Table13[DIVISION '#],)</f>
        <v>2</v>
      </c>
      <c r="B335" s="89" t="s">
        <v>3722</v>
      </c>
      <c r="C335" s="89" t="str">
        <f>_xlfn.XLOOKUP(Table2[[#This Row],[JOB]],Table13[JOB '#1],Table13[JOB DESC],)</f>
        <v>Dallas IH 635 U-Turn Bridge</v>
      </c>
      <c r="D335" s="89" t="s">
        <v>16</v>
      </c>
      <c r="E335" s="89" t="str">
        <f>_xlfn.XLOOKUP(Table2[[#This Row],[ASSET ID]],ALL!$B:$B,ALL!$C:$C,)</f>
        <v>2014 Broce KR350</v>
      </c>
      <c r="F335" s="89" t="str">
        <f>IFERROR(_xlfn.XLOOKUP(Table2[[#This Row],[ASSET ID]],FLEET7[Asset],FLEET7[Employee],),"")</f>
        <v/>
      </c>
      <c r="G335" s="90">
        <v>1</v>
      </c>
      <c r="H335" s="116" t="s">
        <v>8377</v>
      </c>
      <c r="I335" s="136"/>
      <c r="J335" s="88"/>
      <c r="K335" s="91">
        <f>_xlfn.XLOOKUP(Table2[[#This Row],[ASSET ID]],Table7[Equip '#],Table7[Rate],)</f>
        <v>1200</v>
      </c>
      <c r="L335" s="91">
        <f>Table2[[#This Row],[INTERNAL MONTHLY RATE]]*Table2[[#This Row],[UNIT ALLOCATION]]</f>
        <v>1200</v>
      </c>
      <c r="M335" s="91">
        <f>IF(ISBLANK(Table2[[#This Row],[REVISION]]), Table2[[#This Row],[UNIT ALLOCATION]] * Table2[[#This Row],[INTERNAL MONTHLY RATE]], Table2[[#This Row],[INTERNAL MONTHLY RATE]] * Table2[[#This Row],[REVISION]])</f>
        <v>1200</v>
      </c>
      <c r="N335" s="92">
        <f>Table2[[#This Row],[RATE X ALLOCATION]]-Table2[[#This Row],[RATE X REVISION]]</f>
        <v>0</v>
      </c>
    </row>
    <row r="336" spans="1:14" ht="15.6" hidden="1" x14ac:dyDescent="0.3">
      <c r="A336" s="88">
        <f>_xlfn.XLOOKUP(Table2[[#This Row],[JOB]],Table13[JOB '#2],Table13[DIVISION '#],)</f>
        <v>2</v>
      </c>
      <c r="B336" s="89" t="s">
        <v>3722</v>
      </c>
      <c r="C336" s="89" t="str">
        <f>_xlfn.XLOOKUP(Table2[[#This Row],[JOB]],Table13[JOB '#1],Table13[JOB DESC],)</f>
        <v>Dallas IH 635 U-Turn Bridge</v>
      </c>
      <c r="D336" s="89" t="s">
        <v>1091</v>
      </c>
      <c r="E336" s="89" t="str">
        <f>_xlfn.XLOOKUP(Table2[[#This Row],[ASSET ID]],ALL!$B:$B,ALL!$C:$C,)</f>
        <v>Gomaco C450 Deck Machine</v>
      </c>
      <c r="F336" s="89" t="str">
        <f>IFERROR(_xlfn.XLOOKUP(Table2[[#This Row],[ASSET ID]],FLEET7[Asset],FLEET7[Employee],),"")</f>
        <v/>
      </c>
      <c r="G336" s="90">
        <v>1</v>
      </c>
      <c r="H336" s="116" t="s">
        <v>8377</v>
      </c>
      <c r="I336" s="136"/>
      <c r="J336" s="88"/>
      <c r="K336" s="91">
        <f>_xlfn.XLOOKUP(Table2[[#This Row],[ASSET ID]],Table7[Equip '#],Table7[Rate],)</f>
        <v>1400</v>
      </c>
      <c r="L336" s="91">
        <f>Table2[[#This Row],[INTERNAL MONTHLY RATE]]*Table2[[#This Row],[UNIT ALLOCATION]]</f>
        <v>1400</v>
      </c>
      <c r="M336" s="91">
        <f>IF(ISBLANK(Table2[[#This Row],[REVISION]]), Table2[[#This Row],[UNIT ALLOCATION]] * Table2[[#This Row],[INTERNAL MONTHLY RATE]], Table2[[#This Row],[INTERNAL MONTHLY RATE]] * Table2[[#This Row],[REVISION]])</f>
        <v>1400</v>
      </c>
      <c r="N336" s="92">
        <f>Table2[[#This Row],[RATE X ALLOCATION]]-Table2[[#This Row],[RATE X REVISION]]</f>
        <v>0</v>
      </c>
    </row>
    <row r="337" spans="1:14" ht="15.6" hidden="1" x14ac:dyDescent="0.3">
      <c r="A337" s="88">
        <f>_xlfn.XLOOKUP(Table2[[#This Row],[JOB]],Table13[JOB '#2],Table13[DIVISION '#],)</f>
        <v>2</v>
      </c>
      <c r="B337" s="89" t="s">
        <v>3722</v>
      </c>
      <c r="C337" s="89" t="str">
        <f>_xlfn.XLOOKUP(Table2[[#This Row],[JOB]],Table13[JOB '#1],Table13[JOB DESC],)</f>
        <v>Dallas IH 635 U-Turn Bridge</v>
      </c>
      <c r="D337" s="89" t="s">
        <v>22</v>
      </c>
      <c r="E337" s="89" t="str">
        <f>_xlfn.XLOOKUP(Table2[[#This Row],[ASSET ID]],ALL!$B:$B,ALL!$C:$C,)</f>
        <v>Concrete Plant</v>
      </c>
      <c r="F337" s="89" t="str">
        <f>IFERROR(_xlfn.XLOOKUP(Table2[[#This Row],[ASSET ID]],FLEET7[Asset],FLEET7[Employee],),"")</f>
        <v/>
      </c>
      <c r="G337" s="90">
        <v>0.6</v>
      </c>
      <c r="H337" s="116" t="s">
        <v>8377</v>
      </c>
      <c r="I337" s="136"/>
      <c r="J337" s="88"/>
      <c r="K337" s="91">
        <f>_xlfn.XLOOKUP(Table2[[#This Row],[ASSET ID]],Table7[Equip '#],Table7[Rate],)</f>
        <v>12500</v>
      </c>
      <c r="L337" s="91">
        <f>Table2[[#This Row],[INTERNAL MONTHLY RATE]]*Table2[[#This Row],[UNIT ALLOCATION]]</f>
        <v>7500</v>
      </c>
      <c r="M337" s="91">
        <f>IF(ISBLANK(Table2[[#This Row],[REVISION]]), Table2[[#This Row],[UNIT ALLOCATION]] * Table2[[#This Row],[INTERNAL MONTHLY RATE]], Table2[[#This Row],[INTERNAL MONTHLY RATE]] * Table2[[#This Row],[REVISION]])</f>
        <v>7500</v>
      </c>
      <c r="N337" s="92">
        <f>Table2[[#This Row],[RATE X ALLOCATION]]-Table2[[#This Row],[RATE X REVISION]]</f>
        <v>0</v>
      </c>
    </row>
    <row r="338" spans="1:14" ht="15.6" hidden="1" x14ac:dyDescent="0.3">
      <c r="A338" s="88">
        <f>_xlfn.XLOOKUP(Table2[[#This Row],[JOB]],Table13[JOB '#2],Table13[DIVISION '#],)</f>
        <v>2</v>
      </c>
      <c r="B338" s="89" t="s">
        <v>3722</v>
      </c>
      <c r="C338" s="89" t="str">
        <f>_xlfn.XLOOKUP(Table2[[#This Row],[JOB]],Table13[JOB '#1],Table13[JOB DESC],)</f>
        <v>Dallas IH 635 U-Turn Bridge</v>
      </c>
      <c r="D338" s="89" t="s">
        <v>284</v>
      </c>
      <c r="E338" s="89" t="str">
        <f>_xlfn.XLOOKUP(Table2[[#This Row],[ASSET ID]],ALL!$B:$B,ALL!$C:$C,)</f>
        <v>2022 SPARTAN CR 7X16 (033611)</v>
      </c>
      <c r="F338" s="89" t="str">
        <f>IFERROR(_xlfn.XLOOKUP(Table2[[#This Row],[ASSET ID]],FLEET7[Asset],FLEET7[Employee],),"")</f>
        <v/>
      </c>
      <c r="G338" s="90">
        <v>0.84</v>
      </c>
      <c r="H338" s="116" t="s">
        <v>8377</v>
      </c>
      <c r="I338" s="136"/>
      <c r="J338" s="88"/>
      <c r="K338" s="91">
        <f>_xlfn.XLOOKUP(Table2[[#This Row],[ASSET ID]],Table7[Equip '#],Table7[Rate],)</f>
        <v>200</v>
      </c>
      <c r="L338" s="91">
        <f>Table2[[#This Row],[INTERNAL MONTHLY RATE]]*Table2[[#This Row],[UNIT ALLOCATION]]</f>
        <v>168</v>
      </c>
      <c r="M338" s="91">
        <f>IF(ISBLANK(Table2[[#This Row],[REVISION]]), Table2[[#This Row],[UNIT ALLOCATION]] * Table2[[#This Row],[INTERNAL MONTHLY RATE]], Table2[[#This Row],[INTERNAL MONTHLY RATE]] * Table2[[#This Row],[REVISION]])</f>
        <v>168</v>
      </c>
      <c r="N338" s="92">
        <f>Table2[[#This Row],[RATE X ALLOCATION]]-Table2[[#This Row],[RATE X REVISION]]</f>
        <v>0</v>
      </c>
    </row>
    <row r="339" spans="1:14" ht="15.6" hidden="1" x14ac:dyDescent="0.3">
      <c r="A339" s="88">
        <f>_xlfn.XLOOKUP(Table2[[#This Row],[JOB]],Table13[JOB '#2],Table13[DIVISION '#],)</f>
        <v>2</v>
      </c>
      <c r="B339" s="89" t="s">
        <v>3722</v>
      </c>
      <c r="C339" s="89" t="str">
        <f>_xlfn.XLOOKUP(Table2[[#This Row],[JOB]],Table13[JOB '#1],Table13[JOB DESC],)</f>
        <v>Dallas IH 635 U-Turn Bridge</v>
      </c>
      <c r="D339" s="89" t="s">
        <v>241</v>
      </c>
      <c r="E339" s="89" t="str">
        <f>_xlfn.XLOOKUP(Table2[[#This Row],[ASSET ID]],ALL!$B:$B,ALL!$C:$C,)</f>
        <v>2016 CAT D3K2 LGP</v>
      </c>
      <c r="F339" s="89" t="str">
        <f>IFERROR(_xlfn.XLOOKUP(Table2[[#This Row],[ASSET ID]],FLEET7[Asset],FLEET7[Employee],),"")</f>
        <v/>
      </c>
      <c r="G339" s="90">
        <v>1</v>
      </c>
      <c r="H339" s="116" t="s">
        <v>8377</v>
      </c>
      <c r="I339" s="136"/>
      <c r="J339" s="88"/>
      <c r="K339" s="91">
        <f>_xlfn.XLOOKUP(Table2[[#This Row],[ASSET ID]],Table7[Equip '#],Table7[Rate],)</f>
        <v>4500</v>
      </c>
      <c r="L339" s="91">
        <f>Table2[[#This Row],[INTERNAL MONTHLY RATE]]*Table2[[#This Row],[UNIT ALLOCATION]]</f>
        <v>4500</v>
      </c>
      <c r="M339" s="91">
        <f>IF(ISBLANK(Table2[[#This Row],[REVISION]]), Table2[[#This Row],[UNIT ALLOCATION]] * Table2[[#This Row],[INTERNAL MONTHLY RATE]], Table2[[#This Row],[INTERNAL MONTHLY RATE]] * Table2[[#This Row],[REVISION]])</f>
        <v>4500</v>
      </c>
      <c r="N339" s="92">
        <f>Table2[[#This Row],[RATE X ALLOCATION]]-Table2[[#This Row],[RATE X REVISION]]</f>
        <v>0</v>
      </c>
    </row>
    <row r="340" spans="1:14" ht="15.6" hidden="1" x14ac:dyDescent="0.3">
      <c r="A340" s="88">
        <f>_xlfn.XLOOKUP(Table2[[#This Row],[JOB]],Table13[JOB '#2],Table13[DIVISION '#],)</f>
        <v>2</v>
      </c>
      <c r="B340" s="89" t="s">
        <v>3722</v>
      </c>
      <c r="C340" s="89" t="str">
        <f>_xlfn.XLOOKUP(Table2[[#This Row],[JOB]],Table13[JOB '#1],Table13[JOB DESC],)</f>
        <v>Dallas IH 635 U-Turn Bridge</v>
      </c>
      <c r="D340" s="89" t="s">
        <v>305</v>
      </c>
      <c r="E340" s="89" t="str">
        <f>_xlfn.XLOOKUP(Table2[[#This Row],[ASSET ID]],ALL!$B:$B,ALL!$C:$C,)</f>
        <v>2022 DODGE RAM 1500</v>
      </c>
      <c r="F340" s="89" t="str">
        <f>IFERROR(_xlfn.XLOOKUP(Table2[[#This Row],[ASSET ID]],FLEET7[Asset],FLEET7[Employee],),"")</f>
        <v>Open</v>
      </c>
      <c r="G340" s="90">
        <v>0.8</v>
      </c>
      <c r="H340" s="116" t="s">
        <v>8377</v>
      </c>
      <c r="I340" s="136"/>
      <c r="J340" s="88"/>
      <c r="K340" s="91">
        <f>_xlfn.XLOOKUP(Table2[[#This Row],[ASSET ID]],Table7[Equip '#],Table7[Rate],)</f>
        <v>1300</v>
      </c>
      <c r="L340" s="91">
        <f>Table2[[#This Row],[INTERNAL MONTHLY RATE]]*Table2[[#This Row],[UNIT ALLOCATION]]</f>
        <v>1040</v>
      </c>
      <c r="M340" s="91">
        <f>IF(ISBLANK(Table2[[#This Row],[REVISION]]), Table2[[#This Row],[UNIT ALLOCATION]] * Table2[[#This Row],[INTERNAL MONTHLY RATE]], Table2[[#This Row],[INTERNAL MONTHLY RATE]] * Table2[[#This Row],[REVISION]])</f>
        <v>1040</v>
      </c>
      <c r="N340" s="92">
        <f>Table2[[#This Row],[RATE X ALLOCATION]]-Table2[[#This Row],[RATE X REVISION]]</f>
        <v>0</v>
      </c>
    </row>
    <row r="341" spans="1:14" ht="15.6" hidden="1" x14ac:dyDescent="0.3">
      <c r="A341" s="88">
        <f>_xlfn.XLOOKUP(Table2[[#This Row],[JOB]],Table13[JOB '#2],Table13[DIVISION '#],)</f>
        <v>2</v>
      </c>
      <c r="B341" s="89" t="s">
        <v>3722</v>
      </c>
      <c r="C341" s="89" t="str">
        <f>_xlfn.XLOOKUP(Table2[[#This Row],[JOB]],Table13[JOB '#1],Table13[JOB DESC],)</f>
        <v>Dallas IH 635 U-Turn Bridge</v>
      </c>
      <c r="D341" s="89" t="s">
        <v>308</v>
      </c>
      <c r="E341" s="89" t="str">
        <f>_xlfn.XLOOKUP(Table2[[#This Row],[ASSET ID]],ALL!$B:$B,ALL!$C:$C,)</f>
        <v>2022 DODGE RAM 1500</v>
      </c>
      <c r="F341" s="89" t="str">
        <f>IFERROR(_xlfn.XLOOKUP(Table2[[#This Row],[ASSET ID]],FLEET7[Asset],FLEET7[Employee],),"")</f>
        <v>Eclavea, Carlos H</v>
      </c>
      <c r="G341" s="90">
        <v>0.1</v>
      </c>
      <c r="H341" s="116" t="s">
        <v>8377</v>
      </c>
      <c r="I341" s="114"/>
      <c r="J341" s="88"/>
      <c r="K341" s="91">
        <f>_xlfn.XLOOKUP(Table2[[#This Row],[ASSET ID]],Table7[Equip '#],Table7[Rate],)</f>
        <v>1300</v>
      </c>
      <c r="L341" s="91">
        <f>Table2[[#This Row],[INTERNAL MONTHLY RATE]]*Table2[[#This Row],[UNIT ALLOCATION]]</f>
        <v>130</v>
      </c>
      <c r="M341" s="91">
        <f>IF(ISBLANK(Table2[[#This Row],[REVISION]]), Table2[[#This Row],[UNIT ALLOCATION]] * Table2[[#This Row],[INTERNAL MONTHLY RATE]], Table2[[#This Row],[INTERNAL MONTHLY RATE]] * Table2[[#This Row],[REVISION]])</f>
        <v>130</v>
      </c>
      <c r="N341" s="92">
        <f>Table2[[#This Row],[RATE X ALLOCATION]]-Table2[[#This Row],[RATE X REVISION]]</f>
        <v>0</v>
      </c>
    </row>
    <row r="342" spans="1:14" ht="15.6" hidden="1" x14ac:dyDescent="0.3">
      <c r="A342" s="88">
        <f>_xlfn.XLOOKUP(Table2[[#This Row],[JOB]],Table13[JOB '#2],Table13[DIVISION '#],)</f>
        <v>2</v>
      </c>
      <c r="B342" s="89" t="s">
        <v>3722</v>
      </c>
      <c r="C342" s="89" t="str">
        <f>_xlfn.XLOOKUP(Table2[[#This Row],[JOB]],Table13[JOB '#1],Table13[JOB DESC],)</f>
        <v>Dallas IH 635 U-Turn Bridge</v>
      </c>
      <c r="D342" s="89" t="s">
        <v>317</v>
      </c>
      <c r="E342" s="89" t="str">
        <f>_xlfn.XLOOKUP(Table2[[#This Row],[ASSET ID]],ALL!$B:$B,ALL!$C:$C,)</f>
        <v>2023 FORD F-250</v>
      </c>
      <c r="F342" s="89" t="str">
        <f>IFERROR(_xlfn.XLOOKUP(Table2[[#This Row],[ASSET ID]],FLEET7[Asset],FLEET7[Employee],),"")</f>
        <v>Rivera, Jose J</v>
      </c>
      <c r="G342" s="90">
        <v>0.28999999999999998</v>
      </c>
      <c r="H342" s="116" t="s">
        <v>8377</v>
      </c>
      <c r="I342" s="136"/>
      <c r="J342" s="88"/>
      <c r="K342" s="91">
        <f>_xlfn.XLOOKUP(Table2[[#This Row],[ASSET ID]],Table7[Equip '#],Table7[Rate],)</f>
        <v>2000</v>
      </c>
      <c r="L342" s="91">
        <f>Table2[[#This Row],[INTERNAL MONTHLY RATE]]*Table2[[#This Row],[UNIT ALLOCATION]]</f>
        <v>580</v>
      </c>
      <c r="M342" s="91">
        <f>IF(ISBLANK(Table2[[#This Row],[REVISION]]), Table2[[#This Row],[UNIT ALLOCATION]] * Table2[[#This Row],[INTERNAL MONTHLY RATE]], Table2[[#This Row],[INTERNAL MONTHLY RATE]] * Table2[[#This Row],[REVISION]])</f>
        <v>580</v>
      </c>
      <c r="N342" s="92">
        <f>Table2[[#This Row],[RATE X ALLOCATION]]-Table2[[#This Row],[RATE X REVISION]]</f>
        <v>0</v>
      </c>
    </row>
    <row r="343" spans="1:14" ht="15.6" hidden="1" x14ac:dyDescent="0.3">
      <c r="A343" s="88">
        <f>_xlfn.XLOOKUP(Table2[[#This Row],[JOB]],Table13[JOB '#2],Table13[DIVISION '#],)</f>
        <v>2</v>
      </c>
      <c r="B343" s="89" t="s">
        <v>3722</v>
      </c>
      <c r="C343" s="89" t="str">
        <f>_xlfn.XLOOKUP(Table2[[#This Row],[JOB]],Table13[JOB '#1],Table13[JOB DESC],)</f>
        <v>Dallas IH 635 U-Turn Bridge</v>
      </c>
      <c r="D343" s="89" t="s">
        <v>318</v>
      </c>
      <c r="E343" s="89" t="str">
        <f>_xlfn.XLOOKUP(Table2[[#This Row],[ASSET ID]],ALL!$B:$B,ALL!$C:$C,)</f>
        <v>2023 FORD F-250</v>
      </c>
      <c r="F343" s="89" t="str">
        <f>IFERROR(_xlfn.XLOOKUP(Table2[[#This Row],[ASSET ID]],FLEET7[Asset],FLEET7[Employee],),"")</f>
        <v>Malette, Troy S</v>
      </c>
      <c r="G343" s="90">
        <v>1</v>
      </c>
      <c r="H343" s="116" t="s">
        <v>8377</v>
      </c>
      <c r="I343" s="136"/>
      <c r="J343" s="88"/>
      <c r="K343" s="91">
        <f>_xlfn.XLOOKUP(Table2[[#This Row],[ASSET ID]],Table7[Equip '#],Table7[Rate],)</f>
        <v>2000</v>
      </c>
      <c r="L343" s="91">
        <f>Table2[[#This Row],[INTERNAL MONTHLY RATE]]*Table2[[#This Row],[UNIT ALLOCATION]]</f>
        <v>2000</v>
      </c>
      <c r="M343" s="91">
        <f>IF(ISBLANK(Table2[[#This Row],[REVISION]]), Table2[[#This Row],[UNIT ALLOCATION]] * Table2[[#This Row],[INTERNAL MONTHLY RATE]], Table2[[#This Row],[INTERNAL MONTHLY RATE]] * Table2[[#This Row],[REVISION]])</f>
        <v>2000</v>
      </c>
      <c r="N343" s="92">
        <f>Table2[[#This Row],[RATE X ALLOCATION]]-Table2[[#This Row],[RATE X REVISION]]</f>
        <v>0</v>
      </c>
    </row>
    <row r="344" spans="1:14" ht="15.6" hidden="1" x14ac:dyDescent="0.3">
      <c r="A344" s="88">
        <f>_xlfn.XLOOKUP(Table2[[#This Row],[JOB]],Table13[JOB '#2],Table13[DIVISION '#],)</f>
        <v>2</v>
      </c>
      <c r="B344" s="89" t="s">
        <v>3722</v>
      </c>
      <c r="C344" s="89" t="str">
        <f>_xlfn.XLOOKUP(Table2[[#This Row],[JOB]],Table13[JOB '#1],Table13[JOB DESC],)</f>
        <v>Dallas IH 635 U-Turn Bridge</v>
      </c>
      <c r="D344" s="89" t="s">
        <v>455</v>
      </c>
      <c r="E344" s="89" t="str">
        <f>_xlfn.XLOOKUP(Table2[[#This Row],[ASSET ID]],ALL!$B:$B,ALL!$C:$C,)</f>
        <v>2023 FORD F-250 XL</v>
      </c>
      <c r="F344" s="89" t="str">
        <f>IFERROR(_xlfn.XLOOKUP(Table2[[#This Row],[ASSET ID]],FLEET7[Asset],FLEET7[Employee],),"")</f>
        <v>Rodriguez, Juan P</v>
      </c>
      <c r="G344" s="90">
        <v>0.27</v>
      </c>
      <c r="H344" s="116" t="s">
        <v>8377</v>
      </c>
      <c r="I344" s="136"/>
      <c r="J344" s="88"/>
      <c r="K344" s="91">
        <f>_xlfn.XLOOKUP(Table2[[#This Row],[ASSET ID]],Table7[Equip '#],Table7[Rate],)</f>
        <v>2000</v>
      </c>
      <c r="L344" s="91">
        <f>Table2[[#This Row],[INTERNAL MONTHLY RATE]]*Table2[[#This Row],[UNIT ALLOCATION]]</f>
        <v>540</v>
      </c>
      <c r="M344" s="91">
        <f>IF(ISBLANK(Table2[[#This Row],[REVISION]]), Table2[[#This Row],[UNIT ALLOCATION]] * Table2[[#This Row],[INTERNAL MONTHLY RATE]], Table2[[#This Row],[INTERNAL MONTHLY RATE]] * Table2[[#This Row],[REVISION]])</f>
        <v>540</v>
      </c>
      <c r="N344" s="92">
        <f>Table2[[#This Row],[RATE X ALLOCATION]]-Table2[[#This Row],[RATE X REVISION]]</f>
        <v>0</v>
      </c>
    </row>
    <row r="345" spans="1:14" ht="15.6" hidden="1" x14ac:dyDescent="0.3">
      <c r="A345" s="88">
        <f>_xlfn.XLOOKUP(Table2[[#This Row],[JOB]],Table13[JOB '#2],Table13[DIVISION '#],)</f>
        <v>2</v>
      </c>
      <c r="B345" s="89" t="s">
        <v>3722</v>
      </c>
      <c r="C345" s="89" t="str">
        <f>_xlfn.XLOOKUP(Table2[[#This Row],[JOB]],Table13[JOB '#1],Table13[JOB DESC],)</f>
        <v>Dallas IH 635 U-Turn Bridge</v>
      </c>
      <c r="D345" s="89" t="s">
        <v>459</v>
      </c>
      <c r="E345" s="89" t="str">
        <f>_xlfn.XLOOKUP(Table2[[#This Row],[ASSET ID]],ALL!$B:$B,ALL!$C:$C,)</f>
        <v>2023 FORD F-250 XL</v>
      </c>
      <c r="F345" s="89" t="str">
        <f>IFERROR(_xlfn.XLOOKUP(Table2[[#This Row],[ASSET ID]],FLEET7[Asset],FLEET7[Employee],),"")</f>
        <v>Vazquez De La Cruz, Ramiro</v>
      </c>
      <c r="G345" s="90">
        <v>0.91</v>
      </c>
      <c r="H345" s="116" t="s">
        <v>8377</v>
      </c>
      <c r="I345" s="136"/>
      <c r="J345" s="88"/>
      <c r="K345" s="91">
        <f>_xlfn.XLOOKUP(Table2[[#This Row],[ASSET ID]],Table7[Equip '#],Table7[Rate],)</f>
        <v>2000</v>
      </c>
      <c r="L345" s="91">
        <f>Table2[[#This Row],[INTERNAL MONTHLY RATE]]*Table2[[#This Row],[UNIT ALLOCATION]]</f>
        <v>1820</v>
      </c>
      <c r="M345" s="91">
        <f>IF(ISBLANK(Table2[[#This Row],[REVISION]]), Table2[[#This Row],[UNIT ALLOCATION]] * Table2[[#This Row],[INTERNAL MONTHLY RATE]], Table2[[#This Row],[INTERNAL MONTHLY RATE]] * Table2[[#This Row],[REVISION]])</f>
        <v>1820</v>
      </c>
      <c r="N345" s="92">
        <f>Table2[[#This Row],[RATE X ALLOCATION]]-Table2[[#This Row],[RATE X REVISION]]</f>
        <v>0</v>
      </c>
    </row>
    <row r="346" spans="1:14" ht="15.6" hidden="1" x14ac:dyDescent="0.3">
      <c r="A346" s="88">
        <f>_xlfn.XLOOKUP(Table2[[#This Row],[JOB]],Table13[JOB '#2],Table13[DIVISION '#],)</f>
        <v>2</v>
      </c>
      <c r="B346" s="89" t="s">
        <v>3722</v>
      </c>
      <c r="C346" s="89" t="str">
        <f>_xlfn.XLOOKUP(Table2[[#This Row],[JOB]],Table13[JOB '#1],Table13[JOB DESC],)</f>
        <v>Dallas IH 635 U-Turn Bridge</v>
      </c>
      <c r="D346" s="89" t="s">
        <v>463</v>
      </c>
      <c r="E346" s="89" t="str">
        <f>_xlfn.XLOOKUP(Table2[[#This Row],[ASSET ID]],ALL!$B:$B,ALL!$C:$C,)</f>
        <v>2023 FORD F-250 XL</v>
      </c>
      <c r="F346" s="89" t="str">
        <f>IFERROR(_xlfn.XLOOKUP(Table2[[#This Row],[ASSET ID]],FLEET7[Asset],FLEET7[Employee],),"")</f>
        <v>Ibarra, Sabino</v>
      </c>
      <c r="G346" s="90">
        <v>0.18</v>
      </c>
      <c r="H346" s="116" t="s">
        <v>8377</v>
      </c>
      <c r="I346" s="136"/>
      <c r="J346" s="88"/>
      <c r="K346" s="91">
        <f>_xlfn.XLOOKUP(Table2[[#This Row],[ASSET ID]],Table7[Equip '#],Table7[Rate],)</f>
        <v>2000</v>
      </c>
      <c r="L346" s="91">
        <f>Table2[[#This Row],[INTERNAL MONTHLY RATE]]*Table2[[#This Row],[UNIT ALLOCATION]]</f>
        <v>360</v>
      </c>
      <c r="M346" s="91">
        <f>IF(ISBLANK(Table2[[#This Row],[REVISION]]), Table2[[#This Row],[UNIT ALLOCATION]] * Table2[[#This Row],[INTERNAL MONTHLY RATE]], Table2[[#This Row],[INTERNAL MONTHLY RATE]] * Table2[[#This Row],[REVISION]])</f>
        <v>360</v>
      </c>
      <c r="N346" s="92">
        <f>Table2[[#This Row],[RATE X ALLOCATION]]-Table2[[#This Row],[RATE X REVISION]]</f>
        <v>0</v>
      </c>
    </row>
    <row r="347" spans="1:14" ht="15.6" hidden="1" x14ac:dyDescent="0.3">
      <c r="A347" s="88">
        <f>_xlfn.XLOOKUP(Table2[[#This Row],[JOB]],Table13[JOB '#2],Table13[DIVISION '#],)</f>
        <v>2</v>
      </c>
      <c r="B347" s="89" t="s">
        <v>3722</v>
      </c>
      <c r="C347" s="89" t="str">
        <f>_xlfn.XLOOKUP(Table2[[#This Row],[JOB]],Table13[JOB '#1],Table13[JOB DESC],)</f>
        <v>Dallas IH 635 U-Turn Bridge</v>
      </c>
      <c r="D347" s="89" t="s">
        <v>3188</v>
      </c>
      <c r="E347" s="89" t="str">
        <f>_xlfn.XLOOKUP(Table2[[#This Row],[ASSET ID]],ALL!$B:$B,ALL!$C:$C,)</f>
        <v>2024 F-150 XL (D04441)</v>
      </c>
      <c r="F347" s="89" t="str">
        <f>IFERROR(_xlfn.XLOOKUP(Table2[[#This Row],[ASSET ID]],FLEET7[Asset],FLEET7[Employee],),"")</f>
        <v>Terrazas Melendez, Jose R</v>
      </c>
      <c r="G347" s="90">
        <v>1</v>
      </c>
      <c r="H347" s="116" t="s">
        <v>8377</v>
      </c>
      <c r="I347" s="136"/>
      <c r="J347" s="88"/>
      <c r="K347" s="91">
        <f>_xlfn.XLOOKUP(Table2[[#This Row],[ASSET ID]],Table7[Equip '#],Table7[Rate],)</f>
        <v>1300</v>
      </c>
      <c r="L347" s="91">
        <f>Table2[[#This Row],[INTERNAL MONTHLY RATE]]*Table2[[#This Row],[UNIT ALLOCATION]]</f>
        <v>1300</v>
      </c>
      <c r="M347" s="91">
        <f>IF(ISBLANK(Table2[[#This Row],[REVISION]]), Table2[[#This Row],[UNIT ALLOCATION]] * Table2[[#This Row],[INTERNAL MONTHLY RATE]], Table2[[#This Row],[INTERNAL MONTHLY RATE]] * Table2[[#This Row],[REVISION]])</f>
        <v>1300</v>
      </c>
      <c r="N347" s="92">
        <f>Table2[[#This Row],[RATE X ALLOCATION]]-Table2[[#This Row],[RATE X REVISION]]</f>
        <v>0</v>
      </c>
    </row>
    <row r="348" spans="1:14" ht="15.6" hidden="1" x14ac:dyDescent="0.3">
      <c r="A348" s="88">
        <f>_xlfn.XLOOKUP(Table2[[#This Row],[JOB]],Table13[JOB '#2],Table13[DIVISION '#],)</f>
        <v>2</v>
      </c>
      <c r="B348" s="89" t="s">
        <v>3722</v>
      </c>
      <c r="C348" s="89" t="str">
        <f>_xlfn.XLOOKUP(Table2[[#This Row],[JOB]],Table13[JOB '#1],Table13[JOB DESC],)</f>
        <v>Dallas IH 635 U-Turn Bridge</v>
      </c>
      <c r="D348" s="89" t="s">
        <v>1075</v>
      </c>
      <c r="E348" s="89" t="str">
        <f>_xlfn.XLOOKUP(Table2[[#This Row],[ASSET ID]],ALL!$B:$B,ALL!$C:$C,)</f>
        <v>2018 John DeerE 75GX</v>
      </c>
      <c r="F348" s="89" t="str">
        <f>IFERROR(_xlfn.XLOOKUP(Table2[[#This Row],[ASSET ID]],FLEET7[Asset],FLEET7[Employee],),"")</f>
        <v/>
      </c>
      <c r="G348" s="90">
        <v>1</v>
      </c>
      <c r="H348" s="116" t="s">
        <v>8377</v>
      </c>
      <c r="I348" s="136"/>
      <c r="J348" s="88"/>
      <c r="K348" s="91">
        <f>_xlfn.XLOOKUP(Table2[[#This Row],[ASSET ID]],Table7[Equip '#],Table7[Rate],)</f>
        <v>3000</v>
      </c>
      <c r="L348" s="91">
        <f>Table2[[#This Row],[INTERNAL MONTHLY RATE]]*Table2[[#This Row],[UNIT ALLOCATION]]</f>
        <v>3000</v>
      </c>
      <c r="M348" s="91">
        <f>IF(ISBLANK(Table2[[#This Row],[REVISION]]), Table2[[#This Row],[UNIT ALLOCATION]] * Table2[[#This Row],[INTERNAL MONTHLY RATE]], Table2[[#This Row],[INTERNAL MONTHLY RATE]] * Table2[[#This Row],[REVISION]])</f>
        <v>3000</v>
      </c>
      <c r="N348" s="92">
        <f>Table2[[#This Row],[RATE X ALLOCATION]]-Table2[[#This Row],[RATE X REVISION]]</f>
        <v>0</v>
      </c>
    </row>
    <row r="349" spans="1:14" ht="15.6" hidden="1" x14ac:dyDescent="0.3">
      <c r="A349" s="88">
        <f>_xlfn.XLOOKUP(Table2[[#This Row],[JOB]],Table13[JOB '#2],Table13[DIVISION '#],)</f>
        <v>2</v>
      </c>
      <c r="B349" s="89" t="s">
        <v>3722</v>
      </c>
      <c r="C349" s="89" t="str">
        <f>_xlfn.XLOOKUP(Table2[[#This Row],[JOB]],Table13[JOB '#1],Table13[JOB DESC],)</f>
        <v>Dallas IH 635 U-Turn Bridge</v>
      </c>
      <c r="D349" s="89" t="s">
        <v>3481</v>
      </c>
      <c r="E349" s="89" t="str">
        <f>_xlfn.XLOOKUP(Table2[[#This Row],[ASSET ID]],ALL!$B:$B,ALL!$C:$C,)</f>
        <v>WANCO LIGHT TOWER 4-7KW VERT</v>
      </c>
      <c r="F349" s="89" t="str">
        <f>IFERROR(_xlfn.XLOOKUP(Table2[[#This Row],[ASSET ID]],FLEET7[Asset],FLEET7[Employee],),"")</f>
        <v>P1007116</v>
      </c>
      <c r="G349" s="90">
        <v>1</v>
      </c>
      <c r="H349" s="116" t="s">
        <v>8377</v>
      </c>
      <c r="I349" s="136"/>
      <c r="J349" s="88"/>
      <c r="K349" s="91">
        <f>_xlfn.XLOOKUP(Table2[[#This Row],[ASSET ID]],Table7[Equip '#],Table7[Rate],)</f>
        <v>800</v>
      </c>
      <c r="L349" s="91">
        <f>Table2[[#This Row],[INTERNAL MONTHLY RATE]]*Table2[[#This Row],[UNIT ALLOCATION]]</f>
        <v>800</v>
      </c>
      <c r="M349" s="91">
        <f>IF(ISBLANK(Table2[[#This Row],[REVISION]]), Table2[[#This Row],[UNIT ALLOCATION]] * Table2[[#This Row],[INTERNAL MONTHLY RATE]], Table2[[#This Row],[INTERNAL MONTHLY RATE]] * Table2[[#This Row],[REVISION]])</f>
        <v>800</v>
      </c>
      <c r="N349" s="92">
        <f>Table2[[#This Row],[RATE X ALLOCATION]]-Table2[[#This Row],[RATE X REVISION]]</f>
        <v>0</v>
      </c>
    </row>
    <row r="350" spans="1:14" ht="15.6" hidden="1" x14ac:dyDescent="0.3">
      <c r="A350" s="88">
        <f>_xlfn.XLOOKUP(Table2[[#This Row],[JOB]],Table13[JOB '#2],Table13[DIVISION '#],)</f>
        <v>2</v>
      </c>
      <c r="B350" s="89" t="s">
        <v>3722</v>
      </c>
      <c r="C350" s="89" t="str">
        <f>_xlfn.XLOOKUP(Table2[[#This Row],[JOB]],Table13[JOB '#1],Table13[JOB DESC],)</f>
        <v>Dallas IH 635 U-Turn Bridge</v>
      </c>
      <c r="D350" s="89" t="s">
        <v>2385</v>
      </c>
      <c r="E350" s="89" t="str">
        <f>_xlfn.XLOOKUP(Table2[[#This Row],[ASSET ID]],ALL!$B:$B,ALL!$C:$C,)</f>
        <v>2023 F550 D21569 Lube Truck</v>
      </c>
      <c r="F350" s="89" t="str">
        <f>IFERROR(_xlfn.XLOOKUP(Table2[[#This Row],[ASSET ID]],FLEET7[Asset],FLEET7[Employee],),"")</f>
        <v>Torres, Ivan</v>
      </c>
      <c r="G350" s="90">
        <v>0.05</v>
      </c>
      <c r="H350" s="116" t="s">
        <v>8377</v>
      </c>
      <c r="I350" s="136"/>
      <c r="J350" s="88"/>
      <c r="K350" s="91">
        <f>_xlfn.XLOOKUP(Table2[[#This Row],[ASSET ID]],Table7[Equip '#],Table7[Rate],)</f>
        <v>1500</v>
      </c>
      <c r="L350" s="91">
        <f>Table2[[#This Row],[INTERNAL MONTHLY RATE]]*Table2[[#This Row],[UNIT ALLOCATION]]</f>
        <v>75</v>
      </c>
      <c r="M350" s="91">
        <f>IF(ISBLANK(Table2[[#This Row],[REVISION]]), Table2[[#This Row],[UNIT ALLOCATION]] * Table2[[#This Row],[INTERNAL MONTHLY RATE]], Table2[[#This Row],[INTERNAL MONTHLY RATE]] * Table2[[#This Row],[REVISION]])</f>
        <v>75</v>
      </c>
      <c r="N350" s="92">
        <f>Table2[[#This Row],[RATE X ALLOCATION]]-Table2[[#This Row],[RATE X REVISION]]</f>
        <v>0</v>
      </c>
    </row>
    <row r="351" spans="1:14" ht="15.6" hidden="1" x14ac:dyDescent="0.3">
      <c r="A351" s="88">
        <f>_xlfn.XLOOKUP(Table2[[#This Row],[JOB]],Table13[JOB '#2],Table13[DIVISION '#],)</f>
        <v>2</v>
      </c>
      <c r="B351" s="89" t="s">
        <v>3722</v>
      </c>
      <c r="C351" s="89" t="str">
        <f>_xlfn.XLOOKUP(Table2[[#This Row],[JOB]],Table13[JOB '#1],Table13[JOB DESC],)</f>
        <v>Dallas IH 635 U-Turn Bridge</v>
      </c>
      <c r="D351" s="89" t="s">
        <v>7804</v>
      </c>
      <c r="E351" s="89" t="str">
        <f>_xlfn.XLOOKUP(Table2[[#This Row],[ASSET ID]],ALL!$B:$B,ALL!$C:$C,)</f>
        <v>2024 F550 MT E60786 MT-15</v>
      </c>
      <c r="F351" s="89" t="str">
        <f>IFERROR(_xlfn.XLOOKUP(Table2[[#This Row],[ASSET ID]],FLEET7[Asset],FLEET7[Employee],),"")</f>
        <v>Gee, Korbin E</v>
      </c>
      <c r="G351" s="90">
        <v>0.1</v>
      </c>
      <c r="H351" s="116" t="s">
        <v>8377</v>
      </c>
      <c r="I351" s="136"/>
      <c r="J351" s="88"/>
      <c r="K351" s="91">
        <f>_xlfn.XLOOKUP(Table2[[#This Row],[ASSET ID]],Table7[Equip '#],Table7[Rate],)</f>
        <v>1500</v>
      </c>
      <c r="L351" s="91">
        <f>Table2[[#This Row],[INTERNAL MONTHLY RATE]]*Table2[[#This Row],[UNIT ALLOCATION]]</f>
        <v>150</v>
      </c>
      <c r="M351" s="91">
        <f>IF(ISBLANK(Table2[[#This Row],[REVISION]]), Table2[[#This Row],[UNIT ALLOCATION]] * Table2[[#This Row],[INTERNAL MONTHLY RATE]], Table2[[#This Row],[INTERNAL MONTHLY RATE]] * Table2[[#This Row],[REVISION]])</f>
        <v>150</v>
      </c>
      <c r="N351" s="92">
        <f>Table2[[#This Row],[RATE X ALLOCATION]]-Table2[[#This Row],[RATE X REVISION]]</f>
        <v>0</v>
      </c>
    </row>
    <row r="352" spans="1:14" ht="15.6" hidden="1" x14ac:dyDescent="0.3">
      <c r="A352" s="88">
        <f>_xlfn.XLOOKUP(Table2[[#This Row],[JOB]],Table13[JOB '#2],Table13[DIVISION '#],)</f>
        <v>2</v>
      </c>
      <c r="B352" s="89" t="s">
        <v>3722</v>
      </c>
      <c r="C352" s="89" t="str">
        <f>_xlfn.XLOOKUP(Table2[[#This Row],[JOB]],Table13[JOB '#1],Table13[JOB DESC],)</f>
        <v>Dallas IH 635 U-Turn Bridge</v>
      </c>
      <c r="D352" s="89" t="s">
        <v>49</v>
      </c>
      <c r="E352" s="89" t="str">
        <f>_xlfn.XLOOKUP(Table2[[#This Row],[ASSET ID]],ALL!$B:$B,ALL!$C:$C,)</f>
        <v>2019 F150 F14517</v>
      </c>
      <c r="F352" s="89" t="str">
        <f>IFERROR(_xlfn.XLOOKUP(Table2[[#This Row],[ASSET ID]],FLEET7[Asset],FLEET7[Employee],),"")</f>
        <v>Alvarado, Eduardo D</v>
      </c>
      <c r="G352" s="90">
        <v>0.15</v>
      </c>
      <c r="H352" s="116" t="s">
        <v>8377</v>
      </c>
      <c r="I352" s="136"/>
      <c r="J352" s="88"/>
      <c r="K352" s="91">
        <f>_xlfn.XLOOKUP(Table2[[#This Row],[ASSET ID]],Table7[Equip '#],Table7[Rate],)</f>
        <v>1300</v>
      </c>
      <c r="L352" s="91">
        <f>Table2[[#This Row],[INTERNAL MONTHLY RATE]]*Table2[[#This Row],[UNIT ALLOCATION]]</f>
        <v>195</v>
      </c>
      <c r="M352" s="91">
        <f>IF(ISBLANK(Table2[[#This Row],[REVISION]]), Table2[[#This Row],[UNIT ALLOCATION]] * Table2[[#This Row],[INTERNAL MONTHLY RATE]], Table2[[#This Row],[INTERNAL MONTHLY RATE]] * Table2[[#This Row],[REVISION]])</f>
        <v>195</v>
      </c>
      <c r="N352" s="92">
        <f>Table2[[#This Row],[RATE X ALLOCATION]]-Table2[[#This Row],[RATE X REVISION]]</f>
        <v>0</v>
      </c>
    </row>
    <row r="353" spans="1:14" ht="15.6" hidden="1" x14ac:dyDescent="0.3">
      <c r="A353" s="88">
        <f>_xlfn.XLOOKUP(Table2[[#This Row],[JOB]],Table13[JOB '#2],Table13[DIVISION '#],)</f>
        <v>2</v>
      </c>
      <c r="B353" s="89" t="s">
        <v>3722</v>
      </c>
      <c r="C353" s="89" t="str">
        <f>_xlfn.XLOOKUP(Table2[[#This Row],[JOB]],Table13[JOB '#1],Table13[JOB DESC],)</f>
        <v>Dallas IH 635 U-Turn Bridge</v>
      </c>
      <c r="D353" s="89" t="s">
        <v>55</v>
      </c>
      <c r="E353" s="89" t="str">
        <f>_xlfn.XLOOKUP(Table2[[#This Row],[ASSET ID]],ALL!$B:$B,ALL!$C:$C,)</f>
        <v>2020 F-150 D20016</v>
      </c>
      <c r="F353" s="89" t="str">
        <f>IFERROR(_xlfn.XLOOKUP(Table2[[#This Row],[ASSET ID]],FLEET7[Asset],FLEET7[Employee],),"")</f>
        <v>Luevano, Juan M</v>
      </c>
      <c r="G353" s="90">
        <v>0.43</v>
      </c>
      <c r="H353" s="116" t="s">
        <v>8377</v>
      </c>
      <c r="I353" s="136"/>
      <c r="J353" s="88"/>
      <c r="K353" s="91">
        <f>_xlfn.XLOOKUP(Table2[[#This Row],[ASSET ID]],Table7[Equip '#],Table7[Rate],)</f>
        <v>1300</v>
      </c>
      <c r="L353" s="91">
        <f>Table2[[#This Row],[INTERNAL MONTHLY RATE]]*Table2[[#This Row],[UNIT ALLOCATION]]</f>
        <v>559</v>
      </c>
      <c r="M353" s="91">
        <f>IF(ISBLANK(Table2[[#This Row],[REVISION]]), Table2[[#This Row],[UNIT ALLOCATION]] * Table2[[#This Row],[INTERNAL MONTHLY RATE]], Table2[[#This Row],[INTERNAL MONTHLY RATE]] * Table2[[#This Row],[REVISION]])</f>
        <v>559</v>
      </c>
      <c r="N353" s="92">
        <f>Table2[[#This Row],[RATE X ALLOCATION]]-Table2[[#This Row],[RATE X REVISION]]</f>
        <v>0</v>
      </c>
    </row>
    <row r="354" spans="1:14" ht="15.6" hidden="1" x14ac:dyDescent="0.3">
      <c r="A354" s="88">
        <f>_xlfn.XLOOKUP(Table2[[#This Row],[JOB]],Table13[JOB '#2],Table13[DIVISION '#],)</f>
        <v>2</v>
      </c>
      <c r="B354" s="89" t="s">
        <v>3722</v>
      </c>
      <c r="C354" s="89" t="str">
        <f>_xlfn.XLOOKUP(Table2[[#This Row],[JOB]],Table13[JOB '#1],Table13[JOB DESC],)</f>
        <v>Dallas IH 635 U-Turn Bridge</v>
      </c>
      <c r="D354" s="89" t="s">
        <v>60</v>
      </c>
      <c r="E354" s="89" t="str">
        <f>_xlfn.XLOOKUP(Table2[[#This Row],[ASSET ID]],ALL!$B:$B,ALL!$C:$C,)</f>
        <v>2020 F-150 E09535</v>
      </c>
      <c r="F354" s="89" t="str">
        <f>IFERROR(_xlfn.XLOOKUP(Table2[[#This Row],[ASSET ID]],FLEET7[Asset],FLEET7[Employee],),"")</f>
        <v>Hernandez, Juan B</v>
      </c>
      <c r="G354" s="90">
        <v>0.32</v>
      </c>
      <c r="H354" s="116" t="s">
        <v>8377</v>
      </c>
      <c r="I354" s="136"/>
      <c r="J354" s="88"/>
      <c r="K354" s="91">
        <f>_xlfn.XLOOKUP(Table2[[#This Row],[ASSET ID]],Table7[Equip '#],Table7[Rate],)</f>
        <v>1300</v>
      </c>
      <c r="L354" s="91">
        <f>Table2[[#This Row],[INTERNAL MONTHLY RATE]]*Table2[[#This Row],[UNIT ALLOCATION]]</f>
        <v>416</v>
      </c>
      <c r="M354" s="91">
        <f>IF(ISBLANK(Table2[[#This Row],[REVISION]]), Table2[[#This Row],[UNIT ALLOCATION]] * Table2[[#This Row],[INTERNAL MONTHLY RATE]], Table2[[#This Row],[INTERNAL MONTHLY RATE]] * Table2[[#This Row],[REVISION]])</f>
        <v>416</v>
      </c>
      <c r="N354" s="92">
        <f>Table2[[#This Row],[RATE X ALLOCATION]]-Table2[[#This Row],[RATE X REVISION]]</f>
        <v>0</v>
      </c>
    </row>
    <row r="355" spans="1:14" ht="15.6" hidden="1" x14ac:dyDescent="0.3">
      <c r="A355" s="88">
        <f>_xlfn.XLOOKUP(Table2[[#This Row],[JOB]],Table13[JOB '#2],Table13[DIVISION '#],)</f>
        <v>2</v>
      </c>
      <c r="B355" s="89" t="s">
        <v>3722</v>
      </c>
      <c r="C355" s="89" t="str">
        <f>_xlfn.XLOOKUP(Table2[[#This Row],[JOB]],Table13[JOB '#1],Table13[JOB DESC],)</f>
        <v>Dallas IH 635 U-Turn Bridge</v>
      </c>
      <c r="D355" s="89" t="s">
        <v>77</v>
      </c>
      <c r="E355" s="89" t="str">
        <f>_xlfn.XLOOKUP(Table2[[#This Row],[ASSET ID]],ALL!$B:$B,ALL!$C:$C,)</f>
        <v>2022 F-250 C70269</v>
      </c>
      <c r="F355" s="89" t="str">
        <f>IFERROR(_xlfn.XLOOKUP(Table2[[#This Row],[ASSET ID]],FLEET7[Asset],FLEET7[Employee],),"")</f>
        <v>2024-004 SIDEWALKS JST</v>
      </c>
      <c r="G355" s="90">
        <v>0.93</v>
      </c>
      <c r="H355" s="116" t="s">
        <v>8377</v>
      </c>
      <c r="I355" s="136"/>
      <c r="J355" s="88"/>
      <c r="K355" s="91">
        <f>_xlfn.XLOOKUP(Table2[[#This Row],[ASSET ID]],Table7[Equip '#],Table7[Rate],)</f>
        <v>1500</v>
      </c>
      <c r="L355" s="91">
        <f>Table2[[#This Row],[INTERNAL MONTHLY RATE]]*Table2[[#This Row],[UNIT ALLOCATION]]</f>
        <v>1395</v>
      </c>
      <c r="M355" s="91">
        <f>IF(ISBLANK(Table2[[#This Row],[REVISION]]), Table2[[#This Row],[UNIT ALLOCATION]] * Table2[[#This Row],[INTERNAL MONTHLY RATE]], Table2[[#This Row],[INTERNAL MONTHLY RATE]] * Table2[[#This Row],[REVISION]])</f>
        <v>1395</v>
      </c>
      <c r="N355" s="92">
        <f>Table2[[#This Row],[RATE X ALLOCATION]]-Table2[[#This Row],[RATE X REVISION]]</f>
        <v>0</v>
      </c>
    </row>
    <row r="356" spans="1:14" ht="15.6" hidden="1" x14ac:dyDescent="0.3">
      <c r="A356" s="88">
        <f>_xlfn.XLOOKUP(Table2[[#This Row],[JOB]],Table13[JOB '#2],Table13[DIVISION '#],)</f>
        <v>2</v>
      </c>
      <c r="B356" s="89" t="s">
        <v>3722</v>
      </c>
      <c r="C356" s="89" t="str">
        <f>_xlfn.XLOOKUP(Table2[[#This Row],[JOB]],Table13[JOB '#1],Table13[JOB DESC],)</f>
        <v>Dallas IH 635 U-Turn Bridge</v>
      </c>
      <c r="D356" s="89" t="s">
        <v>80</v>
      </c>
      <c r="E356" s="89" t="str">
        <f>_xlfn.XLOOKUP(Table2[[#This Row],[ASSET ID]],ALL!$B:$B,ALL!$C:$C,)</f>
        <v>2020 F-250 D24350</v>
      </c>
      <c r="F356" s="89" t="str">
        <f>IFERROR(_xlfn.XLOOKUP(Table2[[#This Row],[ASSET ID]],FLEET7[Asset],FLEET7[Employee],),"")</f>
        <v>Vasquez, Juan C</v>
      </c>
      <c r="G356" s="90">
        <v>0.76</v>
      </c>
      <c r="H356" s="116" t="s">
        <v>8377</v>
      </c>
      <c r="I356" s="136"/>
      <c r="J356" s="88"/>
      <c r="K356" s="91">
        <f>_xlfn.XLOOKUP(Table2[[#This Row],[ASSET ID]],Table7[Equip '#],Table7[Rate],)</f>
        <v>1500</v>
      </c>
      <c r="L356" s="91">
        <f>Table2[[#This Row],[INTERNAL MONTHLY RATE]]*Table2[[#This Row],[UNIT ALLOCATION]]</f>
        <v>1140</v>
      </c>
      <c r="M356" s="91">
        <f>IF(ISBLANK(Table2[[#This Row],[REVISION]]), Table2[[#This Row],[UNIT ALLOCATION]] * Table2[[#This Row],[INTERNAL MONTHLY RATE]], Table2[[#This Row],[INTERNAL MONTHLY RATE]] * Table2[[#This Row],[REVISION]])</f>
        <v>1140</v>
      </c>
      <c r="N356" s="92">
        <f>Table2[[#This Row],[RATE X ALLOCATION]]-Table2[[#This Row],[RATE X REVISION]]</f>
        <v>0</v>
      </c>
    </row>
    <row r="357" spans="1:14" ht="15.6" hidden="1" x14ac:dyDescent="0.3">
      <c r="A357" s="88">
        <f>_xlfn.XLOOKUP(Table2[[#This Row],[JOB]],Table13[JOB '#2],Table13[DIVISION '#],)</f>
        <v>2</v>
      </c>
      <c r="B357" s="89" t="s">
        <v>3722</v>
      </c>
      <c r="C357" s="89" t="str">
        <f>_xlfn.XLOOKUP(Table2[[#This Row],[JOB]],Table13[JOB '#1],Table13[JOB DESC],)</f>
        <v>Dallas IH 635 U-Turn Bridge</v>
      </c>
      <c r="D357" s="89" t="s">
        <v>87</v>
      </c>
      <c r="E357" s="89" t="str">
        <f>_xlfn.XLOOKUP(Table2[[#This Row],[ASSET ID]],ALL!$B:$B,ALL!$C:$C,)</f>
        <v>2022 F-250 G40582</v>
      </c>
      <c r="F357" s="89" t="str">
        <f>IFERROR(_xlfn.XLOOKUP(Table2[[#This Row],[ASSET ID]],FLEET7[Asset],FLEET7[Employee],),"")</f>
        <v>Flores Sr, Catalino</v>
      </c>
      <c r="G357" s="90">
        <v>0.09</v>
      </c>
      <c r="H357" s="116" t="s">
        <v>8377</v>
      </c>
      <c r="I357" s="136"/>
      <c r="J357" s="88"/>
      <c r="K357" s="91">
        <f>_xlfn.XLOOKUP(Table2[[#This Row],[ASSET ID]],Table7[Equip '#],Table7[Rate],)</f>
        <v>1500</v>
      </c>
      <c r="L357" s="91">
        <f>Table2[[#This Row],[INTERNAL MONTHLY RATE]]*Table2[[#This Row],[UNIT ALLOCATION]]</f>
        <v>135</v>
      </c>
      <c r="M357" s="91">
        <f>IF(ISBLANK(Table2[[#This Row],[REVISION]]), Table2[[#This Row],[UNIT ALLOCATION]] * Table2[[#This Row],[INTERNAL MONTHLY RATE]], Table2[[#This Row],[INTERNAL MONTHLY RATE]] * Table2[[#This Row],[REVISION]])</f>
        <v>135</v>
      </c>
      <c r="N357" s="92">
        <f>Table2[[#This Row],[RATE X ALLOCATION]]-Table2[[#This Row],[RATE X REVISION]]</f>
        <v>0</v>
      </c>
    </row>
    <row r="358" spans="1:14" ht="15.6" hidden="1" x14ac:dyDescent="0.3">
      <c r="A358" s="88">
        <f>_xlfn.XLOOKUP(Table2[[#This Row],[JOB]],Table13[JOB '#2],Table13[DIVISION '#],)</f>
        <v>2</v>
      </c>
      <c r="B358" s="89" t="s">
        <v>3722</v>
      </c>
      <c r="C358" s="89" t="str">
        <f>_xlfn.XLOOKUP(Table2[[#This Row],[JOB]],Table13[JOB '#1],Table13[JOB DESC],)</f>
        <v>Dallas IH 635 U-Turn Bridge</v>
      </c>
      <c r="D358" s="89" t="s">
        <v>3799</v>
      </c>
      <c r="E358" s="89" t="str">
        <f>_xlfn.XLOOKUP(Table2[[#This Row],[ASSET ID]],ALL!$B:$B,ALL!$C:$C,)</f>
        <v>2024 FORD MAVERICK XLT (5305)</v>
      </c>
      <c r="F358" s="89" t="str">
        <f>IFERROR(_xlfn.XLOOKUP(Table2[[#This Row],[ASSET ID]],FLEET7[Asset],FLEET7[Employee],),"")</f>
        <v>OEPN</v>
      </c>
      <c r="G358" s="90">
        <v>0.25</v>
      </c>
      <c r="H358" s="116" t="s">
        <v>8377</v>
      </c>
      <c r="I358" s="136"/>
      <c r="J358" s="88"/>
      <c r="K358" s="91">
        <f>_xlfn.XLOOKUP(Table2[[#This Row],[ASSET ID]],Table7[Equip '#],Table7[Rate],)</f>
        <v>1000</v>
      </c>
      <c r="L358" s="91">
        <f>Table2[[#This Row],[INTERNAL MONTHLY RATE]]*Table2[[#This Row],[UNIT ALLOCATION]]</f>
        <v>250</v>
      </c>
      <c r="M358" s="91">
        <f>IF(ISBLANK(Table2[[#This Row],[REVISION]]), Table2[[#This Row],[UNIT ALLOCATION]] * Table2[[#This Row],[INTERNAL MONTHLY RATE]], Table2[[#This Row],[INTERNAL MONTHLY RATE]] * Table2[[#This Row],[REVISION]])</f>
        <v>250</v>
      </c>
      <c r="N358" s="92">
        <f>Table2[[#This Row],[RATE X ALLOCATION]]-Table2[[#This Row],[RATE X REVISION]]</f>
        <v>0</v>
      </c>
    </row>
    <row r="359" spans="1:14" ht="15.6" hidden="1" x14ac:dyDescent="0.3">
      <c r="A359" s="88">
        <f>_xlfn.XLOOKUP(Table2[[#This Row],[JOB]],Table13[JOB '#2],Table13[DIVISION '#],)</f>
        <v>2</v>
      </c>
      <c r="B359" s="89" t="s">
        <v>3722</v>
      </c>
      <c r="C359" s="89" t="str">
        <f>_xlfn.XLOOKUP(Table2[[#This Row],[JOB]],Table13[JOB '#1],Table13[JOB DESC],)</f>
        <v>Dallas IH 635 U-Turn Bridge</v>
      </c>
      <c r="D359" s="89" t="s">
        <v>6044</v>
      </c>
      <c r="E359" s="89" t="str">
        <f>_xlfn.XLOOKUP(Table2[[#This Row],[ASSET ID]],ALL!$B:$B,ALL!$C:$C,)</f>
        <v>2024 FORD MAVERICK (RRB40474)</v>
      </c>
      <c r="F359" s="89" t="str">
        <f>IFERROR(_xlfn.XLOOKUP(Table2[[#This Row],[ASSET ID]],FLEET7[Asset],FLEET7[Employee],),"")</f>
        <v>GARCIA, SAID A</v>
      </c>
      <c r="G359" s="90">
        <v>0.15</v>
      </c>
      <c r="H359" s="116" t="s">
        <v>8377</v>
      </c>
      <c r="I359" s="136"/>
      <c r="J359" s="88"/>
      <c r="K359" s="91">
        <f>_xlfn.XLOOKUP(Table2[[#This Row],[ASSET ID]],Table7[Equip '#],Table7[Rate],)</f>
        <v>1000</v>
      </c>
      <c r="L359" s="91">
        <f>Table2[[#This Row],[INTERNAL MONTHLY RATE]]*Table2[[#This Row],[UNIT ALLOCATION]]</f>
        <v>150</v>
      </c>
      <c r="M359" s="91">
        <f>IF(ISBLANK(Table2[[#This Row],[REVISION]]), Table2[[#This Row],[UNIT ALLOCATION]] * Table2[[#This Row],[INTERNAL MONTHLY RATE]], Table2[[#This Row],[INTERNAL MONTHLY RATE]] * Table2[[#This Row],[REVISION]])</f>
        <v>150</v>
      </c>
      <c r="N359" s="92">
        <f>Table2[[#This Row],[RATE X ALLOCATION]]-Table2[[#This Row],[RATE X REVISION]]</f>
        <v>0</v>
      </c>
    </row>
    <row r="360" spans="1:14" ht="15.6" hidden="1" x14ac:dyDescent="0.3">
      <c r="A360" s="88">
        <f>_xlfn.XLOOKUP(Table2[[#This Row],[JOB]],Table13[JOB '#2],Table13[DIVISION '#],)</f>
        <v>2</v>
      </c>
      <c r="B360" s="89" t="s">
        <v>3722</v>
      </c>
      <c r="C360" s="89" t="str">
        <f>_xlfn.XLOOKUP(Table2[[#This Row],[JOB]],Table13[JOB '#1],Table13[JOB DESC],)</f>
        <v>Dallas IH 635 U-Turn Bridge</v>
      </c>
      <c r="D360" s="89" t="s">
        <v>6045</v>
      </c>
      <c r="E360" s="89" t="str">
        <f>_xlfn.XLOOKUP(Table2[[#This Row],[ASSET ID]],ALL!$B:$B,ALL!$C:$C,)</f>
        <v>2024 FORD MAVERICK (RRB41295)</v>
      </c>
      <c r="F360" s="89" t="str">
        <f>IFERROR(_xlfn.XLOOKUP(Table2[[#This Row],[ASSET ID]],FLEET7[Asset],FLEET7[Employee],),"")</f>
        <v>CASTRO, JUAN J</v>
      </c>
      <c r="G360" s="90">
        <v>7.0000000000000007E-2</v>
      </c>
      <c r="H360" s="116" t="s">
        <v>8377</v>
      </c>
      <c r="I360" s="136"/>
      <c r="J360" s="88"/>
      <c r="K360" s="91">
        <f>_xlfn.XLOOKUP(Table2[[#This Row],[ASSET ID]],Table7[Equip '#],Table7[Rate],)</f>
        <v>1000</v>
      </c>
      <c r="L360" s="91">
        <f>Table2[[#This Row],[INTERNAL MONTHLY RATE]]*Table2[[#This Row],[UNIT ALLOCATION]]</f>
        <v>70</v>
      </c>
      <c r="M360" s="91">
        <f>IF(ISBLANK(Table2[[#This Row],[REVISION]]), Table2[[#This Row],[UNIT ALLOCATION]] * Table2[[#This Row],[INTERNAL MONTHLY RATE]], Table2[[#This Row],[INTERNAL MONTHLY RATE]] * Table2[[#This Row],[REVISION]])</f>
        <v>70</v>
      </c>
      <c r="N360" s="92">
        <f>Table2[[#This Row],[RATE X ALLOCATION]]-Table2[[#This Row],[RATE X REVISION]]</f>
        <v>0</v>
      </c>
    </row>
    <row r="361" spans="1:14" ht="15.6" hidden="1" x14ac:dyDescent="0.3">
      <c r="A361" s="88">
        <f>_xlfn.XLOOKUP(Table2[[#This Row],[JOB]],Table13[JOB '#2],Table13[DIVISION '#],)</f>
        <v>2</v>
      </c>
      <c r="B361" s="89" t="s">
        <v>3722</v>
      </c>
      <c r="C361" s="89" t="str">
        <f>_xlfn.XLOOKUP(Table2[[#This Row],[JOB]],Table13[JOB '#1],Table13[JOB DESC],)</f>
        <v>Dallas IH 635 U-Turn Bridge</v>
      </c>
      <c r="D361" s="89" t="s">
        <v>6046</v>
      </c>
      <c r="E361" s="89" t="str">
        <f>_xlfn.XLOOKUP(Table2[[#This Row],[ASSET ID]],ALL!$B:$B,ALL!$C:$C,)</f>
        <v>2024 F250 XL (REE94240)</v>
      </c>
      <c r="F361" s="89" t="str">
        <f>IFERROR(_xlfn.XLOOKUP(Table2[[#This Row],[ASSET ID]],FLEET7[Asset],FLEET7[Employee],),"")</f>
        <v>Concha, Aaron</v>
      </c>
      <c r="G361" s="90">
        <v>0.1</v>
      </c>
      <c r="H361" s="116" t="s">
        <v>8377</v>
      </c>
      <c r="I361" s="136"/>
      <c r="J361" s="88"/>
      <c r="K361" s="91">
        <f>_xlfn.XLOOKUP(Table2[[#This Row],[ASSET ID]],Table7[Equip '#],Table7[Rate],)</f>
        <v>1500</v>
      </c>
      <c r="L361" s="91">
        <f>Table2[[#This Row],[INTERNAL MONTHLY RATE]]*Table2[[#This Row],[UNIT ALLOCATION]]</f>
        <v>150</v>
      </c>
      <c r="M361" s="91">
        <f>IF(ISBLANK(Table2[[#This Row],[REVISION]]), Table2[[#This Row],[UNIT ALLOCATION]] * Table2[[#This Row],[INTERNAL MONTHLY RATE]], Table2[[#This Row],[INTERNAL MONTHLY RATE]] * Table2[[#This Row],[REVISION]])</f>
        <v>150</v>
      </c>
      <c r="N361" s="92">
        <f>Table2[[#This Row],[RATE X ALLOCATION]]-Table2[[#This Row],[RATE X REVISION]]</f>
        <v>0</v>
      </c>
    </row>
    <row r="362" spans="1:14" ht="15.6" hidden="1" x14ac:dyDescent="0.3">
      <c r="A362" s="88">
        <f>_xlfn.XLOOKUP(Table2[[#This Row],[JOB]],Table13[JOB '#2],Table13[DIVISION '#],)</f>
        <v>2</v>
      </c>
      <c r="B362" s="89" t="s">
        <v>3722</v>
      </c>
      <c r="C362" s="89" t="str">
        <f>_xlfn.XLOOKUP(Table2[[#This Row],[JOB]],Table13[JOB '#1],Table13[JOB DESC],)</f>
        <v>Dallas IH 635 U-Turn Bridge</v>
      </c>
      <c r="D362" s="89" t="s">
        <v>6050</v>
      </c>
      <c r="E362" s="89" t="str">
        <f>_xlfn.XLOOKUP(Table2[[#This Row],[ASSET ID]],ALL!$B:$B,ALL!$C:$C,)</f>
        <v>2024 F250 XL (REF26875)</v>
      </c>
      <c r="F362" s="89" t="str">
        <f>IFERROR(_xlfn.XLOOKUP(Table2[[#This Row],[ASSET ID]],FLEET7[Asset],FLEET7[Employee],),"")</f>
        <v>OWENS, JUSTIN W</v>
      </c>
      <c r="G362" s="90">
        <v>0.5</v>
      </c>
      <c r="H362" s="116" t="s">
        <v>8377</v>
      </c>
      <c r="I362" s="136"/>
      <c r="J362" s="88"/>
      <c r="K362" s="91">
        <f>_xlfn.XLOOKUP(Table2[[#This Row],[ASSET ID]],Table7[Equip '#],Table7[Rate],)</f>
        <v>1500</v>
      </c>
      <c r="L362" s="91">
        <f>Table2[[#This Row],[INTERNAL MONTHLY RATE]]*Table2[[#This Row],[UNIT ALLOCATION]]</f>
        <v>750</v>
      </c>
      <c r="M362" s="91">
        <f>IF(ISBLANK(Table2[[#This Row],[REVISION]]), Table2[[#This Row],[UNIT ALLOCATION]] * Table2[[#This Row],[INTERNAL MONTHLY RATE]], Table2[[#This Row],[INTERNAL MONTHLY RATE]] * Table2[[#This Row],[REVISION]])</f>
        <v>750</v>
      </c>
      <c r="N362" s="92">
        <f>Table2[[#This Row],[RATE X ALLOCATION]]-Table2[[#This Row],[RATE X REVISION]]</f>
        <v>0</v>
      </c>
    </row>
    <row r="363" spans="1:14" ht="15.6" hidden="1" x14ac:dyDescent="0.3">
      <c r="A363" s="88">
        <f>_xlfn.XLOOKUP(Table2[[#This Row],[JOB]],Table13[JOB '#2],Table13[DIVISION '#],)</f>
        <v>2</v>
      </c>
      <c r="B363" s="89" t="s">
        <v>3722</v>
      </c>
      <c r="C363" s="89" t="str">
        <f>_xlfn.XLOOKUP(Table2[[#This Row],[JOB]],Table13[JOB '#1],Table13[JOB DESC],)</f>
        <v>Dallas IH 635 U-Turn Bridge</v>
      </c>
      <c r="D363" s="89" t="s">
        <v>474</v>
      </c>
      <c r="E363" s="89" t="str">
        <f>_xlfn.XLOOKUP(Table2[[#This Row],[ASSET ID]],ALL!$B:$B,ALL!$C:$C,)</f>
        <v>Bomag BW177PDH-50 (2012)</v>
      </c>
      <c r="F363" s="89" t="str">
        <f>IFERROR(_xlfn.XLOOKUP(Table2[[#This Row],[ASSET ID]],FLEET7[Asset],FLEET7[Employee],),"")</f>
        <v/>
      </c>
      <c r="G363" s="90">
        <v>0.59</v>
      </c>
      <c r="H363" s="116" t="s">
        <v>8377</v>
      </c>
      <c r="I363" s="136"/>
      <c r="J363" s="88"/>
      <c r="K363" s="91">
        <f>_xlfn.XLOOKUP(Table2[[#This Row],[ASSET ID]],Table7[Equip '#],Table7[Rate],)</f>
        <v>2500</v>
      </c>
      <c r="L363" s="91">
        <f>Table2[[#This Row],[INTERNAL MONTHLY RATE]]*Table2[[#This Row],[UNIT ALLOCATION]]</f>
        <v>1475</v>
      </c>
      <c r="M363" s="91">
        <f>IF(ISBLANK(Table2[[#This Row],[REVISION]]), Table2[[#This Row],[UNIT ALLOCATION]] * Table2[[#This Row],[INTERNAL MONTHLY RATE]], Table2[[#This Row],[INTERNAL MONTHLY RATE]] * Table2[[#This Row],[REVISION]])</f>
        <v>1475</v>
      </c>
      <c r="N363" s="92">
        <f>Table2[[#This Row],[RATE X ALLOCATION]]-Table2[[#This Row],[RATE X REVISION]]</f>
        <v>0</v>
      </c>
    </row>
    <row r="364" spans="1:14" ht="15.6" hidden="1" x14ac:dyDescent="0.3">
      <c r="A364" s="88">
        <f>_xlfn.XLOOKUP(Table2[[#This Row],[JOB]],Table13[JOB '#2],Table13[DIVISION '#],)</f>
        <v>2</v>
      </c>
      <c r="B364" s="89" t="s">
        <v>3722</v>
      </c>
      <c r="C364" s="89" t="str">
        <f>_xlfn.XLOOKUP(Table2[[#This Row],[JOB]],Table13[JOB '#1],Table13[JOB DESC],)</f>
        <v>Dallas IH 635 U-Turn Bridge</v>
      </c>
      <c r="D364" s="89" t="s">
        <v>105</v>
      </c>
      <c r="E364" s="89" t="str">
        <f>_xlfn.XLOOKUP(Table2[[#This Row],[ASSET ID]],ALL!$B:$B,ALL!$C:$C,)</f>
        <v>2011 CAT CP56</v>
      </c>
      <c r="F364" s="89" t="str">
        <f>IFERROR(_xlfn.XLOOKUP(Table2[[#This Row],[ASSET ID]],FLEET7[Asset],FLEET7[Employee],),"")</f>
        <v/>
      </c>
      <c r="G364" s="90">
        <v>0.48</v>
      </c>
      <c r="H364" s="116" t="s">
        <v>8377</v>
      </c>
      <c r="I364" s="136"/>
      <c r="J364" s="88"/>
      <c r="K364" s="91">
        <f>_xlfn.XLOOKUP(Table2[[#This Row],[ASSET ID]],Table7[Equip '#],Table7[Rate],)</f>
        <v>2000</v>
      </c>
      <c r="L364" s="91">
        <f>Table2[[#This Row],[INTERNAL MONTHLY RATE]]*Table2[[#This Row],[UNIT ALLOCATION]]</f>
        <v>960</v>
      </c>
      <c r="M364" s="91">
        <f>IF(ISBLANK(Table2[[#This Row],[REVISION]]), Table2[[#This Row],[UNIT ALLOCATION]] * Table2[[#This Row],[INTERNAL MONTHLY RATE]], Table2[[#This Row],[INTERNAL MONTHLY RATE]] * Table2[[#This Row],[REVISION]])</f>
        <v>960</v>
      </c>
      <c r="N364" s="92">
        <f>Table2[[#This Row],[RATE X ALLOCATION]]-Table2[[#This Row],[RATE X REVISION]]</f>
        <v>0</v>
      </c>
    </row>
    <row r="365" spans="1:14" ht="15.6" hidden="1" x14ac:dyDescent="0.3">
      <c r="A365" s="88">
        <f>_xlfn.XLOOKUP(Table2[[#This Row],[JOB]],Table13[JOB '#2],Table13[DIVISION '#],)</f>
        <v>2</v>
      </c>
      <c r="B365" s="89" t="s">
        <v>3722</v>
      </c>
      <c r="C365" s="89" t="str">
        <f>_xlfn.XLOOKUP(Table2[[#This Row],[JOB]],Table13[JOB '#1],Table13[JOB DESC],)</f>
        <v>Dallas IH 635 U-Turn Bridge</v>
      </c>
      <c r="D365" s="89" t="s">
        <v>1138</v>
      </c>
      <c r="E365" s="89" t="str">
        <f>_xlfn.XLOOKUP(Table2[[#This Row],[ASSET ID]],ALL!$B:$B,ALL!$C:$C,)</f>
        <v>2012 Wacker Neuson RT82-SC</v>
      </c>
      <c r="F365" s="89" t="str">
        <f>IFERROR(_xlfn.XLOOKUP(Table2[[#This Row],[ASSET ID]],FLEET7[Asset],FLEET7[Employee],),"")</f>
        <v/>
      </c>
      <c r="G365" s="90">
        <v>1</v>
      </c>
      <c r="H365" s="116" t="s">
        <v>8377</v>
      </c>
      <c r="I365" s="136"/>
      <c r="J365" s="88"/>
      <c r="K365" s="91">
        <f>_xlfn.XLOOKUP(Table2[[#This Row],[ASSET ID]],Table7[Equip '#],Table7[Rate],)</f>
        <v>2000</v>
      </c>
      <c r="L365" s="91">
        <f>Table2[[#This Row],[INTERNAL MONTHLY RATE]]*Table2[[#This Row],[UNIT ALLOCATION]]</f>
        <v>2000</v>
      </c>
      <c r="M365" s="91">
        <f>IF(ISBLANK(Table2[[#This Row],[REVISION]]), Table2[[#This Row],[UNIT ALLOCATION]] * Table2[[#This Row],[INTERNAL MONTHLY RATE]], Table2[[#This Row],[INTERNAL MONTHLY RATE]] * Table2[[#This Row],[REVISION]])</f>
        <v>2000</v>
      </c>
      <c r="N365" s="92">
        <f>Table2[[#This Row],[RATE X ALLOCATION]]-Table2[[#This Row],[RATE X REVISION]]</f>
        <v>0</v>
      </c>
    </row>
    <row r="366" spans="1:14" ht="15.6" hidden="1" x14ac:dyDescent="0.3">
      <c r="A366" s="88">
        <f>_xlfn.XLOOKUP(Table2[[#This Row],[JOB]],Table13[JOB '#2],Table13[DIVISION '#],)</f>
        <v>2</v>
      </c>
      <c r="B366" s="89" t="s">
        <v>3722</v>
      </c>
      <c r="C366" s="89" t="str">
        <f>_xlfn.XLOOKUP(Table2[[#This Row],[JOB]],Table13[JOB '#1],Table13[JOB DESC],)</f>
        <v>Dallas IH 635 U-Turn Bridge</v>
      </c>
      <c r="D366" s="89" t="s">
        <v>2738</v>
      </c>
      <c r="E366" s="89" t="str">
        <f>_xlfn.XLOOKUP(Table2[[#This Row],[ASSET ID]],ALL!$B:$B,ALL!$C:$C,)</f>
        <v>2015 VOLVO SD45 SDC</v>
      </c>
      <c r="F366" s="89" t="str">
        <f>IFERROR(_xlfn.XLOOKUP(Table2[[#This Row],[ASSET ID]],FLEET7[Asset],FLEET7[Employee],),"")</f>
        <v/>
      </c>
      <c r="G366" s="90">
        <v>0.65</v>
      </c>
      <c r="H366" s="116" t="s">
        <v>8377</v>
      </c>
      <c r="I366" s="114"/>
      <c r="J366" s="88"/>
      <c r="K366" s="91">
        <f>_xlfn.XLOOKUP(Table2[[#This Row],[ASSET ID]],Table7[Equip '#],Table7[Rate],)</f>
        <v>2000</v>
      </c>
      <c r="L366" s="91">
        <f>Table2[[#This Row],[INTERNAL MONTHLY RATE]]*Table2[[#This Row],[UNIT ALLOCATION]]</f>
        <v>1300</v>
      </c>
      <c r="M366" s="91">
        <f>IF(ISBLANK(Table2[[#This Row],[REVISION]]), Table2[[#This Row],[UNIT ALLOCATION]] * Table2[[#This Row],[INTERNAL MONTHLY RATE]], Table2[[#This Row],[INTERNAL MONTHLY RATE]] * Table2[[#This Row],[REVISION]])</f>
        <v>1300</v>
      </c>
      <c r="N366" s="92">
        <f>Table2[[#This Row],[RATE X ALLOCATION]]-Table2[[#This Row],[RATE X REVISION]]</f>
        <v>0</v>
      </c>
    </row>
    <row r="367" spans="1:14" ht="15.6" hidden="1" x14ac:dyDescent="0.3">
      <c r="A367" s="88">
        <f>_xlfn.XLOOKUP(Table2[[#This Row],[JOB]],Table13[JOB '#2],Table13[DIVISION '#],)</f>
        <v>2</v>
      </c>
      <c r="B367" s="89" t="s">
        <v>3722</v>
      </c>
      <c r="C367" s="89" t="str">
        <f>_xlfn.XLOOKUP(Table2[[#This Row],[JOB]],Table13[JOB '#1],Table13[JOB DESC],)</f>
        <v>Dallas IH 635 U-Turn Bridge</v>
      </c>
      <c r="D367" s="89" t="s">
        <v>272</v>
      </c>
      <c r="E367" s="89" t="str">
        <f>_xlfn.XLOOKUP(Table2[[#This Row],[ASSET ID]],ALL!$B:$B,ALL!$C:$C,)</f>
        <v>2014 TEREX RT555-2 55TON</v>
      </c>
      <c r="F367" s="89" t="str">
        <f>IFERROR(_xlfn.XLOOKUP(Table2[[#This Row],[ASSET ID]],FLEET7[Asset],FLEET7[Employee],),"")</f>
        <v/>
      </c>
      <c r="G367" s="90">
        <v>0.65</v>
      </c>
      <c r="H367" s="116" t="s">
        <v>8377</v>
      </c>
      <c r="I367" s="136"/>
      <c r="J367" s="88"/>
      <c r="K367" s="91">
        <f>_xlfn.XLOOKUP(Table2[[#This Row],[ASSET ID]],Table7[Equip '#],Table7[Rate],)</f>
        <v>6000</v>
      </c>
      <c r="L367" s="91">
        <f>Table2[[#This Row],[INTERNAL MONTHLY RATE]]*Table2[[#This Row],[UNIT ALLOCATION]]</f>
        <v>3900</v>
      </c>
      <c r="M367" s="91">
        <f>IF(ISBLANK(Table2[[#This Row],[REVISION]]), Table2[[#This Row],[UNIT ALLOCATION]] * Table2[[#This Row],[INTERNAL MONTHLY RATE]], Table2[[#This Row],[INTERNAL MONTHLY RATE]] * Table2[[#This Row],[REVISION]])</f>
        <v>3900</v>
      </c>
      <c r="N367" s="92">
        <f>Table2[[#This Row],[RATE X ALLOCATION]]-Table2[[#This Row],[RATE X REVISION]]</f>
        <v>0</v>
      </c>
    </row>
    <row r="368" spans="1:14" ht="15.6" hidden="1" x14ac:dyDescent="0.3">
      <c r="A368" s="88">
        <f>_xlfn.XLOOKUP(Table2[[#This Row],[JOB]],Table13[JOB '#2],Table13[DIVISION '#],)</f>
        <v>2</v>
      </c>
      <c r="B368" s="89" t="s">
        <v>3722</v>
      </c>
      <c r="C368" s="89" t="str">
        <f>_xlfn.XLOOKUP(Table2[[#This Row],[JOB]],Table13[JOB '#1],Table13[JOB DESC],)</f>
        <v>Dallas IH 635 U-Turn Bridge</v>
      </c>
      <c r="D368" s="89" t="s">
        <v>262</v>
      </c>
      <c r="E368" s="89" t="str">
        <f>_xlfn.XLOOKUP(Table2[[#This Row],[ASSET ID]],ALL!$B:$B,ALL!$C:$C,)</f>
        <v>2013 Freightliner M2 106</v>
      </c>
      <c r="F368" s="89" t="str">
        <f>IFERROR(_xlfn.XLOOKUP(Table2[[#This Row],[ASSET ID]],FLEET7[Asset],FLEET7[Employee],),"")</f>
        <v/>
      </c>
      <c r="G368" s="90">
        <v>0.05</v>
      </c>
      <c r="H368" s="116" t="s">
        <v>8377</v>
      </c>
      <c r="I368" s="136"/>
      <c r="J368" s="88"/>
      <c r="K368" s="91">
        <f>_xlfn.XLOOKUP(Table2[[#This Row],[ASSET ID]],Table7[Equip '#],Table7[Rate],)</f>
        <v>3650</v>
      </c>
      <c r="L368" s="91">
        <f>Table2[[#This Row],[INTERNAL MONTHLY RATE]]*Table2[[#This Row],[UNIT ALLOCATION]]</f>
        <v>182.5</v>
      </c>
      <c r="M368" s="91">
        <f>IF(ISBLANK(Table2[[#This Row],[REVISION]]), Table2[[#This Row],[UNIT ALLOCATION]] * Table2[[#This Row],[INTERNAL MONTHLY RATE]], Table2[[#This Row],[INTERNAL MONTHLY RATE]] * Table2[[#This Row],[REVISION]])</f>
        <v>182.5</v>
      </c>
      <c r="N368" s="92">
        <f>Table2[[#This Row],[RATE X ALLOCATION]]-Table2[[#This Row],[RATE X REVISION]]</f>
        <v>0</v>
      </c>
    </row>
    <row r="369" spans="1:14" ht="15.6" hidden="1" x14ac:dyDescent="0.3">
      <c r="A369" s="88">
        <f>_xlfn.XLOOKUP(Table2[[#This Row],[JOB]],Table13[JOB '#2],Table13[DIVISION '#],)</f>
        <v>2</v>
      </c>
      <c r="B369" s="89" t="s">
        <v>3722</v>
      </c>
      <c r="C369" s="89" t="str">
        <f>_xlfn.XLOOKUP(Table2[[#This Row],[JOB]],Table13[JOB '#1],Table13[JOB DESC],)</f>
        <v>Dallas IH 635 U-Turn Bridge</v>
      </c>
      <c r="D369" s="89" t="s">
        <v>5857</v>
      </c>
      <c r="E369" s="89" t="str">
        <f>_xlfn.XLOOKUP(Table2[[#This Row],[ASSET ID]],ALL!$B:$B,ALL!$C:$C,)</f>
        <v>2016 FRGHT M2 (V9036)</v>
      </c>
      <c r="F369" s="89" t="str">
        <f>IFERROR(_xlfn.XLOOKUP(Table2[[#This Row],[ASSET ID]],FLEET7[Asset],FLEET7[Employee],),"")</f>
        <v/>
      </c>
      <c r="G369" s="90">
        <v>0.05</v>
      </c>
      <c r="H369" s="116" t="s">
        <v>8377</v>
      </c>
      <c r="I369" s="136"/>
      <c r="J369" s="88"/>
      <c r="K369" s="91">
        <f>_xlfn.XLOOKUP(Table2[[#This Row],[ASSET ID]],Table7[Equip '#],Table7[Rate],)</f>
        <v>3650</v>
      </c>
      <c r="L369" s="91">
        <f>Table2[[#This Row],[INTERNAL MONTHLY RATE]]*Table2[[#This Row],[UNIT ALLOCATION]]</f>
        <v>182.5</v>
      </c>
      <c r="M369" s="91">
        <f>IF(ISBLANK(Table2[[#This Row],[REVISION]]), Table2[[#This Row],[UNIT ALLOCATION]] * Table2[[#This Row],[INTERNAL MONTHLY RATE]], Table2[[#This Row],[INTERNAL MONTHLY RATE]] * Table2[[#This Row],[REVISION]])</f>
        <v>182.5</v>
      </c>
      <c r="N369" s="92">
        <f>Table2[[#This Row],[RATE X ALLOCATION]]-Table2[[#This Row],[RATE X REVISION]]</f>
        <v>0</v>
      </c>
    </row>
    <row r="370" spans="1:14" ht="15.6" hidden="1" x14ac:dyDescent="0.3">
      <c r="A370" s="88">
        <f>_xlfn.XLOOKUP(Table2[[#This Row],[JOB]],Table13[JOB '#2],Table13[DIVISION '#],)</f>
        <v>2</v>
      </c>
      <c r="B370" s="89" t="s">
        <v>3722</v>
      </c>
      <c r="C370" s="89" t="str">
        <f>_xlfn.XLOOKUP(Table2[[#This Row],[JOB]],Table13[JOB '#1],Table13[JOB DESC],)</f>
        <v>Dallas IH 635 U-Turn Bridge</v>
      </c>
      <c r="D370" s="89" t="s">
        <v>5857</v>
      </c>
      <c r="E370" s="89" t="str">
        <f>_xlfn.XLOOKUP(Table2[[#This Row],[ASSET ID]],ALL!$B:$B,ALL!$C:$C,)</f>
        <v>2016 FRGHT M2 (V9036)</v>
      </c>
      <c r="F370" s="89" t="str">
        <f>IFERROR(_xlfn.XLOOKUP(Table2[[#This Row],[ASSET ID]],FLEET7[Asset],FLEET7[Employee],),"")</f>
        <v/>
      </c>
      <c r="G370" s="90">
        <v>0.05</v>
      </c>
      <c r="H370" s="116" t="s">
        <v>8377</v>
      </c>
      <c r="I370" s="136"/>
      <c r="J370" s="88"/>
      <c r="K370" s="91">
        <f>_xlfn.XLOOKUP(Table2[[#This Row],[ASSET ID]],Table7[Equip '#],Table7[Rate],)</f>
        <v>3650</v>
      </c>
      <c r="L370" s="91">
        <f>Table2[[#This Row],[INTERNAL MONTHLY RATE]]*Table2[[#This Row],[UNIT ALLOCATION]]</f>
        <v>182.5</v>
      </c>
      <c r="M370" s="91">
        <f>IF(ISBLANK(Table2[[#This Row],[REVISION]]), Table2[[#This Row],[UNIT ALLOCATION]] * Table2[[#This Row],[INTERNAL MONTHLY RATE]], Table2[[#This Row],[INTERNAL MONTHLY RATE]] * Table2[[#This Row],[REVISION]])</f>
        <v>182.5</v>
      </c>
      <c r="N370" s="92">
        <f>Table2[[#This Row],[RATE X ALLOCATION]]-Table2[[#This Row],[RATE X REVISION]]</f>
        <v>0</v>
      </c>
    </row>
    <row r="371" spans="1:14" ht="15.6" hidden="1" x14ac:dyDescent="0.3">
      <c r="A371" s="88">
        <f>_xlfn.XLOOKUP(Table2[[#This Row],[JOB]],Table13[JOB '#2],Table13[DIVISION '#],)</f>
        <v>2</v>
      </c>
      <c r="B371" s="89" t="s">
        <v>3722</v>
      </c>
      <c r="C371" s="89" t="str">
        <f>_xlfn.XLOOKUP(Table2[[#This Row],[JOB]],Table13[JOB '#1],Table13[JOB DESC],)</f>
        <v>Dallas IH 635 U-Turn Bridge</v>
      </c>
      <c r="D371" s="89" t="s">
        <v>111</v>
      </c>
      <c r="E371" s="89" t="str">
        <f>_xlfn.XLOOKUP(Table2[[#This Row],[ASSET ID]],ALL!$B:$B,ALL!$C:$C,)</f>
        <v>2014 CAT 279D</v>
      </c>
      <c r="F371" s="89" t="str">
        <f>IFERROR(_xlfn.XLOOKUP(Table2[[#This Row],[ASSET ID]],FLEET7[Asset],FLEET7[Employee],),"")</f>
        <v/>
      </c>
      <c r="G371" s="90">
        <v>1</v>
      </c>
      <c r="H371" s="116" t="s">
        <v>8377</v>
      </c>
      <c r="I371" s="136"/>
      <c r="J371" s="88"/>
      <c r="K371" s="91">
        <f>_xlfn.XLOOKUP(Table2[[#This Row],[ASSET ID]],Table7[Equip '#],Table7[Rate],)</f>
        <v>2100</v>
      </c>
      <c r="L371" s="91">
        <f>Table2[[#This Row],[INTERNAL MONTHLY RATE]]*Table2[[#This Row],[UNIT ALLOCATION]]</f>
        <v>2100</v>
      </c>
      <c r="M371" s="91">
        <f>IF(ISBLANK(Table2[[#This Row],[REVISION]]), Table2[[#This Row],[UNIT ALLOCATION]] * Table2[[#This Row],[INTERNAL MONTHLY RATE]], Table2[[#This Row],[INTERNAL MONTHLY RATE]] * Table2[[#This Row],[REVISION]])</f>
        <v>2100</v>
      </c>
      <c r="N371" s="92">
        <f>Table2[[#This Row],[RATE X ALLOCATION]]-Table2[[#This Row],[RATE X REVISION]]</f>
        <v>0</v>
      </c>
    </row>
    <row r="372" spans="1:14" ht="15.6" hidden="1" x14ac:dyDescent="0.3">
      <c r="A372" s="88">
        <f>_xlfn.XLOOKUP(Table2[[#This Row],[JOB]],Table13[JOB '#2],Table13[DIVISION '#],)</f>
        <v>2</v>
      </c>
      <c r="B372" s="89" t="s">
        <v>3722</v>
      </c>
      <c r="C372" s="89" t="str">
        <f>_xlfn.XLOOKUP(Table2[[#This Row],[JOB]],Table13[JOB '#1],Table13[JOB DESC],)</f>
        <v>Dallas IH 635 U-Turn Bridge</v>
      </c>
      <c r="D372" s="89" t="s">
        <v>127</v>
      </c>
      <c r="E372" s="89" t="str">
        <f>_xlfn.XLOOKUP(Table2[[#This Row],[ASSET ID]],ALL!$B:$B,ALL!$C:$C,)</f>
        <v>John Deere 644K Loader</v>
      </c>
      <c r="F372" s="89" t="str">
        <f>IFERROR(_xlfn.XLOOKUP(Table2[[#This Row],[ASSET ID]],FLEET7[Asset],FLEET7[Employee],),"")</f>
        <v/>
      </c>
      <c r="G372" s="90">
        <v>0.35</v>
      </c>
      <c r="H372" s="116" t="s">
        <v>8377</v>
      </c>
      <c r="I372" s="136"/>
      <c r="J372" s="88"/>
      <c r="K372" s="91">
        <f>_xlfn.XLOOKUP(Table2[[#This Row],[ASSET ID]],Table7[Equip '#],Table7[Rate],)</f>
        <v>4000</v>
      </c>
      <c r="L372" s="91">
        <f>Table2[[#This Row],[INTERNAL MONTHLY RATE]]*Table2[[#This Row],[UNIT ALLOCATION]]</f>
        <v>1400</v>
      </c>
      <c r="M372" s="91">
        <f>IF(ISBLANK(Table2[[#This Row],[REVISION]]), Table2[[#This Row],[UNIT ALLOCATION]] * Table2[[#This Row],[INTERNAL MONTHLY RATE]], Table2[[#This Row],[INTERNAL MONTHLY RATE]] * Table2[[#This Row],[REVISION]])</f>
        <v>1400</v>
      </c>
      <c r="N372" s="92">
        <f>Table2[[#This Row],[RATE X ALLOCATION]]-Table2[[#This Row],[RATE X REVISION]]</f>
        <v>0</v>
      </c>
    </row>
    <row r="373" spans="1:14" ht="15.6" hidden="1" x14ac:dyDescent="0.3">
      <c r="A373" s="88">
        <f>_xlfn.XLOOKUP(Table2[[#This Row],[JOB]],Table13[JOB '#2],Table13[DIVISION '#],)</f>
        <v>2</v>
      </c>
      <c r="B373" s="89" t="s">
        <v>3722</v>
      </c>
      <c r="C373" s="89" t="str">
        <f>_xlfn.XLOOKUP(Table2[[#This Row],[JOB]],Table13[JOB '#1],Table13[JOB DESC],)</f>
        <v>Dallas IH 635 U-Turn Bridge</v>
      </c>
      <c r="D373" s="89" t="s">
        <v>130</v>
      </c>
      <c r="E373" s="89" t="str">
        <f>_xlfn.XLOOKUP(Table2[[#This Row],[ASSET ID]],ALL!$B:$B,ALL!$C:$C,)</f>
        <v>2017 CAT 926M</v>
      </c>
      <c r="F373" s="89" t="str">
        <f>IFERROR(_xlfn.XLOOKUP(Table2[[#This Row],[ASSET ID]],FLEET7[Asset],FLEET7[Employee],),"")</f>
        <v/>
      </c>
      <c r="G373" s="90">
        <v>1</v>
      </c>
      <c r="H373" s="116" t="s">
        <v>8377</v>
      </c>
      <c r="I373" s="136"/>
      <c r="J373" s="88"/>
      <c r="K373" s="91">
        <f>_xlfn.XLOOKUP(Table2[[#This Row],[ASSET ID]],Table7[Equip '#],Table7[Rate],)</f>
        <v>4000</v>
      </c>
      <c r="L373" s="91">
        <f>Table2[[#This Row],[INTERNAL MONTHLY RATE]]*Table2[[#This Row],[UNIT ALLOCATION]]</f>
        <v>4000</v>
      </c>
      <c r="M373" s="91">
        <f>IF(ISBLANK(Table2[[#This Row],[REVISION]]), Table2[[#This Row],[UNIT ALLOCATION]] * Table2[[#This Row],[INTERNAL MONTHLY RATE]], Table2[[#This Row],[INTERNAL MONTHLY RATE]] * Table2[[#This Row],[REVISION]])</f>
        <v>4000</v>
      </c>
      <c r="N373" s="92">
        <f>Table2[[#This Row],[RATE X ALLOCATION]]-Table2[[#This Row],[RATE X REVISION]]</f>
        <v>0</v>
      </c>
    </row>
    <row r="374" spans="1:14" ht="15.6" hidden="1" x14ac:dyDescent="0.3">
      <c r="A374" s="88">
        <f>_xlfn.XLOOKUP(Table2[[#This Row],[JOB]],Table13[JOB '#2],Table13[DIVISION '#],)</f>
        <v>2</v>
      </c>
      <c r="B374" s="89" t="s">
        <v>4844</v>
      </c>
      <c r="C374" s="89" t="str">
        <f>_xlfn.XLOOKUP(Table2[[#This Row],[JOB]],Table13[JOB '#1],Table13[JOB DESC],)</f>
        <v>Rockwall SH 66 Column Repair</v>
      </c>
      <c r="D374" s="89" t="s">
        <v>3740</v>
      </c>
      <c r="E374" s="89" t="str">
        <f>_xlfn.XLOOKUP(Table2[[#This Row],[ASSET ID]],ALL!$B:$B,ALL!$C:$C,)</f>
        <v>2024 F-150</v>
      </c>
      <c r="F374" s="89" t="str">
        <f>IFERROR(_xlfn.XLOOKUP(Table2[[#This Row],[ASSET ID]],FLEET7[Asset],FLEET7[Employee],),"")</f>
        <v>Giebelhaus, Eric STX</v>
      </c>
      <c r="G374" s="90">
        <v>0.05</v>
      </c>
      <c r="H374" s="116" t="s">
        <v>8377</v>
      </c>
      <c r="I374" s="136"/>
      <c r="J374" s="88"/>
      <c r="K374" s="91">
        <f>_xlfn.XLOOKUP(Table2[[#This Row],[ASSET ID]],Table7[Equip '#],Table7[Rate],)</f>
        <v>1300</v>
      </c>
      <c r="L374" s="91">
        <f>Table2[[#This Row],[INTERNAL MONTHLY RATE]]*Table2[[#This Row],[UNIT ALLOCATION]]</f>
        <v>65</v>
      </c>
      <c r="M374" s="91">
        <f>IF(ISBLANK(Table2[[#This Row],[REVISION]]), Table2[[#This Row],[UNIT ALLOCATION]] * Table2[[#This Row],[INTERNAL MONTHLY RATE]], Table2[[#This Row],[INTERNAL MONTHLY RATE]] * Table2[[#This Row],[REVISION]])</f>
        <v>65</v>
      </c>
      <c r="N374" s="92">
        <f>Table2[[#This Row],[RATE X ALLOCATION]]-Table2[[#This Row],[RATE X REVISION]]</f>
        <v>0</v>
      </c>
    </row>
    <row r="375" spans="1:14" ht="15.6" hidden="1" x14ac:dyDescent="0.3">
      <c r="A375" s="88">
        <f>_xlfn.XLOOKUP(Table2[[#This Row],[JOB]],Table13[JOB '#2],Table13[DIVISION '#],)</f>
        <v>4</v>
      </c>
      <c r="B375" s="89" t="s">
        <v>7586</v>
      </c>
      <c r="C375" s="89" t="str">
        <f>_xlfn.XLOOKUP(Table2[[#This Row],[JOB]],Table13[JOB '#1],Table13[JOB DESC],)</f>
        <v>Jefferson SH 73 Safety Improve</v>
      </c>
      <c r="D375" s="89" t="s">
        <v>303</v>
      </c>
      <c r="E375" s="89" t="str">
        <f>_xlfn.XLOOKUP(Table2[[#This Row],[ASSET ID]],ALL!$B:$B,ALL!$C:$C,)</f>
        <v>2022 DODGE RAM 1500</v>
      </c>
      <c r="F375" s="89" t="str">
        <f>IFERROR(_xlfn.XLOOKUP(Table2[[#This Row],[ASSET ID]],FLEET7[Asset],FLEET7[Employee],),"")</f>
        <v>Medina-Rodriguez, Jesus A</v>
      </c>
      <c r="G375" s="90">
        <v>0.64</v>
      </c>
      <c r="H375" s="116" t="s">
        <v>8377</v>
      </c>
      <c r="I375" s="136"/>
      <c r="J375" s="88"/>
      <c r="K375" s="91">
        <f>_xlfn.XLOOKUP(Table2[[#This Row],[ASSET ID]],Table7[Equip '#],Table7[Rate],)</f>
        <v>1300</v>
      </c>
      <c r="L375" s="91">
        <f>Table2[[#This Row],[INTERNAL MONTHLY RATE]]*Table2[[#This Row],[UNIT ALLOCATION]]</f>
        <v>832</v>
      </c>
      <c r="M375" s="91">
        <f>IF(ISBLANK(Table2[[#This Row],[REVISION]]), Table2[[#This Row],[UNIT ALLOCATION]] * Table2[[#This Row],[INTERNAL MONTHLY RATE]], Table2[[#This Row],[INTERNAL MONTHLY RATE]] * Table2[[#This Row],[REVISION]])</f>
        <v>832</v>
      </c>
      <c r="N375" s="92">
        <f>Table2[[#This Row],[RATE X ALLOCATION]]-Table2[[#This Row],[RATE X REVISION]]</f>
        <v>0</v>
      </c>
    </row>
    <row r="376" spans="1:14" ht="15.6" hidden="1" x14ac:dyDescent="0.3">
      <c r="A376" s="88">
        <f>_xlfn.XLOOKUP(Table2[[#This Row],[JOB]],Table13[JOB '#2],Table13[DIVISION '#],)</f>
        <v>4</v>
      </c>
      <c r="B376" s="89" t="s">
        <v>7586</v>
      </c>
      <c r="C376" s="89" t="str">
        <f>_xlfn.XLOOKUP(Table2[[#This Row],[JOB]],Table13[JOB '#1],Table13[JOB DESC],)</f>
        <v>Jefferson SH 73 Safety Improve</v>
      </c>
      <c r="D376" s="89" t="s">
        <v>313</v>
      </c>
      <c r="E376" s="89" t="str">
        <f>_xlfn.XLOOKUP(Table2[[#This Row],[ASSET ID]],ALL!$B:$B,ALL!$C:$C,)</f>
        <v>2022 DODGE RAM 1500</v>
      </c>
      <c r="F376" s="89" t="str">
        <f>IFERROR(_xlfn.XLOOKUP(Table2[[#This Row],[ASSET ID]],FLEET7[Asset],FLEET7[Employee],),"")</f>
        <v>OPEN RAM 1500</v>
      </c>
      <c r="G376" s="90">
        <v>0.1</v>
      </c>
      <c r="H376" s="116" t="s">
        <v>8377</v>
      </c>
      <c r="I376" s="136"/>
      <c r="J376" s="88"/>
      <c r="K376" s="91">
        <f>_xlfn.XLOOKUP(Table2[[#This Row],[ASSET ID]],Table7[Equip '#],Table7[Rate],)</f>
        <v>1300</v>
      </c>
      <c r="L376" s="91">
        <f>Table2[[#This Row],[INTERNAL MONTHLY RATE]]*Table2[[#This Row],[UNIT ALLOCATION]]</f>
        <v>130</v>
      </c>
      <c r="M376" s="91">
        <f>IF(ISBLANK(Table2[[#This Row],[REVISION]]), Table2[[#This Row],[UNIT ALLOCATION]] * Table2[[#This Row],[INTERNAL MONTHLY RATE]], Table2[[#This Row],[INTERNAL MONTHLY RATE]] * Table2[[#This Row],[REVISION]])</f>
        <v>130</v>
      </c>
      <c r="N376" s="92">
        <f>Table2[[#This Row],[RATE X ALLOCATION]]-Table2[[#This Row],[RATE X REVISION]]</f>
        <v>0</v>
      </c>
    </row>
    <row r="377" spans="1:14" ht="15.6" hidden="1" x14ac:dyDescent="0.3">
      <c r="A377" s="88">
        <f>_xlfn.XLOOKUP(Table2[[#This Row],[JOB]],Table13[JOB '#2],Table13[DIVISION '#],)</f>
        <v>4</v>
      </c>
      <c r="B377" s="89" t="s">
        <v>7586</v>
      </c>
      <c r="C377" s="89" t="str">
        <f>_xlfn.XLOOKUP(Table2[[#This Row],[JOB]],Table13[JOB '#1],Table13[JOB DESC],)</f>
        <v>Jefferson SH 73 Safety Improve</v>
      </c>
      <c r="D377" s="89" t="s">
        <v>460</v>
      </c>
      <c r="E377" s="89" t="str">
        <f>_xlfn.XLOOKUP(Table2[[#This Row],[ASSET ID]],ALL!$B:$B,ALL!$C:$C,)</f>
        <v>2023 FORD F-250 XL</v>
      </c>
      <c r="F377" s="89" t="str">
        <f>IFERROR(_xlfn.XLOOKUP(Table2[[#This Row],[ASSET ID]],FLEET7[Asset],FLEET7[Employee],),"")</f>
        <v>Garcia-Andrade, Uriel</v>
      </c>
      <c r="G377" s="90">
        <v>1</v>
      </c>
      <c r="H377" s="116" t="s">
        <v>8377</v>
      </c>
      <c r="I377" s="136"/>
      <c r="J377" s="88"/>
      <c r="K377" s="91">
        <f>_xlfn.XLOOKUP(Table2[[#This Row],[ASSET ID]],Table7[Equip '#],Table7[Rate],)</f>
        <v>2000</v>
      </c>
      <c r="L377" s="91">
        <f>Table2[[#This Row],[INTERNAL MONTHLY RATE]]*Table2[[#This Row],[UNIT ALLOCATION]]</f>
        <v>2000</v>
      </c>
      <c r="M377" s="91">
        <f>IF(ISBLANK(Table2[[#This Row],[REVISION]]), Table2[[#This Row],[UNIT ALLOCATION]] * Table2[[#This Row],[INTERNAL MONTHLY RATE]], Table2[[#This Row],[INTERNAL MONTHLY RATE]] * Table2[[#This Row],[REVISION]])</f>
        <v>2000</v>
      </c>
      <c r="N377" s="92">
        <f>Table2[[#This Row],[RATE X ALLOCATION]]-Table2[[#This Row],[RATE X REVISION]]</f>
        <v>0</v>
      </c>
    </row>
    <row r="378" spans="1:14" ht="15.6" hidden="1" x14ac:dyDescent="0.3">
      <c r="A378" s="88">
        <f>_xlfn.XLOOKUP(Table2[[#This Row],[JOB]],Table13[JOB '#2],Table13[DIVISION '#],)</f>
        <v>4</v>
      </c>
      <c r="B378" s="89" t="s">
        <v>7586</v>
      </c>
      <c r="C378" s="89" t="str">
        <f>_xlfn.XLOOKUP(Table2[[#This Row],[JOB]],Table13[JOB '#1],Table13[JOB DESC],)</f>
        <v>Jefferson SH 73 Safety Improve</v>
      </c>
      <c r="D378" s="89" t="s">
        <v>33</v>
      </c>
      <c r="E378" s="89" t="str">
        <f>_xlfn.XLOOKUP(Table2[[#This Row],[ASSET ID]],ALL!$B:$B,ALL!$C:$C,)</f>
        <v>2017 CAT 308E2CR</v>
      </c>
      <c r="F378" s="89" t="str">
        <f>IFERROR(_xlfn.XLOOKUP(Table2[[#This Row],[ASSET ID]],FLEET7[Asset],FLEET7[Employee],),"")</f>
        <v/>
      </c>
      <c r="G378" s="90">
        <v>1</v>
      </c>
      <c r="H378" s="116" t="s">
        <v>8377</v>
      </c>
      <c r="I378" s="136"/>
      <c r="J378" s="88"/>
      <c r="K378" s="91">
        <f>_xlfn.XLOOKUP(Table2[[#This Row],[ASSET ID]],Table7[Equip '#],Table7[Rate],)</f>
        <v>3000</v>
      </c>
      <c r="L378" s="91">
        <f>Table2[[#This Row],[INTERNAL MONTHLY RATE]]*Table2[[#This Row],[UNIT ALLOCATION]]</f>
        <v>3000</v>
      </c>
      <c r="M378" s="91">
        <f>IF(ISBLANK(Table2[[#This Row],[REVISION]]), Table2[[#This Row],[UNIT ALLOCATION]] * Table2[[#This Row],[INTERNAL MONTHLY RATE]], Table2[[#This Row],[INTERNAL MONTHLY RATE]] * Table2[[#This Row],[REVISION]])</f>
        <v>3000</v>
      </c>
      <c r="N378" s="92">
        <f>Table2[[#This Row],[RATE X ALLOCATION]]-Table2[[#This Row],[RATE X REVISION]]</f>
        <v>0</v>
      </c>
    </row>
    <row r="379" spans="1:14" ht="15.6" hidden="1" x14ac:dyDescent="0.3">
      <c r="A379" s="88">
        <f>_xlfn.XLOOKUP(Table2[[#This Row],[JOB]],Table13[JOB '#2],Table13[DIVISION '#],)</f>
        <v>4</v>
      </c>
      <c r="B379" s="89" t="s">
        <v>7586</v>
      </c>
      <c r="C379" s="89" t="str">
        <f>_xlfn.XLOOKUP(Table2[[#This Row],[JOB]],Table13[JOB '#1],Table13[JOB DESC],)</f>
        <v>Jefferson SH 73 Safety Improve</v>
      </c>
      <c r="D379" s="89" t="s">
        <v>37</v>
      </c>
      <c r="E379" s="89" t="str">
        <f>_xlfn.XLOOKUP(Table2[[#This Row],[ASSET ID]],ALL!$B:$B,ALL!$C:$C,)</f>
        <v>JD 470</v>
      </c>
      <c r="F379" s="89" t="str">
        <f>IFERROR(_xlfn.XLOOKUP(Table2[[#This Row],[ASSET ID]],FLEET7[Asset],FLEET7[Employee],),"")</f>
        <v/>
      </c>
      <c r="G379" s="90">
        <v>0.05</v>
      </c>
      <c r="H379" s="116" t="s">
        <v>8377</v>
      </c>
      <c r="I379" s="136"/>
      <c r="J379" s="88"/>
      <c r="K379" s="91">
        <f>_xlfn.XLOOKUP(Table2[[#This Row],[ASSET ID]],Table7[Equip '#],Table7[Rate],)</f>
        <v>10000</v>
      </c>
      <c r="L379" s="91">
        <f>Table2[[#This Row],[INTERNAL MONTHLY RATE]]*Table2[[#This Row],[UNIT ALLOCATION]]</f>
        <v>500</v>
      </c>
      <c r="M379" s="91">
        <f>IF(ISBLANK(Table2[[#This Row],[REVISION]]), Table2[[#This Row],[UNIT ALLOCATION]] * Table2[[#This Row],[INTERNAL MONTHLY RATE]], Table2[[#This Row],[INTERNAL MONTHLY RATE]] * Table2[[#This Row],[REVISION]])</f>
        <v>500</v>
      </c>
      <c r="N379" s="92">
        <f>Table2[[#This Row],[RATE X ALLOCATION]]-Table2[[#This Row],[RATE X REVISION]]</f>
        <v>0</v>
      </c>
    </row>
    <row r="380" spans="1:14" ht="15.6" hidden="1" x14ac:dyDescent="0.3">
      <c r="A380" s="88">
        <f>_xlfn.XLOOKUP(Table2[[#This Row],[JOB]],Table13[JOB '#2],Table13[DIVISION '#],)</f>
        <v>4</v>
      </c>
      <c r="B380" s="89" t="s">
        <v>7586</v>
      </c>
      <c r="C380" s="89" t="str">
        <f>_xlfn.XLOOKUP(Table2[[#This Row],[JOB]],Table13[JOB '#1],Table13[JOB DESC],)</f>
        <v>Jefferson SH 73 Safety Improve</v>
      </c>
      <c r="D380" s="89" t="s">
        <v>46</v>
      </c>
      <c r="E380" s="89" t="str">
        <f>_xlfn.XLOOKUP(Table2[[#This Row],[ASSET ID]],ALL!$B:$B,ALL!$C:$C,)</f>
        <v>2018 F-150 D31569</v>
      </c>
      <c r="F380" s="89" t="str">
        <f>IFERROR(_xlfn.XLOOKUP(Table2[[#This Row],[ASSET ID]],FLEET7[Asset],FLEET7[Employee],),"")</f>
        <v>BADILLO, GERARDO J</v>
      </c>
      <c r="G380" s="90">
        <v>0.34</v>
      </c>
      <c r="H380" s="116" t="s">
        <v>8377</v>
      </c>
      <c r="I380" s="136"/>
      <c r="J380" s="88"/>
      <c r="K380" s="91">
        <f>_xlfn.XLOOKUP(Table2[[#This Row],[ASSET ID]],Table7[Equip '#],Table7[Rate],)</f>
        <v>1300</v>
      </c>
      <c r="L380" s="91">
        <f>Table2[[#This Row],[INTERNAL MONTHLY RATE]]*Table2[[#This Row],[UNIT ALLOCATION]]</f>
        <v>442.00000000000006</v>
      </c>
      <c r="M380" s="91">
        <f>IF(ISBLANK(Table2[[#This Row],[REVISION]]), Table2[[#This Row],[UNIT ALLOCATION]] * Table2[[#This Row],[INTERNAL MONTHLY RATE]], Table2[[#This Row],[INTERNAL MONTHLY RATE]] * Table2[[#This Row],[REVISION]])</f>
        <v>442.00000000000006</v>
      </c>
      <c r="N380" s="92">
        <f>Table2[[#This Row],[RATE X ALLOCATION]]-Table2[[#This Row],[RATE X REVISION]]</f>
        <v>0</v>
      </c>
    </row>
    <row r="381" spans="1:14" ht="15.6" hidden="1" x14ac:dyDescent="0.3">
      <c r="A381" s="88">
        <f>_xlfn.XLOOKUP(Table2[[#This Row],[JOB]],Table13[JOB '#2],Table13[DIVISION '#],)</f>
        <v>4</v>
      </c>
      <c r="B381" s="89" t="s">
        <v>7586</v>
      </c>
      <c r="C381" s="89" t="str">
        <f>_xlfn.XLOOKUP(Table2[[#This Row],[JOB]],Table13[JOB '#1],Table13[JOB DESC],)</f>
        <v>Jefferson SH 73 Safety Improve</v>
      </c>
      <c r="D381" s="89" t="s">
        <v>51</v>
      </c>
      <c r="E381" s="89" t="str">
        <f>_xlfn.XLOOKUP(Table2[[#This Row],[ASSET ID]],ALL!$B:$B,ALL!$C:$C,)</f>
        <v>2019 Ford G54586</v>
      </c>
      <c r="F381" s="89" t="str">
        <f>IFERROR(_xlfn.XLOOKUP(Table2[[#This Row],[ASSET ID]],FLEET7[Asset],FLEET7[Employee],),"")</f>
        <v>Saldierna Jr, Armando</v>
      </c>
      <c r="G381" s="90">
        <v>0.12</v>
      </c>
      <c r="H381" s="116" t="s">
        <v>8377</v>
      </c>
      <c r="I381" s="136"/>
      <c r="J381" s="88"/>
      <c r="K381" s="91">
        <f>_xlfn.XLOOKUP(Table2[[#This Row],[ASSET ID]],Table7[Equip '#],Table7[Rate],)</f>
        <v>1500</v>
      </c>
      <c r="L381" s="91">
        <f>Table2[[#This Row],[INTERNAL MONTHLY RATE]]*Table2[[#This Row],[UNIT ALLOCATION]]</f>
        <v>180</v>
      </c>
      <c r="M381" s="91">
        <f>IF(ISBLANK(Table2[[#This Row],[REVISION]]), Table2[[#This Row],[UNIT ALLOCATION]] * Table2[[#This Row],[INTERNAL MONTHLY RATE]], Table2[[#This Row],[INTERNAL MONTHLY RATE]] * Table2[[#This Row],[REVISION]])</f>
        <v>180</v>
      </c>
      <c r="N381" s="92">
        <f>Table2[[#This Row],[RATE X ALLOCATION]]-Table2[[#This Row],[RATE X REVISION]]</f>
        <v>0</v>
      </c>
    </row>
    <row r="382" spans="1:14" ht="15.6" hidden="1" x14ac:dyDescent="0.3">
      <c r="A382" s="88">
        <f>_xlfn.XLOOKUP(Table2[[#This Row],[JOB]],Table13[JOB '#2],Table13[DIVISION '#],)</f>
        <v>4</v>
      </c>
      <c r="B382" s="89" t="s">
        <v>7586</v>
      </c>
      <c r="C382" s="89" t="str">
        <f>_xlfn.XLOOKUP(Table2[[#This Row],[JOB]],Table13[JOB '#1],Table13[JOB DESC],)</f>
        <v>Jefferson SH 73 Safety Improve</v>
      </c>
      <c r="D382" s="89" t="s">
        <v>70</v>
      </c>
      <c r="E382" s="89" t="str">
        <f>_xlfn.XLOOKUP(Table2[[#This Row],[ASSET ID]],ALL!$B:$B,ALL!$C:$C,)</f>
        <v>2021 F-250 D07383</v>
      </c>
      <c r="F382" s="89" t="str">
        <f>IFERROR(_xlfn.XLOOKUP(Table2[[#This Row],[ASSET ID]],FLEET7[Asset],FLEET7[Employee],),"")</f>
        <v>Turrubiartes Jr, Jose G</v>
      </c>
      <c r="G382" s="90">
        <v>0.35</v>
      </c>
      <c r="H382" s="116" t="s">
        <v>8377</v>
      </c>
      <c r="I382" s="136"/>
      <c r="J382" s="88"/>
      <c r="K382" s="91">
        <f>_xlfn.XLOOKUP(Table2[[#This Row],[ASSET ID]],Table7[Equip '#],Table7[Rate],)</f>
        <v>1500</v>
      </c>
      <c r="L382" s="91">
        <f>Table2[[#This Row],[INTERNAL MONTHLY RATE]]*Table2[[#This Row],[UNIT ALLOCATION]]</f>
        <v>525</v>
      </c>
      <c r="M382" s="91">
        <f>IF(ISBLANK(Table2[[#This Row],[REVISION]]), Table2[[#This Row],[UNIT ALLOCATION]] * Table2[[#This Row],[INTERNAL MONTHLY RATE]], Table2[[#This Row],[INTERNAL MONTHLY RATE]] * Table2[[#This Row],[REVISION]])</f>
        <v>525</v>
      </c>
      <c r="N382" s="92">
        <f>Table2[[#This Row],[RATE X ALLOCATION]]-Table2[[#This Row],[RATE X REVISION]]</f>
        <v>0</v>
      </c>
    </row>
    <row r="383" spans="1:14" ht="15.6" hidden="1" x14ac:dyDescent="0.3">
      <c r="A383" s="88">
        <f>_xlfn.XLOOKUP(Table2[[#This Row],[JOB]],Table13[JOB '#2],Table13[DIVISION '#],)</f>
        <v>4</v>
      </c>
      <c r="B383" s="89" t="s">
        <v>7586</v>
      </c>
      <c r="C383" s="89" t="str">
        <f>_xlfn.XLOOKUP(Table2[[#This Row],[JOB]],Table13[JOB '#1],Table13[JOB DESC],)</f>
        <v>Jefferson SH 73 Safety Improve</v>
      </c>
      <c r="D383" s="89" t="s">
        <v>76</v>
      </c>
      <c r="E383" s="89" t="str">
        <f>_xlfn.XLOOKUP(Table2[[#This Row],[ASSET ID]],ALL!$B:$B,ALL!$C:$C,)</f>
        <v>2022 F-250 C70268</v>
      </c>
      <c r="F383" s="89" t="str">
        <f>IFERROR(_xlfn.XLOOKUP(Table2[[#This Row],[ASSET ID]],FLEET7[Asset],FLEET7[Employee],),"")</f>
        <v>OPEN</v>
      </c>
      <c r="G383" s="90">
        <v>0.05</v>
      </c>
      <c r="H383" s="116" t="s">
        <v>8377</v>
      </c>
      <c r="I383" s="136"/>
      <c r="J383" s="88"/>
      <c r="K383" s="91">
        <f>_xlfn.XLOOKUP(Table2[[#This Row],[ASSET ID]],Table7[Equip '#],Table7[Rate],)</f>
        <v>1500</v>
      </c>
      <c r="L383" s="91">
        <f>Table2[[#This Row],[INTERNAL MONTHLY RATE]]*Table2[[#This Row],[UNIT ALLOCATION]]</f>
        <v>75</v>
      </c>
      <c r="M383" s="91">
        <f>IF(ISBLANK(Table2[[#This Row],[REVISION]]), Table2[[#This Row],[UNIT ALLOCATION]] * Table2[[#This Row],[INTERNAL MONTHLY RATE]], Table2[[#This Row],[INTERNAL MONTHLY RATE]] * Table2[[#This Row],[REVISION]])</f>
        <v>75</v>
      </c>
      <c r="N383" s="92">
        <f>Table2[[#This Row],[RATE X ALLOCATION]]-Table2[[#This Row],[RATE X REVISION]]</f>
        <v>0</v>
      </c>
    </row>
    <row r="384" spans="1:14" ht="15.6" hidden="1" x14ac:dyDescent="0.3">
      <c r="A384" s="88">
        <f>_xlfn.XLOOKUP(Table2[[#This Row],[JOB]],Table13[JOB '#2],Table13[DIVISION '#],)</f>
        <v>4</v>
      </c>
      <c r="B384" s="89" t="s">
        <v>7586</v>
      </c>
      <c r="C384" s="89" t="str">
        <f>_xlfn.XLOOKUP(Table2[[#This Row],[JOB]],Table13[JOB '#1],Table13[JOB DESC],)</f>
        <v>Jefferson SH 73 Safety Improve</v>
      </c>
      <c r="D384" s="89" t="s">
        <v>89</v>
      </c>
      <c r="E384" s="89" t="str">
        <f>_xlfn.XLOOKUP(Table2[[#This Row],[ASSET ID]],ALL!$B:$B,ALL!$C:$C,)</f>
        <v>2022 F-250 G40594</v>
      </c>
      <c r="F384" s="89" t="str">
        <f>IFERROR(_xlfn.XLOOKUP(Table2[[#This Row],[ASSET ID]],FLEET7[Asset],FLEET7[Employee],),"")</f>
        <v>Caballero, Reyneri M</v>
      </c>
      <c r="G384" s="90">
        <v>0.19</v>
      </c>
      <c r="H384" s="116" t="s">
        <v>8377</v>
      </c>
      <c r="I384" s="136"/>
      <c r="J384" s="88"/>
      <c r="K384" s="91">
        <f>_xlfn.XLOOKUP(Table2[[#This Row],[ASSET ID]],Table7[Equip '#],Table7[Rate],)</f>
        <v>1500</v>
      </c>
      <c r="L384" s="91">
        <f>Table2[[#This Row],[INTERNAL MONTHLY RATE]]*Table2[[#This Row],[UNIT ALLOCATION]]</f>
        <v>285</v>
      </c>
      <c r="M384" s="91">
        <f>IF(ISBLANK(Table2[[#This Row],[REVISION]]), Table2[[#This Row],[UNIT ALLOCATION]] * Table2[[#This Row],[INTERNAL MONTHLY RATE]], Table2[[#This Row],[INTERNAL MONTHLY RATE]] * Table2[[#This Row],[REVISION]])</f>
        <v>285</v>
      </c>
      <c r="N384" s="92">
        <f>Table2[[#This Row],[RATE X ALLOCATION]]-Table2[[#This Row],[RATE X REVISION]]</f>
        <v>0</v>
      </c>
    </row>
    <row r="385" spans="1:14" ht="15.6" hidden="1" x14ac:dyDescent="0.3">
      <c r="A385" s="88">
        <f>_xlfn.XLOOKUP(Table2[[#This Row],[JOB]],Table13[JOB '#2],Table13[DIVISION '#],)</f>
        <v>4</v>
      </c>
      <c r="B385" s="89" t="s">
        <v>7586</v>
      </c>
      <c r="C385" s="89" t="str">
        <f>_xlfn.XLOOKUP(Table2[[#This Row],[JOB]],Table13[JOB '#1],Table13[JOB DESC],)</f>
        <v>Jefferson SH 73 Safety Improve</v>
      </c>
      <c r="D385" s="89" t="s">
        <v>90</v>
      </c>
      <c r="E385" s="89" t="str">
        <f>_xlfn.XLOOKUP(Table2[[#This Row],[ASSET ID]],ALL!$B:$B,ALL!$C:$C,)</f>
        <v>2023 F-150 D66303</v>
      </c>
      <c r="F385" s="89" t="str">
        <f>IFERROR(_xlfn.XLOOKUP(Table2[[#This Row],[ASSET ID]],FLEET7[Asset],FLEET7[Employee],),"")</f>
        <v>Morales, Luis A</v>
      </c>
      <c r="G385" s="90">
        <v>0.32</v>
      </c>
      <c r="H385" s="116" t="s">
        <v>8377</v>
      </c>
      <c r="I385" s="136"/>
      <c r="J385" s="88"/>
      <c r="K385" s="91">
        <f>_xlfn.XLOOKUP(Table2[[#This Row],[ASSET ID]],Table7[Equip '#],Table7[Rate],)</f>
        <v>1300</v>
      </c>
      <c r="L385" s="91">
        <f>Table2[[#This Row],[INTERNAL MONTHLY RATE]]*Table2[[#This Row],[UNIT ALLOCATION]]</f>
        <v>416</v>
      </c>
      <c r="M385" s="91">
        <f>IF(ISBLANK(Table2[[#This Row],[REVISION]]), Table2[[#This Row],[UNIT ALLOCATION]] * Table2[[#This Row],[INTERNAL MONTHLY RATE]], Table2[[#This Row],[INTERNAL MONTHLY RATE]] * Table2[[#This Row],[REVISION]])</f>
        <v>416</v>
      </c>
      <c r="N385" s="92">
        <f>Table2[[#This Row],[RATE X ALLOCATION]]-Table2[[#This Row],[RATE X REVISION]]</f>
        <v>0</v>
      </c>
    </row>
    <row r="386" spans="1:14" ht="15.6" hidden="1" x14ac:dyDescent="0.3">
      <c r="A386" s="88">
        <f>_xlfn.XLOOKUP(Table2[[#This Row],[JOB]],Table13[JOB '#2],Table13[DIVISION '#],)</f>
        <v>4</v>
      </c>
      <c r="B386" s="89" t="s">
        <v>7586</v>
      </c>
      <c r="C386" s="89" t="str">
        <f>_xlfn.XLOOKUP(Table2[[#This Row],[JOB]],Table13[JOB '#1],Table13[JOB DESC],)</f>
        <v>Jefferson SH 73 Safety Improve</v>
      </c>
      <c r="D386" s="89" t="s">
        <v>262</v>
      </c>
      <c r="E386" s="89" t="str">
        <f>_xlfn.XLOOKUP(Table2[[#This Row],[ASSET ID]],ALL!$B:$B,ALL!$C:$C,)</f>
        <v>2013 Freightliner M2 106</v>
      </c>
      <c r="F386" s="89" t="str">
        <f>IFERROR(_xlfn.XLOOKUP(Table2[[#This Row],[ASSET ID]],FLEET7[Asset],FLEET7[Employee],),"")</f>
        <v/>
      </c>
      <c r="G386" s="90">
        <v>0.34</v>
      </c>
      <c r="H386" s="116" t="s">
        <v>8377</v>
      </c>
      <c r="I386" s="136"/>
      <c r="J386" s="88"/>
      <c r="K386" s="91">
        <f>_xlfn.XLOOKUP(Table2[[#This Row],[ASSET ID]],Table7[Equip '#],Table7[Rate],)</f>
        <v>3650</v>
      </c>
      <c r="L386" s="91">
        <f>Table2[[#This Row],[INTERNAL MONTHLY RATE]]*Table2[[#This Row],[UNIT ALLOCATION]]</f>
        <v>1241</v>
      </c>
      <c r="M386" s="91">
        <f>IF(ISBLANK(Table2[[#This Row],[REVISION]]), Table2[[#This Row],[UNIT ALLOCATION]] * Table2[[#This Row],[INTERNAL MONTHLY RATE]], Table2[[#This Row],[INTERNAL MONTHLY RATE]] * Table2[[#This Row],[REVISION]])</f>
        <v>1241</v>
      </c>
      <c r="N386" s="92">
        <f>Table2[[#This Row],[RATE X ALLOCATION]]-Table2[[#This Row],[RATE X REVISION]]</f>
        <v>0</v>
      </c>
    </row>
    <row r="387" spans="1:14" ht="15.6" hidden="1" x14ac:dyDescent="0.3">
      <c r="A387" s="88">
        <f>_xlfn.XLOOKUP(Table2[[#This Row],[JOB]],Table13[JOB '#2],Table13[DIVISION '#],)</f>
        <v>4</v>
      </c>
      <c r="B387" s="89" t="s">
        <v>7586</v>
      </c>
      <c r="C387" s="89" t="str">
        <f>_xlfn.XLOOKUP(Table2[[#This Row],[JOB]],Table13[JOB '#1],Table13[JOB DESC],)</f>
        <v>Jefferson SH 73 Safety Improve</v>
      </c>
      <c r="D387" s="89" t="s">
        <v>108</v>
      </c>
      <c r="E387" s="89" t="str">
        <f>_xlfn.XLOOKUP(Table2[[#This Row],[ASSET ID]],ALL!$B:$B,ALL!$C:$C,)</f>
        <v>2013 Freightliner M2 160</v>
      </c>
      <c r="F387" s="89" t="str">
        <f>IFERROR(_xlfn.XLOOKUP(Table2[[#This Row],[ASSET ID]],FLEET7[Asset],FLEET7[Employee],),"")</f>
        <v/>
      </c>
      <c r="G387" s="90">
        <v>1</v>
      </c>
      <c r="H387" s="116" t="s">
        <v>8377</v>
      </c>
      <c r="I387" s="136"/>
      <c r="J387" s="88"/>
      <c r="K387" s="91">
        <f>_xlfn.XLOOKUP(Table2[[#This Row],[ASSET ID]],Table7[Equip '#],Table7[Rate],)</f>
        <v>3650</v>
      </c>
      <c r="L387" s="91">
        <f>Table2[[#This Row],[INTERNAL MONTHLY RATE]]*Table2[[#This Row],[UNIT ALLOCATION]]</f>
        <v>3650</v>
      </c>
      <c r="M387" s="91">
        <f>IF(ISBLANK(Table2[[#This Row],[REVISION]]), Table2[[#This Row],[UNIT ALLOCATION]] * Table2[[#This Row],[INTERNAL MONTHLY RATE]], Table2[[#This Row],[INTERNAL MONTHLY RATE]] * Table2[[#This Row],[REVISION]])</f>
        <v>3650</v>
      </c>
      <c r="N387" s="92">
        <f>Table2[[#This Row],[RATE X ALLOCATION]]-Table2[[#This Row],[RATE X REVISION]]</f>
        <v>0</v>
      </c>
    </row>
    <row r="388" spans="1:14" ht="15.6" hidden="1" x14ac:dyDescent="0.3">
      <c r="A388" s="88">
        <f>_xlfn.XLOOKUP(Table2[[#This Row],[JOB]],Table13[JOB '#2],Table13[DIVISION '#],)</f>
        <v>4</v>
      </c>
      <c r="B388" s="89" t="s">
        <v>7586</v>
      </c>
      <c r="C388" s="89" t="str">
        <f>_xlfn.XLOOKUP(Table2[[#This Row],[JOB]],Table13[JOB '#1],Table13[JOB DESC],)</f>
        <v>Jefferson SH 73 Safety Improve</v>
      </c>
      <c r="D388" s="89" t="s">
        <v>122</v>
      </c>
      <c r="E388" s="89" t="str">
        <f>_xlfn.XLOOKUP(Table2[[#This Row],[ASSET ID]],ALL!$B:$B,ALL!$C:$C,)</f>
        <v>CAT 289D3 (2023)</v>
      </c>
      <c r="F388" s="89" t="str">
        <f>IFERROR(_xlfn.XLOOKUP(Table2[[#This Row],[ASSET ID]],FLEET7[Asset],FLEET7[Employee],),"")</f>
        <v>URIEL GARCIA-ANDRADE</v>
      </c>
      <c r="G388" s="90">
        <v>0.5</v>
      </c>
      <c r="H388" s="116" t="s">
        <v>8377</v>
      </c>
      <c r="I388" s="136"/>
      <c r="J388" s="88"/>
      <c r="K388" s="91">
        <f>_xlfn.XLOOKUP(Table2[[#This Row],[ASSET ID]],Table7[Equip '#],Table7[Rate],)</f>
        <v>2100</v>
      </c>
      <c r="L388" s="91">
        <f>Table2[[#This Row],[INTERNAL MONTHLY RATE]]*Table2[[#This Row],[UNIT ALLOCATION]]</f>
        <v>1050</v>
      </c>
      <c r="M388" s="91">
        <f>IF(ISBLANK(Table2[[#This Row],[REVISION]]), Table2[[#This Row],[UNIT ALLOCATION]] * Table2[[#This Row],[INTERNAL MONTHLY RATE]], Table2[[#This Row],[INTERNAL MONTHLY RATE]] * Table2[[#This Row],[REVISION]])</f>
        <v>1050</v>
      </c>
      <c r="N388" s="92">
        <f>Table2[[#This Row],[RATE X ALLOCATION]]-Table2[[#This Row],[RATE X REVISION]]</f>
        <v>0</v>
      </c>
    </row>
    <row r="389" spans="1:14" ht="15.6" hidden="1" x14ac:dyDescent="0.3">
      <c r="A389" s="88">
        <f>_xlfn.XLOOKUP(Table2[[#This Row],[JOB]],Table13[JOB '#2],Table13[DIVISION '#],)</f>
        <v>2</v>
      </c>
      <c r="B389" s="89" t="s">
        <v>4843</v>
      </c>
      <c r="C389" s="89" t="str">
        <f>_xlfn.XLOOKUP(Table2[[#This Row],[JOB]],Table13[JOB '#1],Table13[JOB DESC],)</f>
        <v>Tarrant VA Bridge Rehab</v>
      </c>
      <c r="D389" s="89" t="s">
        <v>294</v>
      </c>
      <c r="E389" s="89" t="str">
        <f>_xlfn.XLOOKUP(Table2[[#This Row],[ASSET ID]],ALL!$B:$B,ALL!$C:$C,)</f>
        <v>2022 DODGE RAM 1500</v>
      </c>
      <c r="F389" s="89" t="str">
        <f>IFERROR(_xlfn.XLOOKUP(Table2[[#This Row],[ASSET ID]],FLEET7[Asset],FLEET7[Employee],),"")</f>
        <v>HARDIMON, ANTHONY J</v>
      </c>
      <c r="G389" s="90">
        <v>1</v>
      </c>
      <c r="H389" s="116" t="s">
        <v>8377</v>
      </c>
      <c r="I389" s="136"/>
      <c r="J389" s="88"/>
      <c r="K389" s="91">
        <f>_xlfn.XLOOKUP(Table2[[#This Row],[ASSET ID]],Table7[Equip '#],Table7[Rate],)</f>
        <v>1300</v>
      </c>
      <c r="L389" s="91">
        <f>Table2[[#This Row],[INTERNAL MONTHLY RATE]]*Table2[[#This Row],[UNIT ALLOCATION]]</f>
        <v>1300</v>
      </c>
      <c r="M389" s="91">
        <f>IF(ISBLANK(Table2[[#This Row],[REVISION]]), Table2[[#This Row],[UNIT ALLOCATION]] * Table2[[#This Row],[INTERNAL MONTHLY RATE]], Table2[[#This Row],[INTERNAL MONTHLY RATE]] * Table2[[#This Row],[REVISION]])</f>
        <v>1300</v>
      </c>
      <c r="N389" s="92">
        <f>Table2[[#This Row],[RATE X ALLOCATION]]-Table2[[#This Row],[RATE X REVISION]]</f>
        <v>0</v>
      </c>
    </row>
    <row r="390" spans="1:14" ht="15.6" hidden="1" x14ac:dyDescent="0.3">
      <c r="A390" s="88">
        <f>_xlfn.XLOOKUP(Table2[[#This Row],[JOB]],Table13[JOB '#2],Table13[DIVISION '#],)</f>
        <v>2</v>
      </c>
      <c r="B390" s="89" t="s">
        <v>4843</v>
      </c>
      <c r="C390" s="89" t="str">
        <f>_xlfn.XLOOKUP(Table2[[#This Row],[JOB]],Table13[JOB '#1],Table13[JOB DESC],)</f>
        <v>Tarrant VA Bridge Rehab</v>
      </c>
      <c r="D390" s="89" t="s">
        <v>319</v>
      </c>
      <c r="E390" s="89" t="str">
        <f>_xlfn.XLOOKUP(Table2[[#This Row],[ASSET ID]],ALL!$B:$B,ALL!$C:$C,)</f>
        <v>2023 FORD F-250</v>
      </c>
      <c r="F390" s="89" t="str">
        <f>IFERROR(_xlfn.XLOOKUP(Table2[[#This Row],[ASSET ID]],FLEET7[Asset],FLEET7[Employee],),"")</f>
        <v>RODARTE SERRANO, JESUS O</v>
      </c>
      <c r="G390" s="90">
        <v>0.54</v>
      </c>
      <c r="H390" s="116" t="s">
        <v>8377</v>
      </c>
      <c r="I390" s="136"/>
      <c r="J390" s="88"/>
      <c r="K390" s="91">
        <f>_xlfn.XLOOKUP(Table2[[#This Row],[ASSET ID]],Table7[Equip '#],Table7[Rate],)</f>
        <v>2000</v>
      </c>
      <c r="L390" s="91">
        <f>Table2[[#This Row],[INTERNAL MONTHLY RATE]]*Table2[[#This Row],[UNIT ALLOCATION]]</f>
        <v>1080</v>
      </c>
      <c r="M390" s="91">
        <f>IF(ISBLANK(Table2[[#This Row],[REVISION]]), Table2[[#This Row],[UNIT ALLOCATION]] * Table2[[#This Row],[INTERNAL MONTHLY RATE]], Table2[[#This Row],[INTERNAL MONTHLY RATE]] * Table2[[#This Row],[REVISION]])</f>
        <v>1080</v>
      </c>
      <c r="N390" s="92">
        <f>Table2[[#This Row],[RATE X ALLOCATION]]-Table2[[#This Row],[RATE X REVISION]]</f>
        <v>0</v>
      </c>
    </row>
    <row r="391" spans="1:14" ht="15.6" hidden="1" x14ac:dyDescent="0.3">
      <c r="A391" s="88">
        <f>_xlfn.XLOOKUP(Table2[[#This Row],[JOB]],Table13[JOB '#2],Table13[DIVISION '#],)</f>
        <v>2</v>
      </c>
      <c r="B391" s="89" t="s">
        <v>4843</v>
      </c>
      <c r="C391" s="89" t="str">
        <f>_xlfn.XLOOKUP(Table2[[#This Row],[JOB]],Table13[JOB '#1],Table13[JOB DESC],)</f>
        <v>Tarrant VA Bridge Rehab</v>
      </c>
      <c r="D391" s="89" t="s">
        <v>28</v>
      </c>
      <c r="E391" s="89" t="str">
        <f>_xlfn.XLOOKUP(Table2[[#This Row],[ASSET ID]],ALL!$B:$B,ALL!$C:$C,)</f>
        <v>Caterpillar 324 2010</v>
      </c>
      <c r="F391" s="89" t="str">
        <f>IFERROR(_xlfn.XLOOKUP(Table2[[#This Row],[ASSET ID]],FLEET7[Asset],FLEET7[Employee],),"")</f>
        <v/>
      </c>
      <c r="G391" s="90">
        <v>0.85</v>
      </c>
      <c r="H391" s="116" t="s">
        <v>8377</v>
      </c>
      <c r="I391" s="136"/>
      <c r="J391" s="88"/>
      <c r="K391" s="91">
        <f>_xlfn.XLOOKUP(Table2[[#This Row],[ASSET ID]],Table7[Equip '#],Table7[Rate],)</f>
        <v>5000</v>
      </c>
      <c r="L391" s="91">
        <f>Table2[[#This Row],[INTERNAL MONTHLY RATE]]*Table2[[#This Row],[UNIT ALLOCATION]]</f>
        <v>4250</v>
      </c>
      <c r="M391" s="91">
        <f>IF(ISBLANK(Table2[[#This Row],[REVISION]]), Table2[[#This Row],[UNIT ALLOCATION]] * Table2[[#This Row],[INTERNAL MONTHLY RATE]], Table2[[#This Row],[INTERNAL MONTHLY RATE]] * Table2[[#This Row],[REVISION]])</f>
        <v>4250</v>
      </c>
      <c r="N391" s="92">
        <f>Table2[[#This Row],[RATE X ALLOCATION]]-Table2[[#This Row],[RATE X REVISION]]</f>
        <v>0</v>
      </c>
    </row>
    <row r="392" spans="1:14" ht="15.6" hidden="1" x14ac:dyDescent="0.3">
      <c r="A392" s="88">
        <f>_xlfn.XLOOKUP(Table2[[#This Row],[JOB]],Table13[JOB '#2],Table13[DIVISION '#],)</f>
        <v>2</v>
      </c>
      <c r="B392" s="89" t="s">
        <v>4843</v>
      </c>
      <c r="C392" s="89" t="str">
        <f>_xlfn.XLOOKUP(Table2[[#This Row],[JOB]],Table13[JOB '#1],Table13[JOB DESC],)</f>
        <v>Tarrant VA Bridge Rehab</v>
      </c>
      <c r="D392" s="89" t="s">
        <v>1190</v>
      </c>
      <c r="E392" s="89" t="str">
        <f>_xlfn.XLOOKUP(Table2[[#This Row],[ASSET ID]],ALL!$B:$B,ALL!$C:$C,)</f>
        <v>WANCO ARROW BOARD (1005266)</v>
      </c>
      <c r="F392" s="89" t="str">
        <f>IFERROR(_xlfn.XLOOKUP(Table2[[#This Row],[ASSET ID]],FLEET7[Asset],FLEET7[Employee],),"")</f>
        <v/>
      </c>
      <c r="G392" s="90">
        <v>0.55000000000000004</v>
      </c>
      <c r="H392" s="116" t="s">
        <v>8377</v>
      </c>
      <c r="I392" s="136"/>
      <c r="J392" s="88"/>
      <c r="K392" s="91">
        <f>_xlfn.XLOOKUP(Table2[[#This Row],[ASSET ID]],Table7[Equip '#],Table7[Rate],)</f>
        <v>800</v>
      </c>
      <c r="L392" s="91">
        <f>Table2[[#This Row],[INTERNAL MONTHLY RATE]]*Table2[[#This Row],[UNIT ALLOCATION]]</f>
        <v>440.00000000000006</v>
      </c>
      <c r="M392" s="91">
        <f>IF(ISBLANK(Table2[[#This Row],[REVISION]]), Table2[[#This Row],[UNIT ALLOCATION]] * Table2[[#This Row],[INTERNAL MONTHLY RATE]], Table2[[#This Row],[INTERNAL MONTHLY RATE]] * Table2[[#This Row],[REVISION]])</f>
        <v>440.00000000000006</v>
      </c>
      <c r="N392" s="92">
        <f>Table2[[#This Row],[RATE X ALLOCATION]]-Table2[[#This Row],[RATE X REVISION]]</f>
        <v>0</v>
      </c>
    </row>
    <row r="393" spans="1:14" ht="15.6" hidden="1" x14ac:dyDescent="0.3">
      <c r="A393" s="88">
        <f>_xlfn.XLOOKUP(Table2[[#This Row],[JOB]],Table13[JOB '#2],Table13[DIVISION '#],)</f>
        <v>2</v>
      </c>
      <c r="B393" s="89" t="s">
        <v>4843</v>
      </c>
      <c r="C393" s="89" t="str">
        <f>_xlfn.XLOOKUP(Table2[[#This Row],[JOB]],Table13[JOB '#1],Table13[JOB DESC],)</f>
        <v>Tarrant VA Bridge Rehab</v>
      </c>
      <c r="D393" s="89" t="s">
        <v>2351</v>
      </c>
      <c r="E393" s="89" t="str">
        <f>_xlfn.XLOOKUP(Table2[[#This Row],[ASSET ID]],ALL!$B:$B,ALL!$C:$C,)</f>
        <v>2024 VM MATRIX MB (MB-H000135)</v>
      </c>
      <c r="F393" s="89" t="str">
        <f>IFERROR(_xlfn.XLOOKUP(Table2[[#This Row],[ASSET ID]],FLEET7[Asset],FLEET7[Employee],),"")</f>
        <v/>
      </c>
      <c r="G393" s="90">
        <v>0.72</v>
      </c>
      <c r="H393" s="116" t="s">
        <v>8377</v>
      </c>
      <c r="I393" s="136"/>
      <c r="J393" s="88"/>
      <c r="K393" s="91">
        <f>_xlfn.XLOOKUP(Table2[[#This Row],[ASSET ID]],Table7[Equip '#],Table7[Rate],)</f>
        <v>1250</v>
      </c>
      <c r="L393" s="91">
        <f>Table2[[#This Row],[INTERNAL MONTHLY RATE]]*Table2[[#This Row],[UNIT ALLOCATION]]</f>
        <v>900</v>
      </c>
      <c r="M393" s="91">
        <f>IF(ISBLANK(Table2[[#This Row],[REVISION]]), Table2[[#This Row],[UNIT ALLOCATION]] * Table2[[#This Row],[INTERNAL MONTHLY RATE]], Table2[[#This Row],[INTERNAL MONTHLY RATE]] * Table2[[#This Row],[REVISION]])</f>
        <v>900</v>
      </c>
      <c r="N393" s="92">
        <f>Table2[[#This Row],[RATE X ALLOCATION]]-Table2[[#This Row],[RATE X REVISION]]</f>
        <v>0</v>
      </c>
    </row>
    <row r="394" spans="1:14" ht="15.6" hidden="1" x14ac:dyDescent="0.3">
      <c r="A394" s="88">
        <f>_xlfn.XLOOKUP(Table2[[#This Row],[JOB]],Table13[JOB '#2],Table13[DIVISION '#],)</f>
        <v>2</v>
      </c>
      <c r="B394" s="89" t="s">
        <v>4843</v>
      </c>
      <c r="C394" s="89" t="str">
        <f>_xlfn.XLOOKUP(Table2[[#This Row],[JOB]],Table13[JOB '#1],Table13[JOB DESC],)</f>
        <v>Tarrant VA Bridge Rehab</v>
      </c>
      <c r="D394" s="89" t="s">
        <v>46</v>
      </c>
      <c r="E394" s="89" t="str">
        <f>_xlfn.XLOOKUP(Table2[[#This Row],[ASSET ID]],ALL!$B:$B,ALL!$C:$C,)</f>
        <v>2018 F-150 D31569</v>
      </c>
      <c r="F394" s="89" t="str">
        <f>IFERROR(_xlfn.XLOOKUP(Table2[[#This Row],[ASSET ID]],FLEET7[Asset],FLEET7[Employee],),"")</f>
        <v>BADILLO, GERARDO J</v>
      </c>
      <c r="G394" s="90">
        <v>0.04</v>
      </c>
      <c r="H394" s="116" t="s">
        <v>8377</v>
      </c>
      <c r="I394" s="136"/>
      <c r="J394" s="88"/>
      <c r="K394" s="91">
        <f>_xlfn.XLOOKUP(Table2[[#This Row],[ASSET ID]],Table7[Equip '#],Table7[Rate],)</f>
        <v>1300</v>
      </c>
      <c r="L394" s="91">
        <f>Table2[[#This Row],[INTERNAL MONTHLY RATE]]*Table2[[#This Row],[UNIT ALLOCATION]]</f>
        <v>52</v>
      </c>
      <c r="M394" s="91">
        <f>IF(ISBLANK(Table2[[#This Row],[REVISION]]), Table2[[#This Row],[UNIT ALLOCATION]] * Table2[[#This Row],[INTERNAL MONTHLY RATE]], Table2[[#This Row],[INTERNAL MONTHLY RATE]] * Table2[[#This Row],[REVISION]])</f>
        <v>52</v>
      </c>
      <c r="N394" s="92">
        <f>Table2[[#This Row],[RATE X ALLOCATION]]-Table2[[#This Row],[RATE X REVISION]]</f>
        <v>0</v>
      </c>
    </row>
    <row r="395" spans="1:14" ht="15.6" hidden="1" x14ac:dyDescent="0.3">
      <c r="A395" s="88">
        <f>_xlfn.XLOOKUP(Table2[[#This Row],[JOB]],Table13[JOB '#2],Table13[DIVISION '#],)</f>
        <v>2</v>
      </c>
      <c r="B395" s="89" t="s">
        <v>4843</v>
      </c>
      <c r="C395" s="89" t="str">
        <f>_xlfn.XLOOKUP(Table2[[#This Row],[JOB]],Table13[JOB '#1],Table13[JOB DESC],)</f>
        <v>Tarrant VA Bridge Rehab</v>
      </c>
      <c r="D395" s="89" t="s">
        <v>49</v>
      </c>
      <c r="E395" s="89" t="str">
        <f>_xlfn.XLOOKUP(Table2[[#This Row],[ASSET ID]],ALL!$B:$B,ALL!$C:$C,)</f>
        <v>2019 F150 F14517</v>
      </c>
      <c r="F395" s="89" t="str">
        <f>IFERROR(_xlfn.XLOOKUP(Table2[[#This Row],[ASSET ID]],FLEET7[Asset],FLEET7[Employee],),"")</f>
        <v>Alvarado, Eduardo D</v>
      </c>
      <c r="G395" s="90">
        <v>0.36</v>
      </c>
      <c r="H395" s="116" t="s">
        <v>8377</v>
      </c>
      <c r="I395" s="136"/>
      <c r="J395" s="88"/>
      <c r="K395" s="91">
        <f>_xlfn.XLOOKUP(Table2[[#This Row],[ASSET ID]],Table7[Equip '#],Table7[Rate],)</f>
        <v>1300</v>
      </c>
      <c r="L395" s="91">
        <f>Table2[[#This Row],[INTERNAL MONTHLY RATE]]*Table2[[#This Row],[UNIT ALLOCATION]]</f>
        <v>468</v>
      </c>
      <c r="M395" s="91">
        <f>IF(ISBLANK(Table2[[#This Row],[REVISION]]), Table2[[#This Row],[UNIT ALLOCATION]] * Table2[[#This Row],[INTERNAL MONTHLY RATE]], Table2[[#This Row],[INTERNAL MONTHLY RATE]] * Table2[[#This Row],[REVISION]])</f>
        <v>468</v>
      </c>
      <c r="N395" s="92">
        <f>Table2[[#This Row],[RATE X ALLOCATION]]-Table2[[#This Row],[RATE X REVISION]]</f>
        <v>0</v>
      </c>
    </row>
    <row r="396" spans="1:14" ht="15.6" hidden="1" x14ac:dyDescent="0.3">
      <c r="A396" s="88">
        <f>_xlfn.XLOOKUP(Table2[[#This Row],[JOB]],Table13[JOB '#2],Table13[DIVISION '#],)</f>
        <v>2</v>
      </c>
      <c r="B396" s="89" t="s">
        <v>4843</v>
      </c>
      <c r="C396" s="89" t="str">
        <f>_xlfn.XLOOKUP(Table2[[#This Row],[JOB]],Table13[JOB '#1],Table13[JOB DESC],)</f>
        <v>Tarrant VA Bridge Rehab</v>
      </c>
      <c r="D396" s="89" t="s">
        <v>55</v>
      </c>
      <c r="E396" s="89" t="str">
        <f>_xlfn.XLOOKUP(Table2[[#This Row],[ASSET ID]],ALL!$B:$B,ALL!$C:$C,)</f>
        <v>2020 F-150 D20016</v>
      </c>
      <c r="F396" s="89" t="str">
        <f>IFERROR(_xlfn.XLOOKUP(Table2[[#This Row],[ASSET ID]],FLEET7[Asset],FLEET7[Employee],),"")</f>
        <v>Luevano, Juan M</v>
      </c>
      <c r="G396" s="90">
        <v>0.45</v>
      </c>
      <c r="H396" s="116" t="s">
        <v>8377</v>
      </c>
      <c r="I396" s="136"/>
      <c r="J396" s="88"/>
      <c r="K396" s="91">
        <f>_xlfn.XLOOKUP(Table2[[#This Row],[ASSET ID]],Table7[Equip '#],Table7[Rate],)</f>
        <v>1300</v>
      </c>
      <c r="L396" s="91">
        <f>Table2[[#This Row],[INTERNAL MONTHLY RATE]]*Table2[[#This Row],[UNIT ALLOCATION]]</f>
        <v>585</v>
      </c>
      <c r="M396" s="91">
        <f>IF(ISBLANK(Table2[[#This Row],[REVISION]]), Table2[[#This Row],[UNIT ALLOCATION]] * Table2[[#This Row],[INTERNAL MONTHLY RATE]], Table2[[#This Row],[INTERNAL MONTHLY RATE]] * Table2[[#This Row],[REVISION]])</f>
        <v>585</v>
      </c>
      <c r="N396" s="92">
        <f>Table2[[#This Row],[RATE X ALLOCATION]]-Table2[[#This Row],[RATE X REVISION]]</f>
        <v>0</v>
      </c>
    </row>
    <row r="397" spans="1:14" ht="15.6" hidden="1" x14ac:dyDescent="0.3">
      <c r="A397" s="88">
        <f>_xlfn.XLOOKUP(Table2[[#This Row],[JOB]],Table13[JOB '#2],Table13[DIVISION '#],)</f>
        <v>2</v>
      </c>
      <c r="B397" s="89" t="s">
        <v>4843</v>
      </c>
      <c r="C397" s="89" t="str">
        <f>_xlfn.XLOOKUP(Table2[[#This Row],[JOB]],Table13[JOB '#1],Table13[JOB DESC],)</f>
        <v>Tarrant VA Bridge Rehab</v>
      </c>
      <c r="D397" s="89" t="s">
        <v>60</v>
      </c>
      <c r="E397" s="89" t="str">
        <f>_xlfn.XLOOKUP(Table2[[#This Row],[ASSET ID]],ALL!$B:$B,ALL!$C:$C,)</f>
        <v>2020 F-150 E09535</v>
      </c>
      <c r="F397" s="89" t="str">
        <f>IFERROR(_xlfn.XLOOKUP(Table2[[#This Row],[ASSET ID]],FLEET7[Asset],FLEET7[Employee],),"")</f>
        <v>Hernandez, Juan B</v>
      </c>
      <c r="G397" s="90">
        <v>0.06</v>
      </c>
      <c r="H397" s="116" t="s">
        <v>8377</v>
      </c>
      <c r="I397" s="136"/>
      <c r="J397" s="88"/>
      <c r="K397" s="91">
        <f>_xlfn.XLOOKUP(Table2[[#This Row],[ASSET ID]],Table7[Equip '#],Table7[Rate],)</f>
        <v>1300</v>
      </c>
      <c r="L397" s="91">
        <f>Table2[[#This Row],[INTERNAL MONTHLY RATE]]*Table2[[#This Row],[UNIT ALLOCATION]]</f>
        <v>78</v>
      </c>
      <c r="M397" s="91">
        <f>IF(ISBLANK(Table2[[#This Row],[REVISION]]), Table2[[#This Row],[UNIT ALLOCATION]] * Table2[[#This Row],[INTERNAL MONTHLY RATE]], Table2[[#This Row],[INTERNAL MONTHLY RATE]] * Table2[[#This Row],[REVISION]])</f>
        <v>78</v>
      </c>
      <c r="N397" s="92">
        <f>Table2[[#This Row],[RATE X ALLOCATION]]-Table2[[#This Row],[RATE X REVISION]]</f>
        <v>0</v>
      </c>
    </row>
    <row r="398" spans="1:14" ht="15.6" hidden="1" x14ac:dyDescent="0.3">
      <c r="A398" s="88">
        <f>_xlfn.XLOOKUP(Table2[[#This Row],[JOB]],Table13[JOB '#2],Table13[DIVISION '#],)</f>
        <v>2</v>
      </c>
      <c r="B398" s="89" t="s">
        <v>4843</v>
      </c>
      <c r="C398" s="89" t="str">
        <f>_xlfn.XLOOKUP(Table2[[#This Row],[JOB]],Table13[JOB '#1],Table13[JOB DESC],)</f>
        <v>Tarrant VA Bridge Rehab</v>
      </c>
      <c r="D398" s="89" t="s">
        <v>64</v>
      </c>
      <c r="E398" s="89" t="str">
        <f>_xlfn.XLOOKUP(Table2[[#This Row],[ASSET ID]],ALL!$B:$B,ALL!$C:$C,)</f>
        <v>2020 F-250 C87751</v>
      </c>
      <c r="F398" s="89" t="str">
        <f>IFERROR(_xlfn.XLOOKUP(Table2[[#This Row],[ASSET ID]],FLEET7[Asset],FLEET7[Employee],),"")</f>
        <v>Lumbreras, Roberto</v>
      </c>
      <c r="G398" s="90">
        <v>0.3</v>
      </c>
      <c r="H398" s="116" t="s">
        <v>8377</v>
      </c>
      <c r="I398" s="136"/>
      <c r="J398" s="88"/>
      <c r="K398" s="91">
        <f>_xlfn.XLOOKUP(Table2[[#This Row],[ASSET ID]],Table7[Equip '#],Table7[Rate],)</f>
        <v>1500</v>
      </c>
      <c r="L398" s="91">
        <f>Table2[[#This Row],[INTERNAL MONTHLY RATE]]*Table2[[#This Row],[UNIT ALLOCATION]]</f>
        <v>450</v>
      </c>
      <c r="M398" s="91">
        <f>IF(ISBLANK(Table2[[#This Row],[REVISION]]), Table2[[#This Row],[UNIT ALLOCATION]] * Table2[[#This Row],[INTERNAL MONTHLY RATE]], Table2[[#This Row],[INTERNAL MONTHLY RATE]] * Table2[[#This Row],[REVISION]])</f>
        <v>450</v>
      </c>
      <c r="N398" s="92">
        <f>Table2[[#This Row],[RATE X ALLOCATION]]-Table2[[#This Row],[RATE X REVISION]]</f>
        <v>0</v>
      </c>
    </row>
    <row r="399" spans="1:14" ht="15.6" hidden="1" x14ac:dyDescent="0.3">
      <c r="A399" s="88">
        <f>_xlfn.XLOOKUP(Table2[[#This Row],[JOB]],Table13[JOB '#2],Table13[DIVISION '#],)</f>
        <v>2</v>
      </c>
      <c r="B399" s="89" t="s">
        <v>4843</v>
      </c>
      <c r="C399" s="89" t="str">
        <f>_xlfn.XLOOKUP(Table2[[#This Row],[JOB]],Table13[JOB '#1],Table13[JOB DESC],)</f>
        <v>Tarrant VA Bridge Rehab</v>
      </c>
      <c r="D399" s="89" t="s">
        <v>70</v>
      </c>
      <c r="E399" s="89" t="str">
        <f>_xlfn.XLOOKUP(Table2[[#This Row],[ASSET ID]],ALL!$B:$B,ALL!$C:$C,)</f>
        <v>2021 F-250 D07383</v>
      </c>
      <c r="F399" s="89" t="str">
        <f>IFERROR(_xlfn.XLOOKUP(Table2[[#This Row],[ASSET ID]],FLEET7[Asset],FLEET7[Employee],),"")</f>
        <v>Turrubiartes Jr, Jose G</v>
      </c>
      <c r="G399" s="90">
        <v>0.05</v>
      </c>
      <c r="H399" s="116" t="s">
        <v>8377</v>
      </c>
      <c r="I399" s="136"/>
      <c r="J399" s="88"/>
      <c r="K399" s="91">
        <f>_xlfn.XLOOKUP(Table2[[#This Row],[ASSET ID]],Table7[Equip '#],Table7[Rate],)</f>
        <v>1500</v>
      </c>
      <c r="L399" s="91">
        <f>Table2[[#This Row],[INTERNAL MONTHLY RATE]]*Table2[[#This Row],[UNIT ALLOCATION]]</f>
        <v>75</v>
      </c>
      <c r="M399" s="91">
        <f>IF(ISBLANK(Table2[[#This Row],[REVISION]]), Table2[[#This Row],[UNIT ALLOCATION]] * Table2[[#This Row],[INTERNAL MONTHLY RATE]], Table2[[#This Row],[INTERNAL MONTHLY RATE]] * Table2[[#This Row],[REVISION]])</f>
        <v>75</v>
      </c>
      <c r="N399" s="92">
        <f>Table2[[#This Row],[RATE X ALLOCATION]]-Table2[[#This Row],[RATE X REVISION]]</f>
        <v>0</v>
      </c>
    </row>
    <row r="400" spans="1:14" ht="15.6" hidden="1" x14ac:dyDescent="0.3">
      <c r="A400" s="88">
        <f>_xlfn.XLOOKUP(Table2[[#This Row],[JOB]],Table13[JOB '#2],Table13[DIVISION '#],)</f>
        <v>2</v>
      </c>
      <c r="B400" s="89" t="s">
        <v>4843</v>
      </c>
      <c r="C400" s="89" t="str">
        <f>_xlfn.XLOOKUP(Table2[[#This Row],[JOB]],Table13[JOB '#1],Table13[JOB DESC],)</f>
        <v>Tarrant VA Bridge Rehab</v>
      </c>
      <c r="D400" s="89" t="s">
        <v>83</v>
      </c>
      <c r="E400" s="89" t="str">
        <f>_xlfn.XLOOKUP(Table2[[#This Row],[ASSET ID]],ALL!$B:$B,ALL!$C:$C,)</f>
        <v>2022 F-250</v>
      </c>
      <c r="F400" s="89" t="str">
        <f>IFERROR(_xlfn.XLOOKUP(Table2[[#This Row],[ASSET ID]],FLEET7[Asset],FLEET7[Employee],),"")</f>
        <v>Lemon Jr, Ernest S</v>
      </c>
      <c r="G400" s="90">
        <v>0.71</v>
      </c>
      <c r="H400" s="116" t="s">
        <v>8377</v>
      </c>
      <c r="I400" s="136"/>
      <c r="J400" s="88"/>
      <c r="K400" s="91">
        <f>_xlfn.XLOOKUP(Table2[[#This Row],[ASSET ID]],Table7[Equip '#],Table7[Rate],)</f>
        <v>1500</v>
      </c>
      <c r="L400" s="91">
        <f>Table2[[#This Row],[INTERNAL MONTHLY RATE]]*Table2[[#This Row],[UNIT ALLOCATION]]</f>
        <v>1065</v>
      </c>
      <c r="M400" s="91">
        <f>IF(ISBLANK(Table2[[#This Row],[REVISION]]), Table2[[#This Row],[UNIT ALLOCATION]] * Table2[[#This Row],[INTERNAL MONTHLY RATE]], Table2[[#This Row],[INTERNAL MONTHLY RATE]] * Table2[[#This Row],[REVISION]])</f>
        <v>1065</v>
      </c>
      <c r="N400" s="92">
        <f>Table2[[#This Row],[RATE X ALLOCATION]]-Table2[[#This Row],[RATE X REVISION]]</f>
        <v>0</v>
      </c>
    </row>
    <row r="401" spans="1:14" ht="15.6" hidden="1" x14ac:dyDescent="0.3">
      <c r="A401" s="88">
        <f>_xlfn.XLOOKUP(Table2[[#This Row],[JOB]],Table13[JOB '#2],Table13[DIVISION '#],)</f>
        <v>2</v>
      </c>
      <c r="B401" s="89" t="s">
        <v>4843</v>
      </c>
      <c r="C401" s="89" t="str">
        <f>_xlfn.XLOOKUP(Table2[[#This Row],[JOB]],Table13[JOB '#1],Table13[JOB DESC],)</f>
        <v>Tarrant VA Bridge Rehab</v>
      </c>
      <c r="D401" s="89" t="s">
        <v>92</v>
      </c>
      <c r="E401" s="89" t="str">
        <f>_xlfn.XLOOKUP(Table2[[#This Row],[ASSET ID]],ALL!$B:$B,ALL!$C:$C,)</f>
        <v>2023 F-250</v>
      </c>
      <c r="F401" s="89" t="str">
        <f>IFERROR(_xlfn.XLOOKUP(Table2[[#This Row],[ASSET ID]],FLEET7[Asset],FLEET7[Employee],),"")</f>
        <v>Miramontes Jr, Juan C</v>
      </c>
      <c r="G401" s="90">
        <v>0.11</v>
      </c>
      <c r="H401" s="116" t="s">
        <v>8377</v>
      </c>
      <c r="I401" s="136"/>
      <c r="J401" s="88"/>
      <c r="K401" s="91">
        <f>_xlfn.XLOOKUP(Table2[[#This Row],[ASSET ID]],Table7[Equip '#],Table7[Rate],)</f>
        <v>1500</v>
      </c>
      <c r="L401" s="91">
        <f>Table2[[#This Row],[INTERNAL MONTHLY RATE]]*Table2[[#This Row],[UNIT ALLOCATION]]</f>
        <v>165</v>
      </c>
      <c r="M401" s="91">
        <f>IF(ISBLANK(Table2[[#This Row],[REVISION]]), Table2[[#This Row],[UNIT ALLOCATION]] * Table2[[#This Row],[INTERNAL MONTHLY RATE]], Table2[[#This Row],[INTERNAL MONTHLY RATE]] * Table2[[#This Row],[REVISION]])</f>
        <v>165</v>
      </c>
      <c r="N401" s="92">
        <f>Table2[[#This Row],[RATE X ALLOCATION]]-Table2[[#This Row],[RATE X REVISION]]</f>
        <v>0</v>
      </c>
    </row>
    <row r="402" spans="1:14" ht="15.6" hidden="1" x14ac:dyDescent="0.3">
      <c r="A402" s="88">
        <f>_xlfn.XLOOKUP(Table2[[#This Row],[JOB]],Table13[JOB '#2],Table13[DIVISION '#],)</f>
        <v>2</v>
      </c>
      <c r="B402" s="89" t="s">
        <v>4843</v>
      </c>
      <c r="C402" s="89" t="str">
        <f>_xlfn.XLOOKUP(Table2[[#This Row],[JOB]],Table13[JOB '#1],Table13[JOB DESC],)</f>
        <v>Tarrant VA Bridge Rehab</v>
      </c>
      <c r="D402" s="89" t="s">
        <v>6048</v>
      </c>
      <c r="E402" s="89" t="str">
        <f>_xlfn.XLOOKUP(Table2[[#This Row],[ASSET ID]],ALL!$B:$B,ALL!$C:$C,)</f>
        <v>2024 F250 XL (REE94010)</v>
      </c>
      <c r="F402" s="89" t="str">
        <f>IFERROR(_xlfn.XLOOKUP(Table2[[#This Row],[ASSET ID]],FLEET7[Asset],FLEET7[Employee],),"")</f>
        <v>Martinez Salazar, Josue</v>
      </c>
      <c r="G402" s="90">
        <v>0.7</v>
      </c>
      <c r="H402" s="116" t="s">
        <v>8377</v>
      </c>
      <c r="I402" s="136"/>
      <c r="J402" s="88"/>
      <c r="K402" s="91">
        <f>_xlfn.XLOOKUP(Table2[[#This Row],[ASSET ID]],Table7[Equip '#],Table7[Rate],)</f>
        <v>1500</v>
      </c>
      <c r="L402" s="91">
        <f>Table2[[#This Row],[INTERNAL MONTHLY RATE]]*Table2[[#This Row],[UNIT ALLOCATION]]</f>
        <v>1050</v>
      </c>
      <c r="M402" s="91">
        <f>IF(ISBLANK(Table2[[#This Row],[REVISION]]), Table2[[#This Row],[UNIT ALLOCATION]] * Table2[[#This Row],[INTERNAL MONTHLY RATE]], Table2[[#This Row],[INTERNAL MONTHLY RATE]] * Table2[[#This Row],[REVISION]])</f>
        <v>1050</v>
      </c>
      <c r="N402" s="92">
        <f>Table2[[#This Row],[RATE X ALLOCATION]]-Table2[[#This Row],[RATE X REVISION]]</f>
        <v>0</v>
      </c>
    </row>
    <row r="403" spans="1:14" ht="15.6" hidden="1" x14ac:dyDescent="0.3">
      <c r="A403" s="88">
        <f>_xlfn.XLOOKUP(Table2[[#This Row],[JOB]],Table13[JOB '#2],Table13[DIVISION '#],)</f>
        <v>2</v>
      </c>
      <c r="B403" s="89" t="s">
        <v>4843</v>
      </c>
      <c r="C403" s="89" t="str">
        <f>_xlfn.XLOOKUP(Table2[[#This Row],[JOB]],Table13[JOB '#1],Table13[JOB DESC],)</f>
        <v>Tarrant VA Bridge Rehab</v>
      </c>
      <c r="D403" s="89" t="s">
        <v>477</v>
      </c>
      <c r="E403" s="89" t="str">
        <f>_xlfn.XLOOKUP(Table2[[#This Row],[ASSET ID]],ALL!$B:$B,ALL!$C:$C,)</f>
        <v>2012 Freightliner with Access</v>
      </c>
      <c r="F403" s="89" t="str">
        <f>IFERROR(_xlfn.XLOOKUP(Table2[[#This Row],[ASSET ID]],FLEET7[Asset],FLEET7[Employee],),"")</f>
        <v/>
      </c>
      <c r="G403" s="90">
        <v>0.08</v>
      </c>
      <c r="H403" s="116" t="s">
        <v>8377</v>
      </c>
      <c r="I403" s="136"/>
      <c r="J403" s="88"/>
      <c r="K403" s="91">
        <f>_xlfn.XLOOKUP(Table2[[#This Row],[ASSET ID]],Table7[Equip '#],Table7[Rate],)</f>
        <v>3650</v>
      </c>
      <c r="L403" s="91">
        <f>Table2[[#This Row],[INTERNAL MONTHLY RATE]]*Table2[[#This Row],[UNIT ALLOCATION]]</f>
        <v>292</v>
      </c>
      <c r="M403" s="91">
        <f>IF(ISBLANK(Table2[[#This Row],[REVISION]]), Table2[[#This Row],[UNIT ALLOCATION]] * Table2[[#This Row],[INTERNAL MONTHLY RATE]], Table2[[#This Row],[INTERNAL MONTHLY RATE]] * Table2[[#This Row],[REVISION]])</f>
        <v>292</v>
      </c>
      <c r="N403" s="92">
        <f>Table2[[#This Row],[RATE X ALLOCATION]]-Table2[[#This Row],[RATE X REVISION]]</f>
        <v>0</v>
      </c>
    </row>
    <row r="404" spans="1:14" ht="15.6" hidden="1" x14ac:dyDescent="0.3">
      <c r="A404" s="88">
        <f>_xlfn.XLOOKUP(Table2[[#This Row],[JOB]],Table13[JOB '#2],Table13[DIVISION '#],)</f>
        <v>2</v>
      </c>
      <c r="B404" s="89" t="s">
        <v>4843</v>
      </c>
      <c r="C404" s="89" t="str">
        <f>_xlfn.XLOOKUP(Table2[[#This Row],[JOB]],Table13[JOB '#1],Table13[JOB DESC],)</f>
        <v>Tarrant VA Bridge Rehab</v>
      </c>
      <c r="D404" s="89" t="s">
        <v>262</v>
      </c>
      <c r="E404" s="89" t="str">
        <f>_xlfn.XLOOKUP(Table2[[#This Row],[ASSET ID]],ALL!$B:$B,ALL!$C:$C,)</f>
        <v>2013 Freightliner M2 106</v>
      </c>
      <c r="F404" s="89" t="str">
        <f>IFERROR(_xlfn.XLOOKUP(Table2[[#This Row],[ASSET ID]],FLEET7[Asset],FLEET7[Employee],),"")</f>
        <v/>
      </c>
      <c r="G404" s="90">
        <v>0.61</v>
      </c>
      <c r="H404" s="116" t="s">
        <v>8377</v>
      </c>
      <c r="I404" s="136"/>
      <c r="J404" s="88"/>
      <c r="K404" s="91">
        <f>_xlfn.XLOOKUP(Table2[[#This Row],[ASSET ID]],Table7[Equip '#],Table7[Rate],)</f>
        <v>3650</v>
      </c>
      <c r="L404" s="91">
        <f>Table2[[#This Row],[INTERNAL MONTHLY RATE]]*Table2[[#This Row],[UNIT ALLOCATION]]</f>
        <v>2226.5</v>
      </c>
      <c r="M404" s="91">
        <f>IF(ISBLANK(Table2[[#This Row],[REVISION]]), Table2[[#This Row],[UNIT ALLOCATION]] * Table2[[#This Row],[INTERNAL MONTHLY RATE]], Table2[[#This Row],[INTERNAL MONTHLY RATE]] * Table2[[#This Row],[REVISION]])</f>
        <v>2226.5</v>
      </c>
      <c r="N404" s="92">
        <f>Table2[[#This Row],[RATE X ALLOCATION]]-Table2[[#This Row],[RATE X REVISION]]</f>
        <v>0</v>
      </c>
    </row>
    <row r="405" spans="1:14" ht="15.6" hidden="1" x14ac:dyDescent="0.3">
      <c r="A405" s="88">
        <f>_xlfn.XLOOKUP(Table2[[#This Row],[JOB]],Table13[JOB '#2],Table13[DIVISION '#],)</f>
        <v>2</v>
      </c>
      <c r="B405" s="89" t="s">
        <v>4843</v>
      </c>
      <c r="C405" s="89" t="str">
        <f>_xlfn.XLOOKUP(Table2[[#This Row],[JOB]],Table13[JOB '#1],Table13[JOB DESC],)</f>
        <v>Tarrant VA Bridge Rehab</v>
      </c>
      <c r="D405" s="89" t="s">
        <v>2870</v>
      </c>
      <c r="E405" s="89" t="str">
        <f>_xlfn.XLOOKUP(Table2[[#This Row],[ASSET ID]],ALL!$B:$B,ALL!$C:$C,)</f>
        <v>2019 INTL 4300 (L592806)</v>
      </c>
      <c r="F405" s="89" t="str">
        <f>IFERROR(_xlfn.XLOOKUP(Table2[[#This Row],[ASSET ID]],FLEET7[Asset],FLEET7[Employee],),"")</f>
        <v/>
      </c>
      <c r="G405" s="90">
        <v>0.15</v>
      </c>
      <c r="H405" s="116" t="s">
        <v>8377</v>
      </c>
      <c r="I405" s="136"/>
      <c r="J405" s="88"/>
      <c r="K405" s="91">
        <f>_xlfn.XLOOKUP(Table2[[#This Row],[ASSET ID]],Table7[Equip '#],Table7[Rate],)</f>
        <v>3650</v>
      </c>
      <c r="L405" s="91">
        <f>Table2[[#This Row],[INTERNAL MONTHLY RATE]]*Table2[[#This Row],[UNIT ALLOCATION]]</f>
        <v>547.5</v>
      </c>
      <c r="M405" s="91">
        <f>IF(ISBLANK(Table2[[#This Row],[REVISION]]), Table2[[#This Row],[UNIT ALLOCATION]] * Table2[[#This Row],[INTERNAL MONTHLY RATE]], Table2[[#This Row],[INTERNAL MONTHLY RATE]] * Table2[[#This Row],[REVISION]])</f>
        <v>547.5</v>
      </c>
      <c r="N405" s="92">
        <f>Table2[[#This Row],[RATE X ALLOCATION]]-Table2[[#This Row],[RATE X REVISION]]</f>
        <v>0</v>
      </c>
    </row>
    <row r="406" spans="1:14" ht="15.6" hidden="1" x14ac:dyDescent="0.3">
      <c r="A406" s="88">
        <f>_xlfn.XLOOKUP(Table2[[#This Row],[JOB]],Table13[JOB '#2],Table13[DIVISION '#],)</f>
        <v>2</v>
      </c>
      <c r="B406" s="89" t="s">
        <v>4843</v>
      </c>
      <c r="C406" s="89" t="str">
        <f>_xlfn.XLOOKUP(Table2[[#This Row],[JOB]],Table13[JOB '#1],Table13[JOB DESC],)</f>
        <v>Tarrant VA Bridge Rehab</v>
      </c>
      <c r="D406" s="89" t="s">
        <v>8080</v>
      </c>
      <c r="E406" s="89" t="str">
        <f>_xlfn.XLOOKUP(Table2[[#This Row],[ASSET ID]],ALL!$B:$B,ALL!$C:$C,)</f>
        <v>2025 CAT 265 CTL (KR405362) SS-46</v>
      </c>
      <c r="F406" s="89" t="str">
        <f>IFERROR(_xlfn.XLOOKUP(Table2[[#This Row],[ASSET ID]],FLEET7[Asset],FLEET7[Employee],),"")</f>
        <v xml:space="preserve"> Josue Martinez </v>
      </c>
      <c r="G406" s="90">
        <v>0.84</v>
      </c>
      <c r="H406" s="116" t="s">
        <v>8377</v>
      </c>
      <c r="I406" s="136"/>
      <c r="J406" s="88"/>
      <c r="K406" s="91">
        <f>_xlfn.XLOOKUP(Table2[[#This Row],[ASSET ID]],Table7[Equip '#],Table7[Rate],)</f>
        <v>2100</v>
      </c>
      <c r="L406" s="91">
        <f>Table2[[#This Row],[INTERNAL MONTHLY RATE]]*Table2[[#This Row],[UNIT ALLOCATION]]</f>
        <v>1764</v>
      </c>
      <c r="M406" s="91">
        <f>IF(ISBLANK(Table2[[#This Row],[REVISION]]), Table2[[#This Row],[UNIT ALLOCATION]] * Table2[[#This Row],[INTERNAL MONTHLY RATE]], Table2[[#This Row],[INTERNAL MONTHLY RATE]] * Table2[[#This Row],[REVISION]])</f>
        <v>1764</v>
      </c>
      <c r="N406" s="92">
        <f>Table2[[#This Row],[RATE X ALLOCATION]]-Table2[[#This Row],[RATE X REVISION]]</f>
        <v>0</v>
      </c>
    </row>
    <row r="407" spans="1:14" ht="15.6" hidden="1" x14ac:dyDescent="0.3">
      <c r="A407" s="88">
        <f>_xlfn.XLOOKUP(Table2[[#This Row],[JOB]],Table13[JOB '#2],Table13[DIVISION '#],)</f>
        <v>2</v>
      </c>
      <c r="B407" s="89" t="s">
        <v>5861</v>
      </c>
      <c r="C407" s="89" t="str">
        <f>_xlfn.XLOOKUP(Table2[[#This Row],[JOB]],Table13[JOB '#1],Table13[JOB DESC],)</f>
        <v>Tarrant Riverside Bridge Rehab</v>
      </c>
      <c r="D407" s="89" t="s">
        <v>307</v>
      </c>
      <c r="E407" s="89" t="str">
        <f>_xlfn.XLOOKUP(Table2[[#This Row],[ASSET ID]],ALL!$B:$B,ALL!$C:$C,)</f>
        <v>2022 DODGE RAM 1500</v>
      </c>
      <c r="F407" s="89" t="str">
        <f>IFERROR(_xlfn.XLOOKUP(Table2[[#This Row],[ASSET ID]],FLEET7[Asset],FLEET7[Employee],),"")</f>
        <v>Kocmick, Caleb S</v>
      </c>
      <c r="G407" s="90">
        <v>1</v>
      </c>
      <c r="H407" s="116" t="s">
        <v>8377</v>
      </c>
      <c r="I407" s="136"/>
      <c r="J407" s="88"/>
      <c r="K407" s="91">
        <f>_xlfn.XLOOKUP(Table2[[#This Row],[ASSET ID]],Table7[Equip '#],Table7[Rate],)</f>
        <v>1300</v>
      </c>
      <c r="L407" s="91">
        <f>Table2[[#This Row],[INTERNAL MONTHLY RATE]]*Table2[[#This Row],[UNIT ALLOCATION]]</f>
        <v>1300</v>
      </c>
      <c r="M407" s="91">
        <f>IF(ISBLANK(Table2[[#This Row],[REVISION]]), Table2[[#This Row],[UNIT ALLOCATION]] * Table2[[#This Row],[INTERNAL MONTHLY RATE]], Table2[[#This Row],[INTERNAL MONTHLY RATE]] * Table2[[#This Row],[REVISION]])</f>
        <v>1300</v>
      </c>
      <c r="N407" s="92">
        <f>Table2[[#This Row],[RATE X ALLOCATION]]-Table2[[#This Row],[RATE X REVISION]]</f>
        <v>0</v>
      </c>
    </row>
    <row r="408" spans="1:14" ht="15.6" hidden="1" x14ac:dyDescent="0.3">
      <c r="A408" s="88">
        <f>_xlfn.XLOOKUP(Table2[[#This Row],[JOB]],Table13[JOB '#2],Table13[DIVISION '#],)</f>
        <v>2</v>
      </c>
      <c r="B408" s="89" t="s">
        <v>5861</v>
      </c>
      <c r="C408" s="89" t="str">
        <f>_xlfn.XLOOKUP(Table2[[#This Row],[JOB]],Table13[JOB '#1],Table13[JOB DESC],)</f>
        <v>Tarrant Riverside Bridge Rehab</v>
      </c>
      <c r="D408" s="89" t="s">
        <v>7553</v>
      </c>
      <c r="E408" s="89" t="str">
        <f>_xlfn.XLOOKUP(Table2[[#This Row],[ASSET ID]],ALL!$B:$B,ALL!$C:$C,)</f>
        <v>2023 CAT 304 (401570)</v>
      </c>
      <c r="F408" s="89" t="str">
        <f>IFERROR(_xlfn.XLOOKUP(Table2[[#This Row],[ASSET ID]],FLEET7[Asset],FLEET7[Employee],),"")</f>
        <v/>
      </c>
      <c r="G408" s="90">
        <v>0.5</v>
      </c>
      <c r="H408" s="116" t="s">
        <v>8377</v>
      </c>
      <c r="I408" s="136"/>
      <c r="J408" s="88"/>
      <c r="K408" s="91">
        <f>_xlfn.XLOOKUP(Table2[[#This Row],[ASSET ID]],Table7[Equip '#],Table7[Rate],)</f>
        <v>3000</v>
      </c>
      <c r="L408" s="91">
        <f>Table2[[#This Row],[INTERNAL MONTHLY RATE]]*Table2[[#This Row],[UNIT ALLOCATION]]</f>
        <v>1500</v>
      </c>
      <c r="M408" s="91">
        <f>IF(ISBLANK(Table2[[#This Row],[REVISION]]), Table2[[#This Row],[UNIT ALLOCATION]] * Table2[[#This Row],[INTERNAL MONTHLY RATE]], Table2[[#This Row],[INTERNAL MONTHLY RATE]] * Table2[[#This Row],[REVISION]])</f>
        <v>1500</v>
      </c>
      <c r="N408" s="92">
        <f>Table2[[#This Row],[RATE X ALLOCATION]]-Table2[[#This Row],[RATE X REVISION]]</f>
        <v>0</v>
      </c>
    </row>
    <row r="409" spans="1:14" ht="15.6" hidden="1" x14ac:dyDescent="0.3">
      <c r="A409" s="88">
        <f>_xlfn.XLOOKUP(Table2[[#This Row],[JOB]],Table13[JOB '#2],Table13[DIVISION '#],)</f>
        <v>2</v>
      </c>
      <c r="B409" s="89" t="s">
        <v>5861</v>
      </c>
      <c r="C409" s="89" t="str">
        <f>_xlfn.XLOOKUP(Table2[[#This Row],[JOB]],Table13[JOB '#1],Table13[JOB DESC],)</f>
        <v>Tarrant Riverside Bridge Rehab</v>
      </c>
      <c r="D409" s="89" t="s">
        <v>1183</v>
      </c>
      <c r="E409" s="89" t="str">
        <f>_xlfn.XLOOKUP(Table2[[#This Row],[ASSET ID]],ALL!$B:$B,ALL!$C:$C,)</f>
        <v>WANCO MESSAGE BOARD (1005010)</v>
      </c>
      <c r="F409" s="89" t="str">
        <f>IFERROR(_xlfn.XLOOKUP(Table2[[#This Row],[ASSET ID]],FLEET7[Asset],FLEET7[Employee],),"")</f>
        <v/>
      </c>
      <c r="G409" s="90">
        <v>1</v>
      </c>
      <c r="H409" s="116" t="s">
        <v>8377</v>
      </c>
      <c r="I409" s="136"/>
      <c r="J409" s="88"/>
      <c r="K409" s="91">
        <f>_xlfn.XLOOKUP(Table2[[#This Row],[ASSET ID]],Table7[Equip '#],Table7[Rate],)</f>
        <v>1250</v>
      </c>
      <c r="L409" s="91">
        <f>Table2[[#This Row],[INTERNAL MONTHLY RATE]]*Table2[[#This Row],[UNIT ALLOCATION]]</f>
        <v>1250</v>
      </c>
      <c r="M409" s="91">
        <f>IF(ISBLANK(Table2[[#This Row],[REVISION]]), Table2[[#This Row],[UNIT ALLOCATION]] * Table2[[#This Row],[INTERNAL MONTHLY RATE]], Table2[[#This Row],[INTERNAL MONTHLY RATE]] * Table2[[#This Row],[REVISION]])</f>
        <v>1250</v>
      </c>
      <c r="N409" s="92">
        <f>Table2[[#This Row],[RATE X ALLOCATION]]-Table2[[#This Row],[RATE X REVISION]]</f>
        <v>0</v>
      </c>
    </row>
    <row r="410" spans="1:14" ht="15.6" hidden="1" x14ac:dyDescent="0.3">
      <c r="A410" s="88">
        <f>_xlfn.XLOOKUP(Table2[[#This Row],[JOB]],Table13[JOB '#2],Table13[DIVISION '#],)</f>
        <v>2</v>
      </c>
      <c r="B410" s="89" t="s">
        <v>5861</v>
      </c>
      <c r="C410" s="89" t="str">
        <f>_xlfn.XLOOKUP(Table2[[#This Row],[JOB]],Table13[JOB '#1],Table13[JOB DESC],)</f>
        <v>Tarrant Riverside Bridge Rehab</v>
      </c>
      <c r="D410" s="89" t="s">
        <v>468</v>
      </c>
      <c r="E410" s="89" t="str">
        <f>_xlfn.XLOOKUP(Table2[[#This Row],[ASSET ID]],ALL!$B:$B,ALL!$C:$C,)</f>
        <v>VER-MAC PCMS-1500LP (H223769)</v>
      </c>
      <c r="F410" s="89" t="str">
        <f>IFERROR(_xlfn.XLOOKUP(Table2[[#This Row],[ASSET ID]],FLEET7[Asset],FLEET7[Employee],),"")</f>
        <v/>
      </c>
      <c r="G410" s="90">
        <v>1</v>
      </c>
      <c r="H410" s="116" t="s">
        <v>8377</v>
      </c>
      <c r="I410" s="136"/>
      <c r="J410" s="88"/>
      <c r="K410" s="91">
        <f>_xlfn.XLOOKUP(Table2[[#This Row],[ASSET ID]],Table7[Equip '#],Table7[Rate],)</f>
        <v>1250</v>
      </c>
      <c r="L410" s="91">
        <f>Table2[[#This Row],[INTERNAL MONTHLY RATE]]*Table2[[#This Row],[UNIT ALLOCATION]]</f>
        <v>1250</v>
      </c>
      <c r="M410" s="91">
        <f>IF(ISBLANK(Table2[[#This Row],[REVISION]]), Table2[[#This Row],[UNIT ALLOCATION]] * Table2[[#This Row],[INTERNAL MONTHLY RATE]], Table2[[#This Row],[INTERNAL MONTHLY RATE]] * Table2[[#This Row],[REVISION]])</f>
        <v>1250</v>
      </c>
      <c r="N410" s="92">
        <f>Table2[[#This Row],[RATE X ALLOCATION]]-Table2[[#This Row],[RATE X REVISION]]</f>
        <v>0</v>
      </c>
    </row>
    <row r="411" spans="1:14" ht="15.6" hidden="1" x14ac:dyDescent="0.3">
      <c r="A411" s="88">
        <f>_xlfn.XLOOKUP(Table2[[#This Row],[JOB]],Table13[JOB '#2],Table13[DIVISION '#],)</f>
        <v>2</v>
      </c>
      <c r="B411" s="89" t="s">
        <v>5861</v>
      </c>
      <c r="C411" s="89" t="str">
        <f>_xlfn.XLOOKUP(Table2[[#This Row],[JOB]],Table13[JOB '#1],Table13[JOB DESC],)</f>
        <v>Tarrant Riverside Bridge Rehab</v>
      </c>
      <c r="D411" s="89" t="s">
        <v>50</v>
      </c>
      <c r="E411" s="89" t="str">
        <f>_xlfn.XLOOKUP(Table2[[#This Row],[ASSET ID]],ALL!$B:$B,ALL!$C:$C,)</f>
        <v>2019 F250 G54587</v>
      </c>
      <c r="F411" s="89" t="str">
        <f>IFERROR(_xlfn.XLOOKUP(Table2[[#This Row],[ASSET ID]],FLEET7[Asset],FLEET7[Employee],),"")</f>
        <v>OPEN</v>
      </c>
      <c r="G411" s="90">
        <v>0.1</v>
      </c>
      <c r="H411" s="116" t="s">
        <v>8377</v>
      </c>
      <c r="I411" s="136"/>
      <c r="J411" s="88"/>
      <c r="K411" s="91">
        <f>_xlfn.XLOOKUP(Table2[[#This Row],[ASSET ID]],Table7[Equip '#],Table7[Rate],)</f>
        <v>1500</v>
      </c>
      <c r="L411" s="91">
        <f>Table2[[#This Row],[INTERNAL MONTHLY RATE]]*Table2[[#This Row],[UNIT ALLOCATION]]</f>
        <v>150</v>
      </c>
      <c r="M411" s="91">
        <f>IF(ISBLANK(Table2[[#This Row],[REVISION]]), Table2[[#This Row],[UNIT ALLOCATION]] * Table2[[#This Row],[INTERNAL MONTHLY RATE]], Table2[[#This Row],[INTERNAL MONTHLY RATE]] * Table2[[#This Row],[REVISION]])</f>
        <v>150</v>
      </c>
      <c r="N411" s="92">
        <f>Table2[[#This Row],[RATE X ALLOCATION]]-Table2[[#This Row],[RATE X REVISION]]</f>
        <v>0</v>
      </c>
    </row>
    <row r="412" spans="1:14" ht="15.6" hidden="1" x14ac:dyDescent="0.3">
      <c r="A412" s="88">
        <f>_xlfn.XLOOKUP(Table2[[#This Row],[JOB]],Table13[JOB '#2],Table13[DIVISION '#],)</f>
        <v>2</v>
      </c>
      <c r="B412" s="89" t="s">
        <v>5861</v>
      </c>
      <c r="C412" s="89" t="str">
        <f>_xlfn.XLOOKUP(Table2[[#This Row],[JOB]],Table13[JOB '#1],Table13[JOB DESC],)</f>
        <v>Tarrant Riverside Bridge Rehab</v>
      </c>
      <c r="D412" s="89" t="s">
        <v>92</v>
      </c>
      <c r="E412" s="89" t="str">
        <f>_xlfn.XLOOKUP(Table2[[#This Row],[ASSET ID]],ALL!$B:$B,ALL!$C:$C,)</f>
        <v>2023 F-250</v>
      </c>
      <c r="F412" s="89" t="str">
        <f>IFERROR(_xlfn.XLOOKUP(Table2[[#This Row],[ASSET ID]],FLEET7[Asset],FLEET7[Employee],),"")</f>
        <v>Miramontes Jr, Juan C</v>
      </c>
      <c r="G412" s="90">
        <v>0.28000000000000003</v>
      </c>
      <c r="H412" s="116" t="s">
        <v>8377</v>
      </c>
      <c r="I412" s="136"/>
      <c r="J412" s="88"/>
      <c r="K412" s="91">
        <f>_xlfn.XLOOKUP(Table2[[#This Row],[ASSET ID]],Table7[Equip '#],Table7[Rate],)</f>
        <v>1500</v>
      </c>
      <c r="L412" s="91">
        <f>Table2[[#This Row],[INTERNAL MONTHLY RATE]]*Table2[[#This Row],[UNIT ALLOCATION]]</f>
        <v>420.00000000000006</v>
      </c>
      <c r="M412" s="91">
        <f>IF(ISBLANK(Table2[[#This Row],[REVISION]]), Table2[[#This Row],[UNIT ALLOCATION]] * Table2[[#This Row],[INTERNAL MONTHLY RATE]], Table2[[#This Row],[INTERNAL MONTHLY RATE]] * Table2[[#This Row],[REVISION]])</f>
        <v>420.00000000000006</v>
      </c>
      <c r="N412" s="92">
        <f>Table2[[#This Row],[RATE X ALLOCATION]]-Table2[[#This Row],[RATE X REVISION]]</f>
        <v>0</v>
      </c>
    </row>
    <row r="413" spans="1:14" ht="15.6" hidden="1" x14ac:dyDescent="0.3">
      <c r="A413" s="88">
        <f>_xlfn.XLOOKUP(Table2[[#This Row],[JOB]],Table13[JOB '#2],Table13[DIVISION '#],)</f>
        <v>2</v>
      </c>
      <c r="B413" s="89" t="s">
        <v>5861</v>
      </c>
      <c r="C413" s="89" t="str">
        <f>_xlfn.XLOOKUP(Table2[[#This Row],[JOB]],Table13[JOB '#1],Table13[JOB DESC],)</f>
        <v>Tarrant Riverside Bridge Rehab</v>
      </c>
      <c r="D413" s="89" t="s">
        <v>94</v>
      </c>
      <c r="E413" s="89" t="str">
        <f>_xlfn.XLOOKUP(Table2[[#This Row],[ASSET ID]],ALL!$B:$B,ALL!$C:$C,)</f>
        <v>2023 F-250</v>
      </c>
      <c r="F413" s="89" t="str">
        <f>IFERROR(_xlfn.XLOOKUP(Table2[[#This Row],[ASSET ID]],FLEET7[Asset],FLEET7[Employee],),"")</f>
        <v>Sanchez, Hector</v>
      </c>
      <c r="G413" s="90">
        <v>1</v>
      </c>
      <c r="H413" s="116" t="s">
        <v>8377</v>
      </c>
      <c r="I413" s="136"/>
      <c r="J413" s="88"/>
      <c r="K413" s="91">
        <f>_xlfn.XLOOKUP(Table2[[#This Row],[ASSET ID]],Table7[Equip '#],Table7[Rate],)</f>
        <v>1500</v>
      </c>
      <c r="L413" s="91">
        <f>Table2[[#This Row],[INTERNAL MONTHLY RATE]]*Table2[[#This Row],[UNIT ALLOCATION]]</f>
        <v>1500</v>
      </c>
      <c r="M413" s="91">
        <f>IF(ISBLANK(Table2[[#This Row],[REVISION]]), Table2[[#This Row],[UNIT ALLOCATION]] * Table2[[#This Row],[INTERNAL MONTHLY RATE]], Table2[[#This Row],[INTERNAL MONTHLY RATE]] * Table2[[#This Row],[REVISION]])</f>
        <v>1500</v>
      </c>
      <c r="N413" s="92">
        <f>Table2[[#This Row],[RATE X ALLOCATION]]-Table2[[#This Row],[RATE X REVISION]]</f>
        <v>0</v>
      </c>
    </row>
    <row r="414" spans="1:14" ht="15.6" hidden="1" x14ac:dyDescent="0.3">
      <c r="A414" s="88">
        <f>_xlfn.XLOOKUP(Table2[[#This Row],[JOB]],Table13[JOB '#2],Table13[DIVISION '#],)</f>
        <v>2</v>
      </c>
      <c r="B414" s="89" t="s">
        <v>5861</v>
      </c>
      <c r="C414" s="89" t="str">
        <f>_xlfn.XLOOKUP(Table2[[#This Row],[JOB]],Table13[JOB '#1],Table13[JOB DESC],)</f>
        <v>Tarrant Riverside Bridge Rehab</v>
      </c>
      <c r="D414" s="89" t="s">
        <v>96</v>
      </c>
      <c r="E414" s="89" t="str">
        <f>_xlfn.XLOOKUP(Table2[[#This Row],[ASSET ID]],ALL!$B:$B,ALL!$C:$C,)</f>
        <v>2023 F-150 STX</v>
      </c>
      <c r="F414" s="89" t="str">
        <f>IFERROR(_xlfn.XLOOKUP(Table2[[#This Row],[ASSET ID]],FLEET7[Asset],FLEET7[Employee],),"")</f>
        <v>Ruhrup, Jared K</v>
      </c>
      <c r="G414" s="90">
        <v>0.1</v>
      </c>
      <c r="H414" s="116" t="s">
        <v>8377</v>
      </c>
      <c r="I414" s="136"/>
      <c r="J414" s="88"/>
      <c r="K414" s="91">
        <f>_xlfn.XLOOKUP(Table2[[#This Row],[ASSET ID]],Table7[Equip '#],Table7[Rate],)</f>
        <v>1300</v>
      </c>
      <c r="L414" s="91">
        <f>Table2[[#This Row],[INTERNAL MONTHLY RATE]]*Table2[[#This Row],[UNIT ALLOCATION]]</f>
        <v>130</v>
      </c>
      <c r="M414" s="91">
        <f>IF(ISBLANK(Table2[[#This Row],[REVISION]]), Table2[[#This Row],[UNIT ALLOCATION]] * Table2[[#This Row],[INTERNAL MONTHLY RATE]], Table2[[#This Row],[INTERNAL MONTHLY RATE]] * Table2[[#This Row],[REVISION]])</f>
        <v>130</v>
      </c>
      <c r="N414" s="92">
        <f>Table2[[#This Row],[RATE X ALLOCATION]]-Table2[[#This Row],[RATE X REVISION]]</f>
        <v>0</v>
      </c>
    </row>
    <row r="415" spans="1:14" ht="15.6" hidden="1" x14ac:dyDescent="0.3">
      <c r="A415" s="88">
        <f>_xlfn.XLOOKUP(Table2[[#This Row],[JOB]],Table13[JOB '#2],Table13[DIVISION '#],)</f>
        <v>2</v>
      </c>
      <c r="B415" s="89" t="s">
        <v>5861</v>
      </c>
      <c r="C415" s="89" t="str">
        <f>_xlfn.XLOOKUP(Table2[[#This Row],[JOB]],Table13[JOB '#1],Table13[JOB DESC],)</f>
        <v>Tarrant Riverside Bridge Rehab</v>
      </c>
      <c r="D415" s="89" t="s">
        <v>6042</v>
      </c>
      <c r="E415" s="89" t="str">
        <f>_xlfn.XLOOKUP(Table2[[#This Row],[ASSET ID]],ALL!$B:$B,ALL!$C:$C,)</f>
        <v>2024 FORD MAVERICK (RRB41388)</v>
      </c>
      <c r="F415" s="89" t="str">
        <f>IFERROR(_xlfn.XLOOKUP(Table2[[#This Row],[ASSET ID]],FLEET7[Asset],FLEET7[Employee],),"")</f>
        <v>MOYA, MARIO</v>
      </c>
      <c r="G415" s="90">
        <v>0.1</v>
      </c>
      <c r="H415" s="116" t="s">
        <v>8377</v>
      </c>
      <c r="I415" s="136"/>
      <c r="J415" s="88"/>
      <c r="K415" s="91">
        <f>_xlfn.XLOOKUP(Table2[[#This Row],[ASSET ID]],Table7[Equip '#],Table7[Rate],)</f>
        <v>1000</v>
      </c>
      <c r="L415" s="91">
        <f>Table2[[#This Row],[INTERNAL MONTHLY RATE]]*Table2[[#This Row],[UNIT ALLOCATION]]</f>
        <v>100</v>
      </c>
      <c r="M415" s="91">
        <f>IF(ISBLANK(Table2[[#This Row],[REVISION]]), Table2[[#This Row],[UNIT ALLOCATION]] * Table2[[#This Row],[INTERNAL MONTHLY RATE]], Table2[[#This Row],[INTERNAL MONTHLY RATE]] * Table2[[#This Row],[REVISION]])</f>
        <v>100</v>
      </c>
      <c r="N415" s="92">
        <f>Table2[[#This Row],[RATE X ALLOCATION]]-Table2[[#This Row],[RATE X REVISION]]</f>
        <v>0</v>
      </c>
    </row>
    <row r="416" spans="1:14" ht="15.6" hidden="1" x14ac:dyDescent="0.3">
      <c r="A416" s="88">
        <f>_xlfn.XLOOKUP(Table2[[#This Row],[JOB]],Table13[JOB '#2],Table13[DIVISION '#],)</f>
        <v>2</v>
      </c>
      <c r="B416" s="89" t="s">
        <v>5861</v>
      </c>
      <c r="C416" s="89" t="str">
        <f>_xlfn.XLOOKUP(Table2[[#This Row],[JOB]],Table13[JOB '#1],Table13[JOB DESC],)</f>
        <v>Tarrant Riverside Bridge Rehab</v>
      </c>
      <c r="D416" s="89" t="s">
        <v>8084</v>
      </c>
      <c r="E416" s="89" t="str">
        <f>_xlfn.XLOOKUP(Table2[[#This Row],[ASSET ID]],ALL!$B:$B,ALL!$C:$C,)</f>
        <v>2024 F250 F26104 PT-284</v>
      </c>
      <c r="F416" s="89" t="str">
        <f>IFERROR(_xlfn.XLOOKUP(Table2[[#This Row],[ASSET ID]],FLEET7[Asset],FLEET7[Employee],),"")</f>
        <v>OPEN</v>
      </c>
      <c r="G416" s="135">
        <v>0.2</v>
      </c>
      <c r="H416" s="116" t="s">
        <v>8377</v>
      </c>
      <c r="I416" s="136"/>
      <c r="J416" s="88"/>
      <c r="K416" s="91">
        <f>_xlfn.XLOOKUP(Table2[[#This Row],[ASSET ID]],Table7[Equip '#],Table7[Rate],)</f>
        <v>1500</v>
      </c>
      <c r="L416" s="91">
        <f>Table2[[#This Row],[INTERNAL MONTHLY RATE]]*Table2[[#This Row],[UNIT ALLOCATION]]</f>
        <v>300</v>
      </c>
      <c r="M416" s="91">
        <f>IF(ISBLANK(Table2[[#This Row],[REVISION]]), Table2[[#This Row],[UNIT ALLOCATION]] * Table2[[#This Row],[INTERNAL MONTHLY RATE]], Table2[[#This Row],[INTERNAL MONTHLY RATE]] * Table2[[#This Row],[REVISION]])</f>
        <v>300</v>
      </c>
      <c r="N416" s="92">
        <f>Table2[[#This Row],[RATE X ALLOCATION]]-Table2[[#This Row],[RATE X REVISION]]</f>
        <v>0</v>
      </c>
    </row>
    <row r="417" spans="1:14" ht="15.6" hidden="1" x14ac:dyDescent="0.3">
      <c r="A417" s="88">
        <f>_xlfn.XLOOKUP(Table2[[#This Row],[JOB]],Table13[JOB '#2],Table13[DIVISION '#],)</f>
        <v>2</v>
      </c>
      <c r="B417" s="89" t="s">
        <v>5861</v>
      </c>
      <c r="C417" s="89" t="str">
        <f>_xlfn.XLOOKUP(Table2[[#This Row],[JOB]],Table13[JOB '#1],Table13[JOB DESC],)</f>
        <v>Tarrant Riverside Bridge Rehab</v>
      </c>
      <c r="D417" s="89" t="s">
        <v>328</v>
      </c>
      <c r="E417" s="89" t="str">
        <f>_xlfn.XLOOKUP(Table2[[#This Row],[ASSET ID]],ALL!$B:$B,ALL!$C:$C,)</f>
        <v>Terex 65 Ton Crane</v>
      </c>
      <c r="F417" s="89" t="str">
        <f>IFERROR(_xlfn.XLOOKUP(Table2[[#This Row],[ASSET ID]],FLEET7[Asset],FLEET7[Employee],),"")</f>
        <v/>
      </c>
      <c r="G417" s="135">
        <v>0.51</v>
      </c>
      <c r="H417" s="116" t="s">
        <v>8377</v>
      </c>
      <c r="I417" s="136"/>
      <c r="J417" s="88"/>
      <c r="K417" s="91">
        <f>_xlfn.XLOOKUP(Table2[[#This Row],[ASSET ID]],Table7[Equip '#],Table7[Rate],)</f>
        <v>6000</v>
      </c>
      <c r="L417" s="91">
        <f>Table2[[#This Row],[INTERNAL MONTHLY RATE]]*Table2[[#This Row],[UNIT ALLOCATION]]</f>
        <v>3060</v>
      </c>
      <c r="M417" s="91">
        <f>IF(ISBLANK(Table2[[#This Row],[REVISION]]), Table2[[#This Row],[UNIT ALLOCATION]] * Table2[[#This Row],[INTERNAL MONTHLY RATE]], Table2[[#This Row],[INTERNAL MONTHLY RATE]] * Table2[[#This Row],[REVISION]])</f>
        <v>3060</v>
      </c>
      <c r="N417" s="92">
        <f>Table2[[#This Row],[RATE X ALLOCATION]]-Table2[[#This Row],[RATE X REVISION]]</f>
        <v>0</v>
      </c>
    </row>
    <row r="418" spans="1:14" ht="15.6" hidden="1" x14ac:dyDescent="0.3">
      <c r="A418" s="88">
        <f>_xlfn.XLOOKUP(Table2[[#This Row],[JOB]],Table13[JOB '#2],Table13[DIVISION '#],)</f>
        <v>2</v>
      </c>
      <c r="B418" s="89" t="s">
        <v>5861</v>
      </c>
      <c r="C418" s="89" t="str">
        <f>_xlfn.XLOOKUP(Table2[[#This Row],[JOB]],Table13[JOB '#1],Table13[JOB DESC],)</f>
        <v>Tarrant Riverside Bridge Rehab</v>
      </c>
      <c r="D418" s="89" t="s">
        <v>8066</v>
      </c>
      <c r="E418" s="89" t="str">
        <f>_xlfn.XLOOKUP(Table2[[#This Row],[ASSET ID]],ALL!$B:$B,ALL!$C:$C,)</f>
        <v>2021 UTILITY TRAILER 85605 SDT-01</v>
      </c>
      <c r="F418" s="89" t="str">
        <f>IFERROR(_xlfn.XLOOKUP(Table2[[#This Row],[ASSET ID]],FLEET7[Asset],FLEET7[Employee],),"")</f>
        <v/>
      </c>
      <c r="G418" s="135">
        <v>0.04</v>
      </c>
      <c r="H418" s="116" t="s">
        <v>8377</v>
      </c>
      <c r="I418" s="136"/>
      <c r="J418" s="88"/>
      <c r="K418" s="91">
        <f>_xlfn.XLOOKUP(Table2[[#This Row],[ASSET ID]],Table7[Equip '#],Table7[Rate],)</f>
        <v>850</v>
      </c>
      <c r="L418" s="91">
        <f>Table2[[#This Row],[INTERNAL MONTHLY RATE]]*Table2[[#This Row],[UNIT ALLOCATION]]</f>
        <v>34</v>
      </c>
      <c r="M418" s="91">
        <f>IF(ISBLANK(Table2[[#This Row],[REVISION]]), Table2[[#This Row],[UNIT ALLOCATION]] * Table2[[#This Row],[INTERNAL MONTHLY RATE]], Table2[[#This Row],[INTERNAL MONTHLY RATE]] * Table2[[#This Row],[REVISION]])</f>
        <v>34</v>
      </c>
      <c r="N418" s="92">
        <f>Table2[[#This Row],[RATE X ALLOCATION]]-Table2[[#This Row],[RATE X REVISION]]</f>
        <v>0</v>
      </c>
    </row>
    <row r="419" spans="1:14" ht="15.6" hidden="1" x14ac:dyDescent="0.3">
      <c r="A419" s="88">
        <f>_xlfn.XLOOKUP(Table2[[#This Row],[JOB]],Table13[JOB '#2],Table13[DIVISION '#],)</f>
        <v>2</v>
      </c>
      <c r="B419" s="89" t="s">
        <v>5861</v>
      </c>
      <c r="C419" s="89" t="str">
        <f>_xlfn.XLOOKUP(Table2[[#This Row],[JOB]],Table13[JOB '#1],Table13[JOB DESC],)</f>
        <v>Tarrant Riverside Bridge Rehab</v>
      </c>
      <c r="D419" s="89" t="s">
        <v>112</v>
      </c>
      <c r="E419" s="89" t="str">
        <f>_xlfn.XLOOKUP(Table2[[#This Row],[ASSET ID]],ALL!$B:$B,ALL!$C:$C,)</f>
        <v>2017 CAT 279D</v>
      </c>
      <c r="F419" s="89" t="str">
        <f>IFERROR(_xlfn.XLOOKUP(Table2[[#This Row],[ASSET ID]],FLEET7[Asset],FLEET7[Employee],),"")</f>
        <v/>
      </c>
      <c r="G419" s="135">
        <v>1</v>
      </c>
      <c r="H419" s="116" t="s">
        <v>8377</v>
      </c>
      <c r="I419" s="136"/>
      <c r="J419" s="88"/>
      <c r="K419" s="91">
        <f>_xlfn.XLOOKUP(Table2[[#This Row],[ASSET ID]],Table7[Equip '#],Table7[Rate],)</f>
        <v>2100</v>
      </c>
      <c r="L419" s="91">
        <f>Table2[[#This Row],[INTERNAL MONTHLY RATE]]*Table2[[#This Row],[UNIT ALLOCATION]]</f>
        <v>2100</v>
      </c>
      <c r="M419" s="91">
        <f>IF(ISBLANK(Table2[[#This Row],[REVISION]]), Table2[[#This Row],[UNIT ALLOCATION]] * Table2[[#This Row],[INTERNAL MONTHLY RATE]], Table2[[#This Row],[INTERNAL MONTHLY RATE]] * Table2[[#This Row],[REVISION]])</f>
        <v>2100</v>
      </c>
      <c r="N419" s="92">
        <f>Table2[[#This Row],[RATE X ALLOCATION]]-Table2[[#This Row],[RATE X REVISION]]</f>
        <v>0</v>
      </c>
    </row>
    <row r="420" spans="1:14" ht="15.6" hidden="1" x14ac:dyDescent="0.3">
      <c r="A420" s="88">
        <f>_xlfn.XLOOKUP(Table2[[#This Row],[JOB]],Table13[JOB '#2],Table13[DIVISION '#],)</f>
        <v>2</v>
      </c>
      <c r="B420" s="89" t="s">
        <v>5861</v>
      </c>
      <c r="C420" s="89" t="str">
        <f>_xlfn.XLOOKUP(Table2[[#This Row],[JOB]],Table13[JOB '#1],Table13[JOB DESC],)</f>
        <v>Tarrant Riverside Bridge Rehab</v>
      </c>
      <c r="D420" s="89" t="s">
        <v>479</v>
      </c>
      <c r="E420" s="89" t="str">
        <f>_xlfn.XLOOKUP(Table2[[#This Row],[ASSET ID]],ALL!$B:$B,ALL!$C:$C,)</f>
        <v>2012 JLG G1255A</v>
      </c>
      <c r="F420" s="89" t="str">
        <f>IFERROR(_xlfn.XLOOKUP(Table2[[#This Row],[ASSET ID]],FLEET7[Asset],FLEET7[Employee],),"")</f>
        <v/>
      </c>
      <c r="G420" s="135">
        <v>1</v>
      </c>
      <c r="H420" s="116" t="s">
        <v>8377</v>
      </c>
      <c r="I420" s="136"/>
      <c r="J420" s="88"/>
      <c r="K420" s="91">
        <f>_xlfn.XLOOKUP(Table2[[#This Row],[ASSET ID]],Table7[Equip '#],Table7[Rate],)</f>
        <v>4000</v>
      </c>
      <c r="L420" s="91">
        <f>Table2[[#This Row],[INTERNAL MONTHLY RATE]]*Table2[[#This Row],[UNIT ALLOCATION]]</f>
        <v>4000</v>
      </c>
      <c r="M420" s="91">
        <f>IF(ISBLANK(Table2[[#This Row],[REVISION]]), Table2[[#This Row],[UNIT ALLOCATION]] * Table2[[#This Row],[INTERNAL MONTHLY RATE]], Table2[[#This Row],[INTERNAL MONTHLY RATE]] * Table2[[#This Row],[REVISION]])</f>
        <v>4000</v>
      </c>
      <c r="N420" s="92">
        <f>Table2[[#This Row],[RATE X ALLOCATION]]-Table2[[#This Row],[RATE X REVISION]]</f>
        <v>0</v>
      </c>
    </row>
    <row r="421" spans="1:14" ht="15.6" hidden="1" x14ac:dyDescent="0.3">
      <c r="A421" s="88">
        <f>_xlfn.XLOOKUP(Table2[[#This Row],[JOB]],Table13[JOB '#2],Table13[DIVISION '#],)</f>
        <v>2</v>
      </c>
      <c r="B421" s="89" t="s">
        <v>5861</v>
      </c>
      <c r="C421" s="89" t="str">
        <f>_xlfn.XLOOKUP(Table2[[#This Row],[JOB]],Table13[JOB '#1],Table13[JOB DESC],)</f>
        <v>Tarrant Riverside Bridge Rehab</v>
      </c>
      <c r="D421" s="89" t="s">
        <v>8351</v>
      </c>
      <c r="E421" s="89" t="str">
        <f>_xlfn.XLOOKUP(Table2[[#This Row],[ASSET ID]],ALL!$B:$B,ALL!$C:$C,)</f>
        <v>2022 CAT 938M (K03394) WL-12</v>
      </c>
      <c r="F421" s="89" t="str">
        <f>IFERROR(_xlfn.XLOOKUP(Table2[[#This Row],[ASSET ID]],FLEET7[Asset],FLEET7[Employee],),"")</f>
        <v>K03394</v>
      </c>
      <c r="G421" s="135">
        <v>0.25</v>
      </c>
      <c r="H421" s="116" t="s">
        <v>8377</v>
      </c>
      <c r="I421" s="136"/>
      <c r="J421" s="88"/>
      <c r="K421" s="91">
        <f>_xlfn.XLOOKUP(Table2[[#This Row],[ASSET ID]],Table7[Equip '#],Table7[Rate],)</f>
        <v>4000</v>
      </c>
      <c r="L421" s="91">
        <f>Table2[[#This Row],[INTERNAL MONTHLY RATE]]*Table2[[#This Row],[UNIT ALLOCATION]]</f>
        <v>1000</v>
      </c>
      <c r="M421" s="91">
        <f>IF(ISBLANK(Table2[[#This Row],[REVISION]]), Table2[[#This Row],[UNIT ALLOCATION]] * Table2[[#This Row],[INTERNAL MONTHLY RATE]], Table2[[#This Row],[INTERNAL MONTHLY RATE]] * Table2[[#This Row],[REVISION]])</f>
        <v>1000</v>
      </c>
      <c r="N421" s="92">
        <f>Table2[[#This Row],[RATE X ALLOCATION]]-Table2[[#This Row],[RATE X REVISION]]</f>
        <v>0</v>
      </c>
    </row>
    <row r="422" spans="1:14" ht="15.6" hidden="1" x14ac:dyDescent="0.3">
      <c r="A422" s="88">
        <f>_xlfn.XLOOKUP(Table2[[#This Row],[JOB]],Table13[JOB '#2],Table13[DIVISION '#],)</f>
        <v>2</v>
      </c>
      <c r="B422" s="89" t="s">
        <v>5862</v>
      </c>
      <c r="C422" s="89" t="str">
        <f>_xlfn.XLOOKUP(Table2[[#This Row],[JOB]],Table13[JOB '#1],Table13[JOB DESC],)</f>
        <v>Tarrant CS Intersection Improv</v>
      </c>
      <c r="D422" s="89" t="s">
        <v>292</v>
      </c>
      <c r="E422" s="89" t="str">
        <f>_xlfn.XLOOKUP(Table2[[#This Row],[ASSET ID]],ALL!$B:$B,ALL!$C:$C,)</f>
        <v>2022 DODGE RAM 1500</v>
      </c>
      <c r="F422" s="89" t="str">
        <f>IFERROR(_xlfn.XLOOKUP(Table2[[#This Row],[ASSET ID]],FLEET7[Asset],FLEET7[Employee],),"")</f>
        <v>Martinez Alvarez, Saul</v>
      </c>
      <c r="G422" s="135">
        <v>0.88</v>
      </c>
      <c r="H422" s="116" t="s">
        <v>8377</v>
      </c>
      <c r="I422" s="136"/>
      <c r="J422" s="88"/>
      <c r="K422" s="91">
        <f>_xlfn.XLOOKUP(Table2[[#This Row],[ASSET ID]],Table7[Equip '#],Table7[Rate],)</f>
        <v>1300</v>
      </c>
      <c r="L422" s="91">
        <f>Table2[[#This Row],[INTERNAL MONTHLY RATE]]*Table2[[#This Row],[UNIT ALLOCATION]]</f>
        <v>1144</v>
      </c>
      <c r="M422" s="91">
        <f>IF(ISBLANK(Table2[[#This Row],[REVISION]]), Table2[[#This Row],[UNIT ALLOCATION]] * Table2[[#This Row],[INTERNAL MONTHLY RATE]], Table2[[#This Row],[INTERNAL MONTHLY RATE]] * Table2[[#This Row],[REVISION]])</f>
        <v>1144</v>
      </c>
      <c r="N422" s="92">
        <f>Table2[[#This Row],[RATE X ALLOCATION]]-Table2[[#This Row],[RATE X REVISION]]</f>
        <v>0</v>
      </c>
    </row>
    <row r="423" spans="1:14" ht="15.6" hidden="1" x14ac:dyDescent="0.3">
      <c r="A423" s="88">
        <f>_xlfn.XLOOKUP(Table2[[#This Row],[JOB]],Table13[JOB '#2],Table13[DIVISION '#],)</f>
        <v>2</v>
      </c>
      <c r="B423" s="89" t="s">
        <v>5862</v>
      </c>
      <c r="C423" s="89" t="str">
        <f>_xlfn.XLOOKUP(Table2[[#This Row],[JOB]],Table13[JOB '#1],Table13[JOB DESC],)</f>
        <v>Tarrant CS Intersection Improv</v>
      </c>
      <c r="D423" s="89" t="s">
        <v>1079</v>
      </c>
      <c r="E423" s="89" t="str">
        <f>_xlfn.XLOOKUP(Table2[[#This Row],[ASSET ID]],ALL!$B:$B,ALL!$C:$C,)</f>
        <v>WANCO ARROW BOARD (1005269)</v>
      </c>
      <c r="F423" s="89" t="str">
        <f>IFERROR(_xlfn.XLOOKUP(Table2[[#This Row],[ASSET ID]],FLEET7[Asset],FLEET7[Employee],),"")</f>
        <v/>
      </c>
      <c r="G423" s="135">
        <v>1</v>
      </c>
      <c r="H423" s="116" t="s">
        <v>8377</v>
      </c>
      <c r="I423" s="136"/>
      <c r="J423" s="88"/>
      <c r="K423" s="91">
        <f>_xlfn.XLOOKUP(Table2[[#This Row],[ASSET ID]],Table7[Equip '#],Table7[Rate],)</f>
        <v>800</v>
      </c>
      <c r="L423" s="91">
        <f>Table2[[#This Row],[INTERNAL MONTHLY RATE]]*Table2[[#This Row],[UNIT ALLOCATION]]</f>
        <v>800</v>
      </c>
      <c r="M423" s="91">
        <f>IF(ISBLANK(Table2[[#This Row],[REVISION]]), Table2[[#This Row],[UNIT ALLOCATION]] * Table2[[#This Row],[INTERNAL MONTHLY RATE]], Table2[[#This Row],[INTERNAL MONTHLY RATE]] * Table2[[#This Row],[REVISION]])</f>
        <v>800</v>
      </c>
      <c r="N423" s="92">
        <f>Table2[[#This Row],[RATE X ALLOCATION]]-Table2[[#This Row],[RATE X REVISION]]</f>
        <v>0</v>
      </c>
    </row>
    <row r="424" spans="1:14" ht="15.6" hidden="1" x14ac:dyDescent="0.3">
      <c r="A424" s="88">
        <f>_xlfn.XLOOKUP(Table2[[#This Row],[JOB]],Table13[JOB '#2],Table13[DIVISION '#],)</f>
        <v>2</v>
      </c>
      <c r="B424" s="89" t="s">
        <v>5862</v>
      </c>
      <c r="C424" s="89" t="str">
        <f>_xlfn.XLOOKUP(Table2[[#This Row],[JOB]],Table13[JOB '#1],Table13[JOB DESC],)</f>
        <v>Tarrant CS Intersection Improv</v>
      </c>
      <c r="D424" s="89" t="s">
        <v>5939</v>
      </c>
      <c r="E424" s="89" t="str">
        <f>_xlfn.XLOOKUP(Table2[[#This Row],[ASSET ID]],ALL!$B:$B,ALL!$C:$C,)</f>
        <v>2024 WANCO WTSP AB</v>
      </c>
      <c r="F424" s="89" t="str">
        <f>IFERROR(_xlfn.XLOOKUP(Table2[[#This Row],[ASSET ID]],FLEET7[Asset],FLEET7[Employee],),"")</f>
        <v/>
      </c>
      <c r="G424" s="135">
        <v>1</v>
      </c>
      <c r="H424" s="116" t="s">
        <v>8377</v>
      </c>
      <c r="I424" s="136"/>
      <c r="J424" s="88"/>
      <c r="K424" s="91">
        <f>_xlfn.XLOOKUP(Table2[[#This Row],[ASSET ID]],Table7[Equip '#],Table7[Rate],)</f>
        <v>800</v>
      </c>
      <c r="L424" s="91">
        <f>Table2[[#This Row],[INTERNAL MONTHLY RATE]]*Table2[[#This Row],[UNIT ALLOCATION]]</f>
        <v>800</v>
      </c>
      <c r="M424" s="91">
        <f>IF(ISBLANK(Table2[[#This Row],[REVISION]]), Table2[[#This Row],[UNIT ALLOCATION]] * Table2[[#This Row],[INTERNAL MONTHLY RATE]], Table2[[#This Row],[INTERNAL MONTHLY RATE]] * Table2[[#This Row],[REVISION]])</f>
        <v>800</v>
      </c>
      <c r="N424" s="92">
        <f>Table2[[#This Row],[RATE X ALLOCATION]]-Table2[[#This Row],[RATE X REVISION]]</f>
        <v>0</v>
      </c>
    </row>
    <row r="425" spans="1:14" ht="15.6" hidden="1" x14ac:dyDescent="0.3">
      <c r="A425" s="88">
        <f>_xlfn.XLOOKUP(Table2[[#This Row],[JOB]],Table13[JOB '#2],Table13[DIVISION '#],)</f>
        <v>2</v>
      </c>
      <c r="B425" s="89" t="s">
        <v>5862</v>
      </c>
      <c r="C425" s="89" t="str">
        <f>_xlfn.XLOOKUP(Table2[[#This Row],[JOB]],Table13[JOB '#1],Table13[JOB DESC],)</f>
        <v>Tarrant CS Intersection Improv</v>
      </c>
      <c r="D425" s="89" t="s">
        <v>50</v>
      </c>
      <c r="E425" s="89" t="str">
        <f>_xlfn.XLOOKUP(Table2[[#This Row],[ASSET ID]],ALL!$B:$B,ALL!$C:$C,)</f>
        <v>2019 F250 G54587</v>
      </c>
      <c r="F425" s="89" t="str">
        <f>IFERROR(_xlfn.XLOOKUP(Table2[[#This Row],[ASSET ID]],FLEET7[Asset],FLEET7[Employee],),"")</f>
        <v>OPEN</v>
      </c>
      <c r="G425" s="135">
        <v>0.3</v>
      </c>
      <c r="H425" s="116" t="s">
        <v>8377</v>
      </c>
      <c r="I425" s="136"/>
      <c r="J425" s="88"/>
      <c r="K425" s="91">
        <f>_xlfn.XLOOKUP(Table2[[#This Row],[ASSET ID]],Table7[Equip '#],Table7[Rate],)</f>
        <v>1500</v>
      </c>
      <c r="L425" s="91">
        <f>Table2[[#This Row],[INTERNAL MONTHLY RATE]]*Table2[[#This Row],[UNIT ALLOCATION]]</f>
        <v>450</v>
      </c>
      <c r="M425" s="91">
        <f>IF(ISBLANK(Table2[[#This Row],[REVISION]]), Table2[[#This Row],[UNIT ALLOCATION]] * Table2[[#This Row],[INTERNAL MONTHLY RATE]], Table2[[#This Row],[INTERNAL MONTHLY RATE]] * Table2[[#This Row],[REVISION]])</f>
        <v>450</v>
      </c>
      <c r="N425" s="92">
        <f>Table2[[#This Row],[RATE X ALLOCATION]]-Table2[[#This Row],[RATE X REVISION]]</f>
        <v>0</v>
      </c>
    </row>
    <row r="426" spans="1:14" ht="15.6" hidden="1" x14ac:dyDescent="0.3">
      <c r="A426" s="88">
        <f>_xlfn.XLOOKUP(Table2[[#This Row],[JOB]],Table13[JOB '#2],Table13[DIVISION '#],)</f>
        <v>2</v>
      </c>
      <c r="B426" s="89" t="s">
        <v>5862</v>
      </c>
      <c r="C426" s="89" t="str">
        <f>_xlfn.XLOOKUP(Table2[[#This Row],[JOB]],Table13[JOB '#1],Table13[JOB DESC],)</f>
        <v>Tarrant CS Intersection Improv</v>
      </c>
      <c r="D426" s="89" t="s">
        <v>83</v>
      </c>
      <c r="E426" s="89" t="str">
        <f>_xlfn.XLOOKUP(Table2[[#This Row],[ASSET ID]],ALL!$B:$B,ALL!$C:$C,)</f>
        <v>2022 F-250</v>
      </c>
      <c r="F426" s="89" t="str">
        <f>IFERROR(_xlfn.XLOOKUP(Table2[[#This Row],[ASSET ID]],FLEET7[Asset],FLEET7[Employee],),"")</f>
        <v>Lemon Jr, Ernest S</v>
      </c>
      <c r="G426" s="135">
        <v>0.23</v>
      </c>
      <c r="H426" s="116" t="s">
        <v>8377</v>
      </c>
      <c r="I426" s="136"/>
      <c r="J426" s="88"/>
      <c r="K426" s="91">
        <f>_xlfn.XLOOKUP(Table2[[#This Row],[ASSET ID]],Table7[Equip '#],Table7[Rate],)</f>
        <v>1500</v>
      </c>
      <c r="L426" s="91">
        <f>Table2[[#This Row],[INTERNAL MONTHLY RATE]]*Table2[[#This Row],[UNIT ALLOCATION]]</f>
        <v>345</v>
      </c>
      <c r="M426" s="91">
        <f>IF(ISBLANK(Table2[[#This Row],[REVISION]]), Table2[[#This Row],[UNIT ALLOCATION]] * Table2[[#This Row],[INTERNAL MONTHLY RATE]], Table2[[#This Row],[INTERNAL MONTHLY RATE]] * Table2[[#This Row],[REVISION]])</f>
        <v>345</v>
      </c>
      <c r="N426" s="92">
        <f>Table2[[#This Row],[RATE X ALLOCATION]]-Table2[[#This Row],[RATE X REVISION]]</f>
        <v>0</v>
      </c>
    </row>
    <row r="427" spans="1:14" ht="15.6" hidden="1" x14ac:dyDescent="0.3">
      <c r="A427" s="88">
        <f>_xlfn.XLOOKUP(Table2[[#This Row],[JOB]],Table13[JOB '#2],Table13[DIVISION '#],)</f>
        <v>2</v>
      </c>
      <c r="B427" s="89" t="s">
        <v>5862</v>
      </c>
      <c r="C427" s="89" t="str">
        <f>_xlfn.XLOOKUP(Table2[[#This Row],[JOB]],Table13[JOB '#1],Table13[JOB DESC],)</f>
        <v>Tarrant CS Intersection Improv</v>
      </c>
      <c r="D427" s="89" t="s">
        <v>118</v>
      </c>
      <c r="E427" s="89" t="str">
        <f>_xlfn.XLOOKUP(Table2[[#This Row],[ASSET ID]],ALL!$B:$B,ALL!$C:$C,)</f>
        <v>CAT 289D3 (2022)</v>
      </c>
      <c r="F427" s="89" t="str">
        <f>IFERROR(_xlfn.XLOOKUP(Table2[[#This Row],[ASSET ID]],FLEET7[Asset],FLEET7[Employee],),"")</f>
        <v>JOSE RIVERA</v>
      </c>
      <c r="G427" s="135">
        <v>0.25</v>
      </c>
      <c r="H427" s="116" t="s">
        <v>8377</v>
      </c>
      <c r="I427" s="136"/>
      <c r="J427" s="88"/>
      <c r="K427" s="91">
        <f>_xlfn.XLOOKUP(Table2[[#This Row],[ASSET ID]],Table7[Equip '#],Table7[Rate],)</f>
        <v>2100</v>
      </c>
      <c r="L427" s="91">
        <f>Table2[[#This Row],[INTERNAL MONTHLY RATE]]*Table2[[#This Row],[UNIT ALLOCATION]]</f>
        <v>525</v>
      </c>
      <c r="M427" s="91">
        <f>IF(ISBLANK(Table2[[#This Row],[REVISION]]), Table2[[#This Row],[UNIT ALLOCATION]] * Table2[[#This Row],[INTERNAL MONTHLY RATE]], Table2[[#This Row],[INTERNAL MONTHLY RATE]] * Table2[[#This Row],[REVISION]])</f>
        <v>525</v>
      </c>
      <c r="N427" s="92">
        <f>Table2[[#This Row],[RATE X ALLOCATION]]-Table2[[#This Row],[RATE X REVISION]]</f>
        <v>0</v>
      </c>
    </row>
    <row r="428" spans="1:14" ht="15.6" hidden="1" x14ac:dyDescent="0.3">
      <c r="A428" s="88">
        <f>_xlfn.XLOOKUP(Table2[[#This Row],[JOB]],Table13[JOB '#2],Table13[DIVISION '#],)</f>
        <v>4</v>
      </c>
      <c r="B428" s="89" t="s">
        <v>5863</v>
      </c>
      <c r="C428" s="89" t="str">
        <f>_xlfn.XLOOKUP(Table2[[#This Row],[JOB]],Table13[JOB '#1],Table13[JOB DESC],)</f>
        <v>Liberty FM 787 EMC Bridge</v>
      </c>
      <c r="D428" s="89" t="s">
        <v>7669</v>
      </c>
      <c r="E428" s="89" t="str">
        <f>_xlfn.XLOOKUP(Table2[[#This Row],[ASSET ID]],ALL!$B:$B,ALL!$C:$C,)</f>
        <v>2025 BTX 14LP-16BK6P-4 (9889)</v>
      </c>
      <c r="F428" s="89" t="str">
        <f>IFERROR(_xlfn.XLOOKUP(Table2[[#This Row],[ASSET ID]],FLEET7[Asset],FLEET7[Employee],),"")</f>
        <v>HTX DUMP TRAILER</v>
      </c>
      <c r="G428" s="135">
        <v>0.92</v>
      </c>
      <c r="H428" s="116" t="s">
        <v>8377</v>
      </c>
      <c r="I428" s="136"/>
      <c r="J428" s="88"/>
      <c r="K428" s="91">
        <f>_xlfn.XLOOKUP(Table2[[#This Row],[ASSET ID]],Table7[Equip '#],Table7[Rate],)</f>
        <v>200</v>
      </c>
      <c r="L428" s="91">
        <f>Table2[[#This Row],[INTERNAL MONTHLY RATE]]*Table2[[#This Row],[UNIT ALLOCATION]]</f>
        <v>184</v>
      </c>
      <c r="M428" s="91">
        <f>IF(ISBLANK(Table2[[#This Row],[REVISION]]), Table2[[#This Row],[UNIT ALLOCATION]] * Table2[[#This Row],[INTERNAL MONTHLY RATE]], Table2[[#This Row],[INTERNAL MONTHLY RATE]] * Table2[[#This Row],[REVISION]])</f>
        <v>184</v>
      </c>
      <c r="N428" s="92">
        <f>Table2[[#This Row],[RATE X ALLOCATION]]-Table2[[#This Row],[RATE X REVISION]]</f>
        <v>0</v>
      </c>
    </row>
    <row r="429" spans="1:14" ht="15.6" hidden="1" x14ac:dyDescent="0.3">
      <c r="A429" s="88">
        <f>_xlfn.XLOOKUP(Table2[[#This Row],[JOB]],Table13[JOB '#2],Table13[DIVISION '#],)</f>
        <v>4</v>
      </c>
      <c r="B429" s="89" t="s">
        <v>5863</v>
      </c>
      <c r="C429" s="89" t="str">
        <f>_xlfn.XLOOKUP(Table2[[#This Row],[JOB]],Table13[JOB '#1],Table13[JOB DESC],)</f>
        <v>Liberty FM 787 EMC Bridge</v>
      </c>
      <c r="D429" s="89" t="s">
        <v>452</v>
      </c>
      <c r="E429" s="89" t="str">
        <f>_xlfn.XLOOKUP(Table2[[#This Row],[ASSET ID]],ALL!$B:$B,ALL!$C:$C,)</f>
        <v>2012 Broce BB250B</v>
      </c>
      <c r="F429" s="89" t="str">
        <f>IFERROR(_xlfn.XLOOKUP(Table2[[#This Row],[ASSET ID]],FLEET7[Asset],FLEET7[Employee],),"")</f>
        <v/>
      </c>
      <c r="G429" s="135">
        <v>0.5</v>
      </c>
      <c r="H429" s="116" t="s">
        <v>8377</v>
      </c>
      <c r="I429" s="136"/>
      <c r="J429" s="88"/>
      <c r="K429" s="91">
        <f>_xlfn.XLOOKUP(Table2[[#This Row],[ASSET ID]],Table7[Equip '#],Table7[Rate],)</f>
        <v>1200</v>
      </c>
      <c r="L429" s="91">
        <f>Table2[[#This Row],[INTERNAL MONTHLY RATE]]*Table2[[#This Row],[UNIT ALLOCATION]]</f>
        <v>600</v>
      </c>
      <c r="M429" s="91">
        <f>IF(ISBLANK(Table2[[#This Row],[REVISION]]), Table2[[#This Row],[UNIT ALLOCATION]] * Table2[[#This Row],[INTERNAL MONTHLY RATE]], Table2[[#This Row],[INTERNAL MONTHLY RATE]] * Table2[[#This Row],[REVISION]])</f>
        <v>600</v>
      </c>
      <c r="N429" s="92">
        <f>Table2[[#This Row],[RATE X ALLOCATION]]-Table2[[#This Row],[RATE X REVISION]]</f>
        <v>0</v>
      </c>
    </row>
    <row r="430" spans="1:14" ht="15.6" hidden="1" x14ac:dyDescent="0.3">
      <c r="A430" s="88">
        <f>_xlfn.XLOOKUP(Table2[[#This Row],[JOB]],Table13[JOB '#2],Table13[DIVISION '#],)</f>
        <v>4</v>
      </c>
      <c r="B430" s="89" t="s">
        <v>5863</v>
      </c>
      <c r="C430" s="89" t="str">
        <f>_xlfn.XLOOKUP(Table2[[#This Row],[JOB]],Table13[JOB '#1],Table13[JOB DESC],)</f>
        <v>Liberty FM 787 EMC Bridge</v>
      </c>
      <c r="D430" s="89" t="s">
        <v>26</v>
      </c>
      <c r="E430" s="89" t="str">
        <f>_xlfn.XLOOKUP(Table2[[#This Row],[ASSET ID]],ALL!$B:$B,ALL!$C:$C,)</f>
        <v>2015 CAT D6K2 LGP</v>
      </c>
      <c r="F430" s="89" t="str">
        <f>IFERROR(_xlfn.XLOOKUP(Table2[[#This Row],[ASSET ID]],FLEET7[Asset],FLEET7[Employee],),"")</f>
        <v/>
      </c>
      <c r="G430" s="135">
        <v>0.1</v>
      </c>
      <c r="H430" s="116" t="s">
        <v>8377</v>
      </c>
      <c r="I430" s="136"/>
      <c r="J430" s="88"/>
      <c r="K430" s="91">
        <f>_xlfn.XLOOKUP(Table2[[#This Row],[ASSET ID]],Table7[Equip '#],Table7[Rate],)</f>
        <v>5500</v>
      </c>
      <c r="L430" s="91">
        <f>Table2[[#This Row],[INTERNAL MONTHLY RATE]]*Table2[[#This Row],[UNIT ALLOCATION]]</f>
        <v>550</v>
      </c>
      <c r="M430" s="91">
        <f>IF(ISBLANK(Table2[[#This Row],[REVISION]]), Table2[[#This Row],[UNIT ALLOCATION]] * Table2[[#This Row],[INTERNAL MONTHLY RATE]], Table2[[#This Row],[INTERNAL MONTHLY RATE]] * Table2[[#This Row],[REVISION]])</f>
        <v>550</v>
      </c>
      <c r="N430" s="92">
        <f>Table2[[#This Row],[RATE X ALLOCATION]]-Table2[[#This Row],[RATE X REVISION]]</f>
        <v>0</v>
      </c>
    </row>
    <row r="431" spans="1:14" ht="15.6" hidden="1" x14ac:dyDescent="0.3">
      <c r="A431" s="88">
        <f>_xlfn.XLOOKUP(Table2[[#This Row],[JOB]],Table13[JOB '#2],Table13[DIVISION '#],)</f>
        <v>4</v>
      </c>
      <c r="B431" s="89" t="s">
        <v>5863</v>
      </c>
      <c r="C431" s="89" t="str">
        <f>_xlfn.XLOOKUP(Table2[[#This Row],[JOB]],Table13[JOB '#1],Table13[JOB DESC],)</f>
        <v>Liberty FM 787 EMC Bridge</v>
      </c>
      <c r="D431" s="89" t="s">
        <v>309</v>
      </c>
      <c r="E431" s="89" t="str">
        <f>_xlfn.XLOOKUP(Table2[[#This Row],[ASSET ID]],ALL!$B:$B,ALL!$C:$C,)</f>
        <v>2022 DODGE RAM 1500</v>
      </c>
      <c r="F431" s="89" t="str">
        <f>IFERROR(_xlfn.XLOOKUP(Table2[[#This Row],[ASSET ID]],FLEET7[Asset],FLEET7[Employee],),"")</f>
        <v>Murcia Orellana, Luis E</v>
      </c>
      <c r="G431" s="135">
        <v>0.5</v>
      </c>
      <c r="H431" s="116" t="s">
        <v>8377</v>
      </c>
      <c r="I431" s="136"/>
      <c r="J431" s="88"/>
      <c r="K431" s="91">
        <f>_xlfn.XLOOKUP(Table2[[#This Row],[ASSET ID]],Table7[Equip '#],Table7[Rate],)</f>
        <v>1300</v>
      </c>
      <c r="L431" s="91">
        <f>Table2[[#This Row],[INTERNAL MONTHLY RATE]]*Table2[[#This Row],[UNIT ALLOCATION]]</f>
        <v>650</v>
      </c>
      <c r="M431" s="91">
        <f>IF(ISBLANK(Table2[[#This Row],[REVISION]]), Table2[[#This Row],[UNIT ALLOCATION]] * Table2[[#This Row],[INTERNAL MONTHLY RATE]], Table2[[#This Row],[INTERNAL MONTHLY RATE]] * Table2[[#This Row],[REVISION]])</f>
        <v>650</v>
      </c>
      <c r="N431" s="92">
        <f>Table2[[#This Row],[RATE X ALLOCATION]]-Table2[[#This Row],[RATE X REVISION]]</f>
        <v>0</v>
      </c>
    </row>
    <row r="432" spans="1:14" ht="15.6" hidden="1" x14ac:dyDescent="0.3">
      <c r="A432" s="88">
        <f>_xlfn.XLOOKUP(Table2[[#This Row],[JOB]],Table13[JOB '#2],Table13[DIVISION '#],)</f>
        <v>4</v>
      </c>
      <c r="B432" s="89" t="s">
        <v>5863</v>
      </c>
      <c r="C432" s="89" t="str">
        <f>_xlfn.XLOOKUP(Table2[[#This Row],[JOB]],Table13[JOB '#1],Table13[JOB DESC],)</f>
        <v>Liberty FM 787 EMC Bridge</v>
      </c>
      <c r="D432" s="89" t="s">
        <v>313</v>
      </c>
      <c r="E432" s="89" t="str">
        <f>_xlfn.XLOOKUP(Table2[[#This Row],[ASSET ID]],ALL!$B:$B,ALL!$C:$C,)</f>
        <v>2022 DODGE RAM 1500</v>
      </c>
      <c r="F432" s="89" t="str">
        <f>IFERROR(_xlfn.XLOOKUP(Table2[[#This Row],[ASSET ID]],FLEET7[Asset],FLEET7[Employee],),"")</f>
        <v>OPEN RAM 1500</v>
      </c>
      <c r="G432" s="135">
        <v>0.1</v>
      </c>
      <c r="H432" s="116" t="s">
        <v>8377</v>
      </c>
      <c r="I432" s="136"/>
      <c r="J432" s="88"/>
      <c r="K432" s="91">
        <f>_xlfn.XLOOKUP(Table2[[#This Row],[ASSET ID]],Table7[Equip '#],Table7[Rate],)</f>
        <v>1300</v>
      </c>
      <c r="L432" s="91">
        <f>Table2[[#This Row],[INTERNAL MONTHLY RATE]]*Table2[[#This Row],[UNIT ALLOCATION]]</f>
        <v>130</v>
      </c>
      <c r="M432" s="91">
        <f>IF(ISBLANK(Table2[[#This Row],[REVISION]]), Table2[[#This Row],[UNIT ALLOCATION]] * Table2[[#This Row],[INTERNAL MONTHLY RATE]], Table2[[#This Row],[INTERNAL MONTHLY RATE]] * Table2[[#This Row],[REVISION]])</f>
        <v>130</v>
      </c>
      <c r="N432" s="92">
        <f>Table2[[#This Row],[RATE X ALLOCATION]]-Table2[[#This Row],[RATE X REVISION]]</f>
        <v>0</v>
      </c>
    </row>
    <row r="433" spans="1:14" ht="15.6" hidden="1" x14ac:dyDescent="0.3">
      <c r="A433" s="88">
        <f>_xlfn.XLOOKUP(Table2[[#This Row],[JOB]],Table13[JOB '#2],Table13[DIVISION '#],)</f>
        <v>4</v>
      </c>
      <c r="B433" s="89" t="s">
        <v>5863</v>
      </c>
      <c r="C433" s="89" t="str">
        <f>_xlfn.XLOOKUP(Table2[[#This Row],[JOB]],Table13[JOB '#1],Table13[JOB DESC],)</f>
        <v>Liberty FM 787 EMC Bridge</v>
      </c>
      <c r="D433" s="89" t="s">
        <v>462</v>
      </c>
      <c r="E433" s="89" t="str">
        <f>_xlfn.XLOOKUP(Table2[[#This Row],[ASSET ID]],ALL!$B:$B,ALL!$C:$C,)</f>
        <v>2023 FORD F-250 XL</v>
      </c>
      <c r="F433" s="89" t="str">
        <f>IFERROR(_xlfn.XLOOKUP(Table2[[#This Row],[ASSET ID]],FLEET7[Asset],FLEET7[Employee],),"")</f>
        <v>Gonzalez, Alonzo</v>
      </c>
      <c r="G433" s="135">
        <v>0.23</v>
      </c>
      <c r="H433" s="116" t="s">
        <v>8377</v>
      </c>
      <c r="I433" s="136"/>
      <c r="J433" s="88"/>
      <c r="K433" s="91">
        <f>_xlfn.XLOOKUP(Table2[[#This Row],[ASSET ID]],Table7[Equip '#],Table7[Rate],)</f>
        <v>2000</v>
      </c>
      <c r="L433" s="91">
        <f>Table2[[#This Row],[INTERNAL MONTHLY RATE]]*Table2[[#This Row],[UNIT ALLOCATION]]</f>
        <v>460</v>
      </c>
      <c r="M433" s="91">
        <f>IF(ISBLANK(Table2[[#This Row],[REVISION]]), Table2[[#This Row],[UNIT ALLOCATION]] * Table2[[#This Row],[INTERNAL MONTHLY RATE]], Table2[[#This Row],[INTERNAL MONTHLY RATE]] * Table2[[#This Row],[REVISION]])</f>
        <v>460</v>
      </c>
      <c r="N433" s="92">
        <f>Table2[[#This Row],[RATE X ALLOCATION]]-Table2[[#This Row],[RATE X REVISION]]</f>
        <v>0</v>
      </c>
    </row>
    <row r="434" spans="1:14" ht="15.6" hidden="1" x14ac:dyDescent="0.3">
      <c r="A434" s="88">
        <f>_xlfn.XLOOKUP(Table2[[#This Row],[JOB]],Table13[JOB '#2],Table13[DIVISION '#],)</f>
        <v>4</v>
      </c>
      <c r="B434" s="89" t="s">
        <v>5863</v>
      </c>
      <c r="C434" s="89" t="str">
        <f>_xlfn.XLOOKUP(Table2[[#This Row],[JOB]],Table13[JOB '#1],Table13[JOB DESC],)</f>
        <v>Liberty FM 787 EMC Bridge</v>
      </c>
      <c r="D434" s="89" t="s">
        <v>3483</v>
      </c>
      <c r="E434" s="89" t="str">
        <f>_xlfn.XLOOKUP(Table2[[#This Row],[ASSET ID]],ALL!$B:$B,ALL!$C:$C,)</f>
        <v>WANCO LIGHT TOWER 4-7KW VERT</v>
      </c>
      <c r="F434" s="89" t="str">
        <f>IFERROR(_xlfn.XLOOKUP(Table2[[#This Row],[ASSET ID]],FLEET7[Asset],FLEET7[Employee],),"")</f>
        <v/>
      </c>
      <c r="G434" s="135">
        <v>1</v>
      </c>
      <c r="H434" s="116" t="s">
        <v>8377</v>
      </c>
      <c r="I434" s="136"/>
      <c r="J434" s="88"/>
      <c r="K434" s="91">
        <f>_xlfn.XLOOKUP(Table2[[#This Row],[ASSET ID]],Table7[Equip '#],Table7[Rate],)</f>
        <v>800</v>
      </c>
      <c r="L434" s="91">
        <f>Table2[[#This Row],[INTERNAL MONTHLY RATE]]*Table2[[#This Row],[UNIT ALLOCATION]]</f>
        <v>800</v>
      </c>
      <c r="M434" s="91">
        <f>IF(ISBLANK(Table2[[#This Row],[REVISION]]), Table2[[#This Row],[UNIT ALLOCATION]] * Table2[[#This Row],[INTERNAL MONTHLY RATE]], Table2[[#This Row],[INTERNAL MONTHLY RATE]] * Table2[[#This Row],[REVISION]])</f>
        <v>800</v>
      </c>
      <c r="N434" s="92">
        <f>Table2[[#This Row],[RATE X ALLOCATION]]-Table2[[#This Row],[RATE X REVISION]]</f>
        <v>0</v>
      </c>
    </row>
    <row r="435" spans="1:14" ht="15.6" hidden="1" x14ac:dyDescent="0.3">
      <c r="A435" s="88">
        <f>_xlfn.XLOOKUP(Table2[[#This Row],[JOB]],Table13[JOB '#2],Table13[DIVISION '#],)</f>
        <v>4</v>
      </c>
      <c r="B435" s="89" t="s">
        <v>5863</v>
      </c>
      <c r="C435" s="89" t="str">
        <f>_xlfn.XLOOKUP(Table2[[#This Row],[JOB]],Table13[JOB '#1],Table13[JOB DESC],)</f>
        <v>Liberty FM 787 EMC Bridge</v>
      </c>
      <c r="D435" s="89" t="s">
        <v>93</v>
      </c>
      <c r="E435" s="89" t="str">
        <f>_xlfn.XLOOKUP(Table2[[#This Row],[ASSET ID]],ALL!$B:$B,ALL!$C:$C,)</f>
        <v>2023 F-150 XL</v>
      </c>
      <c r="F435" s="89" t="str">
        <f>IFERROR(_xlfn.XLOOKUP(Table2[[#This Row],[ASSET ID]],FLEET7[Asset],FLEET7[Employee],),"")</f>
        <v>Rodriguez-Ayala, Alejandro J</v>
      </c>
      <c r="G435" s="135">
        <v>1</v>
      </c>
      <c r="H435" s="116" t="s">
        <v>8377</v>
      </c>
      <c r="I435" s="136"/>
      <c r="J435" s="88"/>
      <c r="K435" s="91">
        <f>_xlfn.XLOOKUP(Table2[[#This Row],[ASSET ID]],Table7[Equip '#],Table7[Rate],)</f>
        <v>1300</v>
      </c>
      <c r="L435" s="91">
        <f>Table2[[#This Row],[INTERNAL MONTHLY RATE]]*Table2[[#This Row],[UNIT ALLOCATION]]</f>
        <v>1300</v>
      </c>
      <c r="M435" s="91">
        <f>IF(ISBLANK(Table2[[#This Row],[REVISION]]), Table2[[#This Row],[UNIT ALLOCATION]] * Table2[[#This Row],[INTERNAL MONTHLY RATE]], Table2[[#This Row],[INTERNAL MONTHLY RATE]] * Table2[[#This Row],[REVISION]])</f>
        <v>1300</v>
      </c>
      <c r="N435" s="92">
        <f>Table2[[#This Row],[RATE X ALLOCATION]]-Table2[[#This Row],[RATE X REVISION]]</f>
        <v>0</v>
      </c>
    </row>
    <row r="436" spans="1:14" ht="15.6" hidden="1" x14ac:dyDescent="0.3">
      <c r="A436" s="88">
        <f>_xlfn.XLOOKUP(Table2[[#This Row],[JOB]],Table13[JOB '#2],Table13[DIVISION '#],)</f>
        <v>4</v>
      </c>
      <c r="B436" s="89" t="s">
        <v>5863</v>
      </c>
      <c r="C436" s="89" t="str">
        <f>_xlfn.XLOOKUP(Table2[[#This Row],[JOB]],Table13[JOB '#1],Table13[JOB DESC],)</f>
        <v>Liberty FM 787 EMC Bridge</v>
      </c>
      <c r="D436" s="89" t="s">
        <v>6047</v>
      </c>
      <c r="E436" s="89" t="str">
        <f>_xlfn.XLOOKUP(Table2[[#This Row],[ASSET ID]],ALL!$B:$B,ALL!$C:$C,)</f>
        <v>2024 F250 XL (REE93968)</v>
      </c>
      <c r="F436" s="89" t="str">
        <f>IFERROR(_xlfn.XLOOKUP(Table2[[#This Row],[ASSET ID]],FLEET7[Asset],FLEET7[Employee],),"")</f>
        <v>Blanco, Andres E</v>
      </c>
      <c r="G436" s="135">
        <v>0.41</v>
      </c>
      <c r="H436" s="116" t="s">
        <v>8377</v>
      </c>
      <c r="I436" s="136"/>
      <c r="J436" s="88"/>
      <c r="K436" s="91">
        <f>_xlfn.XLOOKUP(Table2[[#This Row],[ASSET ID]],Table7[Equip '#],Table7[Rate],)</f>
        <v>1500</v>
      </c>
      <c r="L436" s="91">
        <f>Table2[[#This Row],[INTERNAL MONTHLY RATE]]*Table2[[#This Row],[UNIT ALLOCATION]]</f>
        <v>615</v>
      </c>
      <c r="M436" s="91">
        <f>IF(ISBLANK(Table2[[#This Row],[REVISION]]), Table2[[#This Row],[UNIT ALLOCATION]] * Table2[[#This Row],[INTERNAL MONTHLY RATE]], Table2[[#This Row],[INTERNAL MONTHLY RATE]] * Table2[[#This Row],[REVISION]])</f>
        <v>615</v>
      </c>
      <c r="N436" s="92">
        <f>Table2[[#This Row],[RATE X ALLOCATION]]-Table2[[#This Row],[RATE X REVISION]]</f>
        <v>0</v>
      </c>
    </row>
    <row r="437" spans="1:14" ht="15.6" hidden="1" x14ac:dyDescent="0.3">
      <c r="A437" s="88">
        <f>_xlfn.XLOOKUP(Table2[[#This Row],[JOB]],Table13[JOB '#2],Table13[DIVISION '#],)</f>
        <v>4</v>
      </c>
      <c r="B437" s="89" t="s">
        <v>5863</v>
      </c>
      <c r="C437" s="89" t="str">
        <f>_xlfn.XLOOKUP(Table2[[#This Row],[JOB]],Table13[JOB '#1],Table13[JOB DESC],)</f>
        <v>Liberty FM 787 EMC Bridge</v>
      </c>
      <c r="D437" s="89" t="s">
        <v>245</v>
      </c>
      <c r="E437" s="89" t="str">
        <f>_xlfn.XLOOKUP(Table2[[#This Row],[ASSET ID]],ALL!$B:$B,ALL!$C:$C,)</f>
        <v>84" Sakai SV510T Roller</v>
      </c>
      <c r="F437" s="89" t="str">
        <f>IFERROR(_xlfn.XLOOKUP(Table2[[#This Row],[ASSET ID]],FLEET7[Asset],FLEET7[Employee],),"")</f>
        <v/>
      </c>
      <c r="G437" s="135">
        <v>1</v>
      </c>
      <c r="H437" s="116" t="s">
        <v>8377</v>
      </c>
      <c r="I437" s="136"/>
      <c r="J437" s="88"/>
      <c r="K437" s="91">
        <f>_xlfn.XLOOKUP(Table2[[#This Row],[ASSET ID]],Table7[Equip '#],Table7[Rate],)</f>
        <v>3000</v>
      </c>
      <c r="L437" s="91">
        <f>Table2[[#This Row],[INTERNAL MONTHLY RATE]]*Table2[[#This Row],[UNIT ALLOCATION]]</f>
        <v>3000</v>
      </c>
      <c r="M437" s="91">
        <f>IF(ISBLANK(Table2[[#This Row],[REVISION]]), Table2[[#This Row],[UNIT ALLOCATION]] * Table2[[#This Row],[INTERNAL MONTHLY RATE]], Table2[[#This Row],[INTERNAL MONTHLY RATE]] * Table2[[#This Row],[REVISION]])</f>
        <v>3000</v>
      </c>
      <c r="N437" s="92">
        <f>Table2[[#This Row],[RATE X ALLOCATION]]-Table2[[#This Row],[RATE X REVISION]]</f>
        <v>0</v>
      </c>
    </row>
    <row r="438" spans="1:14" ht="15.6" hidden="1" x14ac:dyDescent="0.3">
      <c r="A438" s="88">
        <f>_xlfn.XLOOKUP(Table2[[#This Row],[JOB]],Table13[JOB '#2],Table13[DIVISION '#],)</f>
        <v>4</v>
      </c>
      <c r="B438" s="89" t="s">
        <v>5863</v>
      </c>
      <c r="C438" s="89" t="str">
        <f>_xlfn.XLOOKUP(Table2[[#This Row],[JOB]],Table13[JOB '#1],Table13[JOB DESC],)</f>
        <v>Liberty FM 787 EMC Bridge</v>
      </c>
      <c r="D438" s="89" t="s">
        <v>335</v>
      </c>
      <c r="E438" s="89"/>
      <c r="F438" s="89" t="str">
        <f>IFERROR(_xlfn.XLOOKUP(Table2[[#This Row],[ASSET ID]],FLEET7[Asset],FLEET7[Employee],),"")</f>
        <v/>
      </c>
      <c r="G438" s="135">
        <v>0.25</v>
      </c>
      <c r="H438" s="116" t="s">
        <v>8377</v>
      </c>
      <c r="I438" s="136"/>
      <c r="J438" s="88"/>
      <c r="K438" s="91">
        <f>_xlfn.XLOOKUP(Table2[[#This Row],[ASSET ID]],Table7[Equip '#],Table7[Rate],)</f>
        <v>3000</v>
      </c>
      <c r="L438" s="91">
        <f>Table2[[#This Row],[INTERNAL MONTHLY RATE]]*Table2[[#This Row],[UNIT ALLOCATION]]</f>
        <v>750</v>
      </c>
      <c r="M438" s="91">
        <f>IF(ISBLANK(Table2[[#This Row],[REVISION]]), Table2[[#This Row],[UNIT ALLOCATION]] * Table2[[#This Row],[INTERNAL MONTHLY RATE]], Table2[[#This Row],[INTERNAL MONTHLY RATE]] * Table2[[#This Row],[REVISION]])</f>
        <v>750</v>
      </c>
      <c r="N438" s="92">
        <f>Table2[[#This Row],[RATE X ALLOCATION]]-Table2[[#This Row],[RATE X REVISION]]</f>
        <v>0</v>
      </c>
    </row>
    <row r="439" spans="1:14" ht="15.6" hidden="1" x14ac:dyDescent="0.3">
      <c r="A439" s="88">
        <f>_xlfn.XLOOKUP(Table2[[#This Row],[JOB]],Table13[JOB '#2],Table13[DIVISION '#],)</f>
        <v>2</v>
      </c>
      <c r="B439" s="89" t="s">
        <v>7803</v>
      </c>
      <c r="C439" s="89" t="str">
        <f>_xlfn.XLOOKUP(Table2[[#This Row],[JOB]],Table13[JOB '#1],Table13[JOB DESC],)</f>
        <v>NTTA Fracture Critical Bridge</v>
      </c>
      <c r="D439" s="89" t="s">
        <v>402</v>
      </c>
      <c r="E439" s="89" t="str">
        <f>_xlfn.XLOOKUP(Table2[[#This Row],[ASSET ID]],ALL!$B:$B,ALL!$C:$C,)</f>
        <v>2020 F-250 D40364</v>
      </c>
      <c r="F439" s="89" t="str">
        <f>IFERROR(_xlfn.XLOOKUP(Table2[[#This Row],[ASSET ID]],FLEET7[Asset],FLEET7[Employee],),"")</f>
        <v>Rodriguez Jr, Salvador</v>
      </c>
      <c r="G439" s="135">
        <v>0.04</v>
      </c>
      <c r="H439" s="116" t="s">
        <v>8377</v>
      </c>
      <c r="I439" s="136"/>
      <c r="J439" s="88"/>
      <c r="K439" s="91">
        <f>_xlfn.XLOOKUP(Table2[[#This Row],[ASSET ID]],Table7[Equip '#],Table7[Rate],)</f>
        <v>1500</v>
      </c>
      <c r="L439" s="91">
        <f>Table2[[#This Row],[INTERNAL MONTHLY RATE]]*Table2[[#This Row],[UNIT ALLOCATION]]</f>
        <v>60</v>
      </c>
      <c r="M439" s="91">
        <f>IF(ISBLANK(Table2[[#This Row],[REVISION]]), Table2[[#This Row],[UNIT ALLOCATION]] * Table2[[#This Row],[INTERNAL MONTHLY RATE]], Table2[[#This Row],[INTERNAL MONTHLY RATE]] * Table2[[#This Row],[REVISION]])</f>
        <v>60</v>
      </c>
      <c r="N439" s="92">
        <f>Table2[[#This Row],[RATE X ALLOCATION]]-Table2[[#This Row],[RATE X REVISION]]</f>
        <v>0</v>
      </c>
    </row>
    <row r="440" spans="1:14" ht="15.6" hidden="1" x14ac:dyDescent="0.3">
      <c r="A440" s="88">
        <f>_xlfn.XLOOKUP(Table2[[#This Row],[JOB]],Table13[JOB '#2],Table13[DIVISION '#],)</f>
        <v>2</v>
      </c>
      <c r="B440" s="89" t="s">
        <v>7803</v>
      </c>
      <c r="C440" s="89" t="str">
        <f>_xlfn.XLOOKUP(Table2[[#This Row],[JOB]],Table13[JOB '#1],Table13[JOB DESC],)</f>
        <v>NTTA Fracture Critical Bridge</v>
      </c>
      <c r="D440" s="89" t="s">
        <v>95</v>
      </c>
      <c r="E440" s="89" t="str">
        <f>_xlfn.XLOOKUP(Table2[[#This Row],[ASSET ID]],ALL!$B:$B,ALL!$C:$C,)</f>
        <v>2023 F-150 STX</v>
      </c>
      <c r="F440" s="89" t="str">
        <f>IFERROR(_xlfn.XLOOKUP(Table2[[#This Row],[ASSET ID]],FLEET7[Asset],FLEET7[Employee],),"")</f>
        <v>Abunemeh, Osama M</v>
      </c>
      <c r="G440" s="135">
        <v>0.2</v>
      </c>
      <c r="H440" s="116" t="s">
        <v>8377</v>
      </c>
      <c r="I440" s="136"/>
      <c r="J440" s="88"/>
      <c r="K440" s="91">
        <f>_xlfn.XLOOKUP(Table2[[#This Row],[ASSET ID]],Table7[Equip '#],Table7[Rate],)</f>
        <v>1300</v>
      </c>
      <c r="L440" s="91">
        <f>Table2[[#This Row],[INTERNAL MONTHLY RATE]]*Table2[[#This Row],[UNIT ALLOCATION]]</f>
        <v>260</v>
      </c>
      <c r="M440" s="91">
        <f>IF(ISBLANK(Table2[[#This Row],[REVISION]]), Table2[[#This Row],[UNIT ALLOCATION]] * Table2[[#This Row],[INTERNAL MONTHLY RATE]], Table2[[#This Row],[INTERNAL MONTHLY RATE]] * Table2[[#This Row],[REVISION]])</f>
        <v>260</v>
      </c>
      <c r="N440" s="92">
        <f>Table2[[#This Row],[RATE X ALLOCATION]]-Table2[[#This Row],[RATE X REVISION]]</f>
        <v>0</v>
      </c>
    </row>
    <row r="441" spans="1:14" ht="15.6" hidden="1" x14ac:dyDescent="0.3">
      <c r="A441" s="88">
        <f>_xlfn.XLOOKUP(Table2[[#This Row],[JOB]],Table13[JOB '#2],Table13[DIVISION '#],)</f>
        <v>2</v>
      </c>
      <c r="B441" s="89" t="s">
        <v>7803</v>
      </c>
      <c r="C441" s="89" t="str">
        <f>_xlfn.XLOOKUP(Table2[[#This Row],[JOB]],Table13[JOB '#1],Table13[JOB DESC],)</f>
        <v>NTTA Fracture Critical Bridge</v>
      </c>
      <c r="D441" s="89" t="s">
        <v>3800</v>
      </c>
      <c r="E441" s="89" t="str">
        <f>_xlfn.XLOOKUP(Table2[[#This Row],[ASSET ID]],ALL!$B:$B,ALL!$C:$C,)</f>
        <v>2024 F350 FLATBED WELDING TK</v>
      </c>
      <c r="F441" s="89" t="str">
        <f>IFERROR(_xlfn.XLOOKUP(Table2[[#This Row],[ASSET ID]],FLEET7[Asset],FLEET7[Employee],),"")</f>
        <v>Claudio, Hector J</v>
      </c>
      <c r="G441" s="135">
        <v>0.11</v>
      </c>
      <c r="H441" s="116" t="s">
        <v>8377</v>
      </c>
      <c r="I441" s="136"/>
      <c r="J441" s="88"/>
      <c r="K441" s="91">
        <f>_xlfn.XLOOKUP(Table2[[#This Row],[ASSET ID]],Table7[Equip '#],Table7[Rate],)</f>
        <v>2500</v>
      </c>
      <c r="L441" s="91">
        <f>Table2[[#This Row],[INTERNAL MONTHLY RATE]]*Table2[[#This Row],[UNIT ALLOCATION]]</f>
        <v>275</v>
      </c>
      <c r="M441" s="91">
        <f>IF(ISBLANK(Table2[[#This Row],[REVISION]]), Table2[[#This Row],[UNIT ALLOCATION]] * Table2[[#This Row],[INTERNAL MONTHLY RATE]], Table2[[#This Row],[INTERNAL MONTHLY RATE]] * Table2[[#This Row],[REVISION]])</f>
        <v>275</v>
      </c>
      <c r="N441" s="92">
        <f>Table2[[#This Row],[RATE X ALLOCATION]]-Table2[[#This Row],[RATE X REVISION]]</f>
        <v>0</v>
      </c>
    </row>
    <row r="442" spans="1:14" ht="15.6" hidden="1" x14ac:dyDescent="0.3">
      <c r="A442" s="88">
        <f>_xlfn.XLOOKUP(Table2[[#This Row],[JOB]],Table13[JOB '#2],Table13[DIVISION '#],)</f>
        <v>2</v>
      </c>
      <c r="B442" s="89" t="s">
        <v>7803</v>
      </c>
      <c r="C442" s="89" t="str">
        <f>_xlfn.XLOOKUP(Table2[[#This Row],[JOB]],Table13[JOB '#1],Table13[JOB DESC],)</f>
        <v>NTTA Fracture Critical Bridge</v>
      </c>
      <c r="D442" s="89" t="s">
        <v>6040</v>
      </c>
      <c r="E442" s="89" t="str">
        <f>_xlfn.XLOOKUP(Table2[[#This Row],[ASSET ID]],ALL!$B:$B,ALL!$C:$C,)</f>
        <v>2024 FORD MAVERICK (RRB41786)</v>
      </c>
      <c r="F442" s="89" t="str">
        <f>IFERROR(_xlfn.XLOOKUP(Table2[[#This Row],[ASSET ID]],FLEET7[Asset],FLEET7[Employee],),"")</f>
        <v>MANCHO CAMACHO, GRECIA</v>
      </c>
      <c r="G442" s="135">
        <v>0.19</v>
      </c>
      <c r="H442" s="116" t="s">
        <v>8377</v>
      </c>
      <c r="I442" s="136"/>
      <c r="J442" s="88"/>
      <c r="K442" s="91">
        <f>_xlfn.XLOOKUP(Table2[[#This Row],[ASSET ID]],Table7[Equip '#],Table7[Rate],)</f>
        <v>1000</v>
      </c>
      <c r="L442" s="91">
        <f>Table2[[#This Row],[INTERNAL MONTHLY RATE]]*Table2[[#This Row],[UNIT ALLOCATION]]</f>
        <v>190</v>
      </c>
      <c r="M442" s="91">
        <f>IF(ISBLANK(Table2[[#This Row],[REVISION]]), Table2[[#This Row],[UNIT ALLOCATION]] * Table2[[#This Row],[INTERNAL MONTHLY RATE]], Table2[[#This Row],[INTERNAL MONTHLY RATE]] * Table2[[#This Row],[REVISION]])</f>
        <v>190</v>
      </c>
      <c r="N442" s="92">
        <f>Table2[[#This Row],[RATE X ALLOCATION]]-Table2[[#This Row],[RATE X REVISION]]</f>
        <v>0</v>
      </c>
    </row>
    <row r="443" spans="1:14" ht="15.6" hidden="1" x14ac:dyDescent="0.3">
      <c r="A443" s="88">
        <f>_xlfn.XLOOKUP(Table2[[#This Row],[JOB]],Table13[JOB '#2],Table13[DIVISION '#],)</f>
        <v>2</v>
      </c>
      <c r="B443" s="89" t="s">
        <v>7803</v>
      </c>
      <c r="C443" s="89" t="str">
        <f>_xlfn.XLOOKUP(Table2[[#This Row],[JOB]],Table13[JOB '#1],Table13[JOB DESC],)</f>
        <v>NTTA Fracture Critical Bridge</v>
      </c>
      <c r="D443" s="89" t="s">
        <v>8084</v>
      </c>
      <c r="E443" s="89" t="str">
        <f>_xlfn.XLOOKUP(Table2[[#This Row],[ASSET ID]],ALL!$B:$B,ALL!$C:$C,)</f>
        <v>2024 F250 F26104 PT-284</v>
      </c>
      <c r="F443" s="89" t="str">
        <f>IFERROR(_xlfn.XLOOKUP(Table2[[#This Row],[ASSET ID]],FLEET7[Asset],FLEET7[Employee],),"")</f>
        <v>OPEN</v>
      </c>
      <c r="G443" s="135">
        <v>0.4</v>
      </c>
      <c r="H443" s="116" t="s">
        <v>8377</v>
      </c>
      <c r="I443" s="136"/>
      <c r="J443" s="88"/>
      <c r="K443" s="91">
        <f>_xlfn.XLOOKUP(Table2[[#This Row],[ASSET ID]],Table7[Equip '#],Table7[Rate],)</f>
        <v>1500</v>
      </c>
      <c r="L443" s="91">
        <f>Table2[[#This Row],[INTERNAL MONTHLY RATE]]*Table2[[#This Row],[UNIT ALLOCATION]]</f>
        <v>600</v>
      </c>
      <c r="M443" s="91">
        <f>IF(ISBLANK(Table2[[#This Row],[REVISION]]), Table2[[#This Row],[UNIT ALLOCATION]] * Table2[[#This Row],[INTERNAL MONTHLY RATE]], Table2[[#This Row],[INTERNAL MONTHLY RATE]] * Table2[[#This Row],[REVISION]])</f>
        <v>600</v>
      </c>
      <c r="N443" s="92">
        <f>Table2[[#This Row],[RATE X ALLOCATION]]-Table2[[#This Row],[RATE X REVISION]]</f>
        <v>0</v>
      </c>
    </row>
    <row r="444" spans="1:14" ht="15.6" hidden="1" x14ac:dyDescent="0.3">
      <c r="A444" s="88">
        <f>_xlfn.XLOOKUP(Table2[[#This Row],[JOB]],Table13[JOB '#2],Table13[DIVISION '#],)</f>
        <v>4</v>
      </c>
      <c r="B444" s="89" t="s">
        <v>8071</v>
      </c>
      <c r="C444" s="89" t="str">
        <f>_xlfn.XLOOKUP(Table2[[#This Row],[JOB]],Table13[JOB '#1],Table13[JOB DESC],)</f>
        <v>Harris VA Bearing Pad Replacem</v>
      </c>
      <c r="D444" s="89" t="s">
        <v>295</v>
      </c>
      <c r="E444" s="89" t="str">
        <f>_xlfn.XLOOKUP(Table2[[#This Row],[ASSET ID]],ALL!$B:$B,ALL!$C:$C,)</f>
        <v>2022 DODGE RAM 1500</v>
      </c>
      <c r="F444" s="89" t="str">
        <f>IFERROR(_xlfn.XLOOKUP(Table2[[#This Row],[ASSET ID]],FLEET7[Asset],FLEET7[Employee],),"")</f>
        <v>Andrade, Manuel</v>
      </c>
      <c r="G444" s="135">
        <v>0.82</v>
      </c>
      <c r="H444" s="116" t="s">
        <v>8377</v>
      </c>
      <c r="I444" s="136"/>
      <c r="J444" s="88"/>
      <c r="K444" s="91">
        <f>_xlfn.XLOOKUP(Table2[[#This Row],[ASSET ID]],Table7[Equip '#],Table7[Rate],)</f>
        <v>1300</v>
      </c>
      <c r="L444" s="91">
        <f>Table2[[#This Row],[INTERNAL MONTHLY RATE]]*Table2[[#This Row],[UNIT ALLOCATION]]</f>
        <v>1066</v>
      </c>
      <c r="M444" s="91">
        <f>IF(ISBLANK(Table2[[#This Row],[REVISION]]), Table2[[#This Row],[UNIT ALLOCATION]] * Table2[[#This Row],[INTERNAL MONTHLY RATE]], Table2[[#This Row],[INTERNAL MONTHLY RATE]] * Table2[[#This Row],[REVISION]])</f>
        <v>1066</v>
      </c>
      <c r="N444" s="92">
        <f>Table2[[#This Row],[RATE X ALLOCATION]]-Table2[[#This Row],[RATE X REVISION]]</f>
        <v>0</v>
      </c>
    </row>
    <row r="445" spans="1:14" ht="15.6" hidden="1" x14ac:dyDescent="0.3">
      <c r="A445" s="88">
        <f>_xlfn.XLOOKUP(Table2[[#This Row],[JOB]],Table13[JOB '#2],Table13[DIVISION '#],)</f>
        <v>4</v>
      </c>
      <c r="B445" s="89" t="s">
        <v>8071</v>
      </c>
      <c r="C445" s="89" t="str">
        <f>_xlfn.XLOOKUP(Table2[[#This Row],[JOB]],Table13[JOB '#1],Table13[JOB DESC],)</f>
        <v>Harris VA Bearing Pad Replacem</v>
      </c>
      <c r="D445" s="89" t="s">
        <v>462</v>
      </c>
      <c r="E445" s="89" t="str">
        <f>_xlfn.XLOOKUP(Table2[[#This Row],[ASSET ID]],ALL!$B:$B,ALL!$C:$C,)</f>
        <v>2023 FORD F-250 XL</v>
      </c>
      <c r="F445" s="89" t="str">
        <f>IFERROR(_xlfn.XLOOKUP(Table2[[#This Row],[ASSET ID]],FLEET7[Asset],FLEET7[Employee],),"")</f>
        <v>Gonzalez, Alonzo</v>
      </c>
      <c r="G445" s="135">
        <v>0.41</v>
      </c>
      <c r="H445" s="116" t="s">
        <v>8377</v>
      </c>
      <c r="I445" s="136"/>
      <c r="J445" s="88"/>
      <c r="K445" s="91">
        <f>_xlfn.XLOOKUP(Table2[[#This Row],[ASSET ID]],Table7[Equip '#],Table7[Rate],)</f>
        <v>2000</v>
      </c>
      <c r="L445" s="91">
        <f>Table2[[#This Row],[INTERNAL MONTHLY RATE]]*Table2[[#This Row],[UNIT ALLOCATION]]</f>
        <v>820</v>
      </c>
      <c r="M445" s="91">
        <f>IF(ISBLANK(Table2[[#This Row],[REVISION]]), Table2[[#This Row],[UNIT ALLOCATION]] * Table2[[#This Row],[INTERNAL MONTHLY RATE]], Table2[[#This Row],[INTERNAL MONTHLY RATE]] * Table2[[#This Row],[REVISION]])</f>
        <v>820</v>
      </c>
      <c r="N445" s="92">
        <f>Table2[[#This Row],[RATE X ALLOCATION]]-Table2[[#This Row],[RATE X REVISION]]</f>
        <v>0</v>
      </c>
    </row>
    <row r="446" spans="1:14" ht="15.6" hidden="1" x14ac:dyDescent="0.3">
      <c r="A446" s="88">
        <f>_xlfn.XLOOKUP(Table2[[#This Row],[JOB]],Table13[JOB '#2],Table13[DIVISION '#],)</f>
        <v>4</v>
      </c>
      <c r="B446" s="89" t="s">
        <v>8071</v>
      </c>
      <c r="C446" s="89" t="str">
        <f>_xlfn.XLOOKUP(Table2[[#This Row],[JOB]],Table13[JOB '#1],Table13[JOB DESC],)</f>
        <v>Harris VA Bearing Pad Replacem</v>
      </c>
      <c r="D446" s="89" t="s">
        <v>46</v>
      </c>
      <c r="E446" s="89" t="str">
        <f>_xlfn.XLOOKUP(Table2[[#This Row],[ASSET ID]],ALL!$B:$B,ALL!$C:$C,)</f>
        <v>2018 F-150 D31569</v>
      </c>
      <c r="F446" s="89" t="str">
        <f>IFERROR(_xlfn.XLOOKUP(Table2[[#This Row],[ASSET ID]],FLEET7[Asset],FLEET7[Employee],),"")</f>
        <v>BADILLO, GERARDO J</v>
      </c>
      <c r="G446" s="135">
        <v>0.16</v>
      </c>
      <c r="H446" s="116" t="s">
        <v>8377</v>
      </c>
      <c r="I446" s="136"/>
      <c r="J446" s="88"/>
      <c r="K446" s="91">
        <f>_xlfn.XLOOKUP(Table2[[#This Row],[ASSET ID]],Table7[Equip '#],Table7[Rate],)</f>
        <v>1300</v>
      </c>
      <c r="L446" s="91">
        <f>Table2[[#This Row],[INTERNAL MONTHLY RATE]]*Table2[[#This Row],[UNIT ALLOCATION]]</f>
        <v>208</v>
      </c>
      <c r="M446" s="91">
        <f>IF(ISBLANK(Table2[[#This Row],[REVISION]]), Table2[[#This Row],[UNIT ALLOCATION]] * Table2[[#This Row],[INTERNAL MONTHLY RATE]], Table2[[#This Row],[INTERNAL MONTHLY RATE]] * Table2[[#This Row],[REVISION]])</f>
        <v>208</v>
      </c>
      <c r="N446" s="92">
        <f>Table2[[#This Row],[RATE X ALLOCATION]]-Table2[[#This Row],[RATE X REVISION]]</f>
        <v>0</v>
      </c>
    </row>
    <row r="447" spans="1:14" ht="15.6" hidden="1" x14ac:dyDescent="0.3">
      <c r="A447" s="88">
        <f>_xlfn.XLOOKUP(Table2[[#This Row],[JOB]],Table13[JOB '#2],Table13[DIVISION '#],)</f>
        <v>4</v>
      </c>
      <c r="B447" s="89" t="s">
        <v>8071</v>
      </c>
      <c r="C447" s="89" t="str">
        <f>_xlfn.XLOOKUP(Table2[[#This Row],[JOB]],Table13[JOB '#1],Table13[JOB DESC],)</f>
        <v>Harris VA Bearing Pad Replacem</v>
      </c>
      <c r="D447" s="89" t="s">
        <v>51</v>
      </c>
      <c r="E447" s="89" t="str">
        <f>_xlfn.XLOOKUP(Table2[[#This Row],[ASSET ID]],ALL!$B:$B,ALL!$C:$C,)</f>
        <v>2019 Ford G54586</v>
      </c>
      <c r="F447" s="89" t="str">
        <f>IFERROR(_xlfn.XLOOKUP(Table2[[#This Row],[ASSET ID]],FLEET7[Asset],FLEET7[Employee],),"")</f>
        <v>Saldierna Jr, Armando</v>
      </c>
      <c r="G447" s="135">
        <v>0.06</v>
      </c>
      <c r="H447" s="116" t="s">
        <v>8377</v>
      </c>
      <c r="I447" s="136"/>
      <c r="J447" s="88"/>
      <c r="K447" s="91">
        <f>_xlfn.XLOOKUP(Table2[[#This Row],[ASSET ID]],Table7[Equip '#],Table7[Rate],)</f>
        <v>1500</v>
      </c>
      <c r="L447" s="91">
        <f>Table2[[#This Row],[INTERNAL MONTHLY RATE]]*Table2[[#This Row],[UNIT ALLOCATION]]</f>
        <v>90</v>
      </c>
      <c r="M447" s="91">
        <f>IF(ISBLANK(Table2[[#This Row],[REVISION]]), Table2[[#This Row],[UNIT ALLOCATION]] * Table2[[#This Row],[INTERNAL MONTHLY RATE]], Table2[[#This Row],[INTERNAL MONTHLY RATE]] * Table2[[#This Row],[REVISION]])</f>
        <v>90</v>
      </c>
      <c r="N447" s="92">
        <f>Table2[[#This Row],[RATE X ALLOCATION]]-Table2[[#This Row],[RATE X REVISION]]</f>
        <v>0</v>
      </c>
    </row>
    <row r="448" spans="1:14" ht="15.6" hidden="1" x14ac:dyDescent="0.3">
      <c r="A448" s="88">
        <f>_xlfn.XLOOKUP(Table2[[#This Row],[JOB]],Table13[JOB '#2],Table13[DIVISION '#],)</f>
        <v>4</v>
      </c>
      <c r="B448" s="89" t="s">
        <v>8071</v>
      </c>
      <c r="C448" s="89" t="str">
        <f>_xlfn.XLOOKUP(Table2[[#This Row],[JOB]],Table13[JOB '#1],Table13[JOB DESC],)</f>
        <v>Harris VA Bearing Pad Replacem</v>
      </c>
      <c r="D448" s="89" t="s">
        <v>70</v>
      </c>
      <c r="E448" s="89" t="str">
        <f>_xlfn.XLOOKUP(Table2[[#This Row],[ASSET ID]],ALL!$B:$B,ALL!$C:$C,)</f>
        <v>2021 F-250 D07383</v>
      </c>
      <c r="F448" s="89" t="str">
        <f>IFERROR(_xlfn.XLOOKUP(Table2[[#This Row],[ASSET ID]],FLEET7[Asset],FLEET7[Employee],),"")</f>
        <v>Turrubiartes Jr, Jose G</v>
      </c>
      <c r="G448" s="135">
        <v>0.16</v>
      </c>
      <c r="H448" s="116" t="s">
        <v>8377</v>
      </c>
      <c r="I448" s="136"/>
      <c r="J448" s="88"/>
      <c r="K448" s="91">
        <f>_xlfn.XLOOKUP(Table2[[#This Row],[ASSET ID]],Table7[Equip '#],Table7[Rate],)</f>
        <v>1500</v>
      </c>
      <c r="L448" s="91">
        <f>Table2[[#This Row],[INTERNAL MONTHLY RATE]]*Table2[[#This Row],[UNIT ALLOCATION]]</f>
        <v>240</v>
      </c>
      <c r="M448" s="91">
        <f>IF(ISBLANK(Table2[[#This Row],[REVISION]]), Table2[[#This Row],[UNIT ALLOCATION]] * Table2[[#This Row],[INTERNAL MONTHLY RATE]], Table2[[#This Row],[INTERNAL MONTHLY RATE]] * Table2[[#This Row],[REVISION]])</f>
        <v>240</v>
      </c>
      <c r="N448" s="92">
        <f>Table2[[#This Row],[RATE X ALLOCATION]]-Table2[[#This Row],[RATE X REVISION]]</f>
        <v>0</v>
      </c>
    </row>
    <row r="449" spans="1:14" ht="15.6" hidden="1" x14ac:dyDescent="0.3">
      <c r="A449" s="88">
        <f>_xlfn.XLOOKUP(Table2[[#This Row],[JOB]],Table13[JOB '#2],Table13[DIVISION '#],)</f>
        <v>4</v>
      </c>
      <c r="B449" s="89" t="s">
        <v>8071</v>
      </c>
      <c r="C449" s="89" t="str">
        <f>_xlfn.XLOOKUP(Table2[[#This Row],[JOB]],Table13[JOB '#1],Table13[JOB DESC],)</f>
        <v>Harris VA Bearing Pad Replacem</v>
      </c>
      <c r="D449" s="89" t="s">
        <v>89</v>
      </c>
      <c r="E449" s="89" t="str">
        <f>_xlfn.XLOOKUP(Table2[[#This Row],[ASSET ID]],ALL!$B:$B,ALL!$C:$C,)</f>
        <v>2022 F-250 G40594</v>
      </c>
      <c r="F449" s="89" t="str">
        <f>IFERROR(_xlfn.XLOOKUP(Table2[[#This Row],[ASSET ID]],FLEET7[Asset],FLEET7[Employee],),"")</f>
        <v>Caballero, Reyneri M</v>
      </c>
      <c r="G449" s="135">
        <v>0.09</v>
      </c>
      <c r="H449" s="116" t="s">
        <v>8377</v>
      </c>
      <c r="I449" s="136"/>
      <c r="J449" s="88"/>
      <c r="K449" s="91">
        <f>_xlfn.XLOOKUP(Table2[[#This Row],[ASSET ID]],Table7[Equip '#],Table7[Rate],)</f>
        <v>1500</v>
      </c>
      <c r="L449" s="91">
        <f>Table2[[#This Row],[INTERNAL MONTHLY RATE]]*Table2[[#This Row],[UNIT ALLOCATION]]</f>
        <v>135</v>
      </c>
      <c r="M449" s="91">
        <f>IF(ISBLANK(Table2[[#This Row],[REVISION]]), Table2[[#This Row],[UNIT ALLOCATION]] * Table2[[#This Row],[INTERNAL MONTHLY RATE]], Table2[[#This Row],[INTERNAL MONTHLY RATE]] * Table2[[#This Row],[REVISION]])</f>
        <v>135</v>
      </c>
      <c r="N449" s="92">
        <f>Table2[[#This Row],[RATE X ALLOCATION]]-Table2[[#This Row],[RATE X REVISION]]</f>
        <v>0</v>
      </c>
    </row>
    <row r="450" spans="1:14" ht="15.6" hidden="1" x14ac:dyDescent="0.3">
      <c r="A450" s="88">
        <f>_xlfn.XLOOKUP(Table2[[#This Row],[JOB]],Table13[JOB '#2],Table13[DIVISION '#],)</f>
        <v>4</v>
      </c>
      <c r="B450" s="89" t="s">
        <v>8071</v>
      </c>
      <c r="C450" s="89" t="str">
        <f>_xlfn.XLOOKUP(Table2[[#This Row],[JOB]],Table13[JOB '#1],Table13[JOB DESC],)</f>
        <v>Harris VA Bearing Pad Replacem</v>
      </c>
      <c r="D450" s="89" t="s">
        <v>90</v>
      </c>
      <c r="E450" s="89" t="str">
        <f>_xlfn.XLOOKUP(Table2[[#This Row],[ASSET ID]],ALL!$B:$B,ALL!$C:$C,)</f>
        <v>2023 F-150 D66303</v>
      </c>
      <c r="F450" s="89" t="str">
        <f>IFERROR(_xlfn.XLOOKUP(Table2[[#This Row],[ASSET ID]],FLEET7[Asset],FLEET7[Employee],),"")</f>
        <v>Morales, Luis A</v>
      </c>
      <c r="G450" s="135">
        <v>0.09</v>
      </c>
      <c r="H450" s="116" t="s">
        <v>8377</v>
      </c>
      <c r="I450" s="136"/>
      <c r="J450" s="88"/>
      <c r="K450" s="91">
        <f>_xlfn.XLOOKUP(Table2[[#This Row],[ASSET ID]],Table7[Equip '#],Table7[Rate],)</f>
        <v>1300</v>
      </c>
      <c r="L450" s="91">
        <f>Table2[[#This Row],[INTERNAL MONTHLY RATE]]*Table2[[#This Row],[UNIT ALLOCATION]]</f>
        <v>117</v>
      </c>
      <c r="M450" s="91">
        <f>IF(ISBLANK(Table2[[#This Row],[REVISION]]), Table2[[#This Row],[UNIT ALLOCATION]] * Table2[[#This Row],[INTERNAL MONTHLY RATE]], Table2[[#This Row],[INTERNAL MONTHLY RATE]] * Table2[[#This Row],[REVISION]])</f>
        <v>117</v>
      </c>
      <c r="N450" s="92">
        <f>Table2[[#This Row],[RATE X ALLOCATION]]-Table2[[#This Row],[RATE X REVISION]]</f>
        <v>0</v>
      </c>
    </row>
    <row r="451" spans="1:14" ht="15.6" hidden="1" x14ac:dyDescent="0.3">
      <c r="A451" s="88">
        <f>_xlfn.XLOOKUP(Table2[[#This Row],[JOB]],Table13[JOB '#2],Table13[DIVISION '#],)</f>
        <v>4</v>
      </c>
      <c r="B451" s="89" t="s">
        <v>8071</v>
      </c>
      <c r="C451" s="89" t="str">
        <f>_xlfn.XLOOKUP(Table2[[#This Row],[JOB]],Table13[JOB '#1],Table13[JOB DESC],)</f>
        <v>Harris VA Bearing Pad Replacem</v>
      </c>
      <c r="D451" s="89" t="s">
        <v>253</v>
      </c>
      <c r="E451" s="89" t="str">
        <f>_xlfn.XLOOKUP(Table2[[#This Row],[ASSET ID]],ALL!$B:$B,ALL!$C:$C,)</f>
        <v>2023 F-150 STX</v>
      </c>
      <c r="F451" s="89" t="str">
        <f>IFERROR(_xlfn.XLOOKUP(Table2[[#This Row],[ASSET ID]],FLEET7[Asset],FLEET7[Employee],),"")</f>
        <v>Open</v>
      </c>
      <c r="G451" s="135">
        <v>0.23</v>
      </c>
      <c r="H451" s="116" t="s">
        <v>8377</v>
      </c>
      <c r="I451" s="136"/>
      <c r="J451" s="88"/>
      <c r="K451" s="91">
        <f>_xlfn.XLOOKUP(Table2[[#This Row],[ASSET ID]],Table7[Equip '#],Table7[Rate],)</f>
        <v>1300</v>
      </c>
      <c r="L451" s="91">
        <f>Table2[[#This Row],[INTERNAL MONTHLY RATE]]*Table2[[#This Row],[UNIT ALLOCATION]]</f>
        <v>299</v>
      </c>
      <c r="M451" s="91">
        <f>IF(ISBLANK(Table2[[#This Row],[REVISION]]), Table2[[#This Row],[UNIT ALLOCATION]] * Table2[[#This Row],[INTERNAL MONTHLY RATE]], Table2[[#This Row],[INTERNAL MONTHLY RATE]] * Table2[[#This Row],[REVISION]])</f>
        <v>299</v>
      </c>
      <c r="N451" s="92">
        <f>Table2[[#This Row],[RATE X ALLOCATION]]-Table2[[#This Row],[RATE X REVISION]]</f>
        <v>0</v>
      </c>
    </row>
    <row r="452" spans="1:14" ht="15.6" hidden="1" x14ac:dyDescent="0.3">
      <c r="A452" s="88">
        <f>_xlfn.XLOOKUP(Table2[[#This Row],[JOB]],Table13[JOB '#2],Table13[DIVISION '#],)</f>
        <v>4</v>
      </c>
      <c r="B452" s="89" t="s">
        <v>7673</v>
      </c>
      <c r="C452" s="89" t="str">
        <f>_xlfn.XLOOKUP(Table2[[#This Row],[JOB]],Table13[JOB '#1],Table13[JOB DESC],)</f>
        <v>Matagorda SH 35 Bridge Replace</v>
      </c>
      <c r="D452" s="89" t="s">
        <v>14</v>
      </c>
      <c r="E452" s="89" t="str">
        <f>_xlfn.XLOOKUP(Table2[[#This Row],[ASSET ID]],ALL!$B:$B,ALL!$C:$C,)</f>
        <v>2014 Lay-Mor SM300</v>
      </c>
      <c r="F452" s="89" t="str">
        <f>IFERROR(_xlfn.XLOOKUP(Table2[[#This Row],[ASSET ID]],FLEET7[Asset],FLEET7[Employee],),"")</f>
        <v/>
      </c>
      <c r="G452" s="135">
        <v>1</v>
      </c>
      <c r="H452" s="116" t="s">
        <v>8377</v>
      </c>
      <c r="I452" s="136"/>
      <c r="J452" s="88"/>
      <c r="K452" s="91">
        <f>_xlfn.XLOOKUP(Table2[[#This Row],[ASSET ID]],Table7[Equip '#],Table7[Rate],)</f>
        <v>1200</v>
      </c>
      <c r="L452" s="91">
        <f>Table2[[#This Row],[INTERNAL MONTHLY RATE]]*Table2[[#This Row],[UNIT ALLOCATION]]</f>
        <v>1200</v>
      </c>
      <c r="M452" s="91">
        <f>IF(ISBLANK(Table2[[#This Row],[REVISION]]), Table2[[#This Row],[UNIT ALLOCATION]] * Table2[[#This Row],[INTERNAL MONTHLY RATE]], Table2[[#This Row],[INTERNAL MONTHLY RATE]] * Table2[[#This Row],[REVISION]])</f>
        <v>1200</v>
      </c>
      <c r="N452" s="92">
        <f>Table2[[#This Row],[RATE X ALLOCATION]]-Table2[[#This Row],[RATE X REVISION]]</f>
        <v>0</v>
      </c>
    </row>
    <row r="453" spans="1:14" ht="15.6" hidden="1" x14ac:dyDescent="0.3">
      <c r="A453" s="88">
        <f>_xlfn.XLOOKUP(Table2[[#This Row],[JOB]],Table13[JOB '#2],Table13[DIVISION '#],)</f>
        <v>4</v>
      </c>
      <c r="B453" s="89" t="s">
        <v>7673</v>
      </c>
      <c r="C453" s="89" t="str">
        <f>_xlfn.XLOOKUP(Table2[[#This Row],[JOB]],Table13[JOB '#1],Table13[JOB DESC],)</f>
        <v>Matagorda SH 35 Bridge Replace</v>
      </c>
      <c r="D453" s="89" t="s">
        <v>3493</v>
      </c>
      <c r="E453" s="89" t="str">
        <f>_xlfn.XLOOKUP(Table2[[#This Row],[ASSET ID]],ALL!$B:$B,ALL!$C:$C,)</f>
        <v>2013 Kobelco CK1600G</v>
      </c>
      <c r="F453" s="89" t="str">
        <f>IFERROR(_xlfn.XLOOKUP(Table2[[#This Row],[ASSET ID]],FLEET7[Asset],FLEET7[Employee],),"")</f>
        <v/>
      </c>
      <c r="G453" s="135">
        <v>1</v>
      </c>
      <c r="H453" s="116" t="s">
        <v>8377</v>
      </c>
      <c r="I453" s="136"/>
      <c r="J453" s="88"/>
      <c r="K453" s="91">
        <f>_xlfn.XLOOKUP(Table2[[#This Row],[ASSET ID]],Table7[Equip '#],Table7[Rate],)</f>
        <v>8800</v>
      </c>
      <c r="L453" s="91">
        <f>Table2[[#This Row],[INTERNAL MONTHLY RATE]]*Table2[[#This Row],[UNIT ALLOCATION]]</f>
        <v>8800</v>
      </c>
      <c r="M453" s="91">
        <f>IF(ISBLANK(Table2[[#This Row],[REVISION]]), Table2[[#This Row],[UNIT ALLOCATION]] * Table2[[#This Row],[INTERNAL MONTHLY RATE]], Table2[[#This Row],[INTERNAL MONTHLY RATE]] * Table2[[#This Row],[REVISION]])</f>
        <v>8800</v>
      </c>
      <c r="N453" s="92">
        <f>Table2[[#This Row],[RATE X ALLOCATION]]-Table2[[#This Row],[RATE X REVISION]]</f>
        <v>0</v>
      </c>
    </row>
    <row r="454" spans="1:14" ht="15.6" hidden="1" x14ac:dyDescent="0.3">
      <c r="A454" s="88">
        <f>_xlfn.XLOOKUP(Table2[[#This Row],[JOB]],Table13[JOB '#2],Table13[DIVISION '#],)</f>
        <v>4</v>
      </c>
      <c r="B454" s="89" t="s">
        <v>7673</v>
      </c>
      <c r="C454" s="89" t="str">
        <f>_xlfn.XLOOKUP(Table2[[#This Row],[JOB]],Table13[JOB '#1],Table13[JOB DESC],)</f>
        <v>Matagorda SH 35 Bridge Replace</v>
      </c>
      <c r="D454" s="89" t="s">
        <v>286</v>
      </c>
      <c r="E454" s="89" t="str">
        <f>_xlfn.XLOOKUP(Table2[[#This Row],[ASSET ID]],ALL!$B:$B,ALL!$C:$C,)</f>
        <v>2015 Caterpillar D6N LGP</v>
      </c>
      <c r="F454" s="89" t="str">
        <f>IFERROR(_xlfn.XLOOKUP(Table2[[#This Row],[ASSET ID]],FLEET7[Asset],FLEET7[Employee],),"")</f>
        <v/>
      </c>
      <c r="G454" s="135">
        <v>1</v>
      </c>
      <c r="H454" s="116" t="s">
        <v>8377</v>
      </c>
      <c r="I454" s="136"/>
      <c r="J454" s="88"/>
      <c r="K454" s="91">
        <f>_xlfn.XLOOKUP(Table2[[#This Row],[ASSET ID]],Table7[Equip '#],Table7[Rate],)</f>
        <v>5500</v>
      </c>
      <c r="L454" s="91">
        <f>Table2[[#This Row],[INTERNAL MONTHLY RATE]]*Table2[[#This Row],[UNIT ALLOCATION]]</f>
        <v>5500</v>
      </c>
      <c r="M454" s="91">
        <f>IF(ISBLANK(Table2[[#This Row],[REVISION]]), Table2[[#This Row],[UNIT ALLOCATION]] * Table2[[#This Row],[INTERNAL MONTHLY RATE]], Table2[[#This Row],[INTERNAL MONTHLY RATE]] * Table2[[#This Row],[REVISION]])</f>
        <v>5500</v>
      </c>
      <c r="N454" s="92">
        <f>Table2[[#This Row],[RATE X ALLOCATION]]-Table2[[#This Row],[RATE X REVISION]]</f>
        <v>0</v>
      </c>
    </row>
    <row r="455" spans="1:14" ht="15.6" hidden="1" x14ac:dyDescent="0.3">
      <c r="A455" s="88">
        <f>_xlfn.XLOOKUP(Table2[[#This Row],[JOB]],Table13[JOB '#2],Table13[DIVISION '#],)</f>
        <v>4</v>
      </c>
      <c r="B455" s="89" t="s">
        <v>7673</v>
      </c>
      <c r="C455" s="89" t="str">
        <f>_xlfn.XLOOKUP(Table2[[#This Row],[JOB]],Table13[JOB '#1],Table13[JOB DESC],)</f>
        <v>Matagorda SH 35 Bridge Replace</v>
      </c>
      <c r="D455" s="89" t="s">
        <v>1840</v>
      </c>
      <c r="E455" s="89" t="str">
        <f>_xlfn.XLOOKUP(Table2[[#This Row],[ASSET ID]],ALL!$B:$B,ALL!$C:$C,)</f>
        <v>2014 PB DT 348 (219806)</v>
      </c>
      <c r="F455" s="89" t="str">
        <f>IFERROR(_xlfn.XLOOKUP(Table2[[#This Row],[ASSET ID]],FLEET7[Asset],FLEET7[Employee],),"")</f>
        <v/>
      </c>
      <c r="G455" s="135">
        <v>0.05</v>
      </c>
      <c r="H455" s="116" t="s">
        <v>8377</v>
      </c>
      <c r="I455" s="136"/>
      <c r="J455" s="88"/>
      <c r="K455" s="91">
        <f>_xlfn.XLOOKUP(Table2[[#This Row],[ASSET ID]],Table7[Equip '#],Table7[Rate],)</f>
        <v>5000</v>
      </c>
      <c r="L455" s="91">
        <f>Table2[[#This Row],[INTERNAL MONTHLY RATE]]*Table2[[#This Row],[UNIT ALLOCATION]]</f>
        <v>250</v>
      </c>
      <c r="M455" s="91">
        <f>IF(ISBLANK(Table2[[#This Row],[REVISION]]), Table2[[#This Row],[UNIT ALLOCATION]] * Table2[[#This Row],[INTERNAL MONTHLY RATE]], Table2[[#This Row],[INTERNAL MONTHLY RATE]] * Table2[[#This Row],[REVISION]])</f>
        <v>250</v>
      </c>
      <c r="N455" s="92">
        <f>Table2[[#This Row],[RATE X ALLOCATION]]-Table2[[#This Row],[RATE X REVISION]]</f>
        <v>0</v>
      </c>
    </row>
    <row r="456" spans="1:14" ht="15.6" hidden="1" x14ac:dyDescent="0.3">
      <c r="A456" s="88">
        <f>_xlfn.XLOOKUP(Table2[[#This Row],[JOB]],Table13[JOB '#2],Table13[DIVISION '#],)</f>
        <v>4</v>
      </c>
      <c r="B456" s="89" t="s">
        <v>7673</v>
      </c>
      <c r="C456" s="89" t="str">
        <f>_xlfn.XLOOKUP(Table2[[#This Row],[JOB]],Table13[JOB '#1],Table13[JOB DESC],)</f>
        <v>Matagorda SH 35 Bridge Replace</v>
      </c>
      <c r="D456" s="89" t="s">
        <v>303</v>
      </c>
      <c r="E456" s="89" t="str">
        <f>_xlfn.XLOOKUP(Table2[[#This Row],[ASSET ID]],ALL!$B:$B,ALL!$C:$C,)</f>
        <v>2022 DODGE RAM 1500</v>
      </c>
      <c r="F456" s="89" t="str">
        <f>IFERROR(_xlfn.XLOOKUP(Table2[[#This Row],[ASSET ID]],FLEET7[Asset],FLEET7[Employee],),"")</f>
        <v>Medina-Rodriguez, Jesus A</v>
      </c>
      <c r="G456" s="135">
        <v>0.36</v>
      </c>
      <c r="H456" s="116" t="s">
        <v>8377</v>
      </c>
      <c r="I456" s="136"/>
      <c r="J456" s="88"/>
      <c r="K456" s="91">
        <f>_xlfn.XLOOKUP(Table2[[#This Row],[ASSET ID]],Table7[Equip '#],Table7[Rate],)</f>
        <v>1300</v>
      </c>
      <c r="L456" s="91">
        <f>Table2[[#This Row],[INTERNAL MONTHLY RATE]]*Table2[[#This Row],[UNIT ALLOCATION]]</f>
        <v>468</v>
      </c>
      <c r="M456" s="91">
        <f>IF(ISBLANK(Table2[[#This Row],[REVISION]]), Table2[[#This Row],[UNIT ALLOCATION]] * Table2[[#This Row],[INTERNAL MONTHLY RATE]], Table2[[#This Row],[INTERNAL MONTHLY RATE]] * Table2[[#This Row],[REVISION]])</f>
        <v>468</v>
      </c>
      <c r="N456" s="92">
        <f>Table2[[#This Row],[RATE X ALLOCATION]]-Table2[[#This Row],[RATE X REVISION]]</f>
        <v>0</v>
      </c>
    </row>
    <row r="457" spans="1:14" ht="15.6" hidden="1" x14ac:dyDescent="0.3">
      <c r="A457" s="88">
        <f>_xlfn.XLOOKUP(Table2[[#This Row],[JOB]],Table13[JOB '#2],Table13[DIVISION '#],)</f>
        <v>4</v>
      </c>
      <c r="B457" s="89" t="s">
        <v>7673</v>
      </c>
      <c r="C457" s="89" t="str">
        <f>_xlfn.XLOOKUP(Table2[[#This Row],[JOB]],Table13[JOB '#1],Table13[JOB DESC],)</f>
        <v>Matagorda SH 35 Bridge Replace</v>
      </c>
      <c r="D457" s="89" t="s">
        <v>309</v>
      </c>
      <c r="E457" s="89" t="str">
        <f>_xlfn.XLOOKUP(Table2[[#This Row],[ASSET ID]],ALL!$B:$B,ALL!$C:$C,)</f>
        <v>2022 DODGE RAM 1500</v>
      </c>
      <c r="F457" s="89" t="str">
        <f>IFERROR(_xlfn.XLOOKUP(Table2[[#This Row],[ASSET ID]],FLEET7[Asset],FLEET7[Employee],),"")</f>
        <v>Murcia Orellana, Luis E</v>
      </c>
      <c r="G457" s="135">
        <v>0.5</v>
      </c>
      <c r="H457" s="116" t="s">
        <v>8377</v>
      </c>
      <c r="I457" s="136"/>
      <c r="J457" s="88"/>
      <c r="K457" s="91">
        <f>_xlfn.XLOOKUP(Table2[[#This Row],[ASSET ID]],Table7[Equip '#],Table7[Rate],)</f>
        <v>1300</v>
      </c>
      <c r="L457" s="91">
        <f>Table2[[#This Row],[INTERNAL MONTHLY RATE]]*Table2[[#This Row],[UNIT ALLOCATION]]</f>
        <v>650</v>
      </c>
      <c r="M457" s="91">
        <f>IF(ISBLANK(Table2[[#This Row],[REVISION]]), Table2[[#This Row],[UNIT ALLOCATION]] * Table2[[#This Row],[INTERNAL MONTHLY RATE]], Table2[[#This Row],[INTERNAL MONTHLY RATE]] * Table2[[#This Row],[REVISION]])</f>
        <v>650</v>
      </c>
      <c r="N457" s="92">
        <f>Table2[[#This Row],[RATE X ALLOCATION]]-Table2[[#This Row],[RATE X REVISION]]</f>
        <v>0</v>
      </c>
    </row>
    <row r="458" spans="1:14" ht="15.6" hidden="1" x14ac:dyDescent="0.3">
      <c r="A458" s="88">
        <f>_xlfn.XLOOKUP(Table2[[#This Row],[JOB]],Table13[JOB '#2],Table13[DIVISION '#],)</f>
        <v>4</v>
      </c>
      <c r="B458" s="89" t="s">
        <v>7673</v>
      </c>
      <c r="C458" s="89" t="str">
        <f>_xlfn.XLOOKUP(Table2[[#This Row],[JOB]],Table13[JOB '#1],Table13[JOB DESC],)</f>
        <v>Matagorda SH 35 Bridge Replace</v>
      </c>
      <c r="D458" s="89" t="s">
        <v>29</v>
      </c>
      <c r="E458" s="89" t="str">
        <f>_xlfn.XLOOKUP(Table2[[#This Row],[ASSET ID]],ALL!$B:$B,ALL!$C:$C,)</f>
        <v>320D CAT Excavator</v>
      </c>
      <c r="F458" s="89" t="str">
        <f>IFERROR(_xlfn.XLOOKUP(Table2[[#This Row],[ASSET ID]],FLEET7[Asset],FLEET7[Employee],),"")</f>
        <v/>
      </c>
      <c r="G458" s="135">
        <v>0.65</v>
      </c>
      <c r="H458" s="116" t="s">
        <v>8377</v>
      </c>
      <c r="I458" s="114"/>
      <c r="J458" s="88"/>
      <c r="K458" s="91">
        <f>_xlfn.XLOOKUP(Table2[[#This Row],[ASSET ID]],Table7[Equip '#],Table7[Rate],)</f>
        <v>5000</v>
      </c>
      <c r="L458" s="91">
        <f>Table2[[#This Row],[INTERNAL MONTHLY RATE]]*Table2[[#This Row],[UNIT ALLOCATION]]</f>
        <v>3250</v>
      </c>
      <c r="M458" s="91">
        <f>IF(ISBLANK(Table2[[#This Row],[REVISION]]), Table2[[#This Row],[UNIT ALLOCATION]] * Table2[[#This Row],[INTERNAL MONTHLY RATE]], Table2[[#This Row],[INTERNAL MONTHLY RATE]] * Table2[[#This Row],[REVISION]])</f>
        <v>3250</v>
      </c>
      <c r="N458" s="92">
        <f>Table2[[#This Row],[RATE X ALLOCATION]]-Table2[[#This Row],[RATE X REVISION]]</f>
        <v>0</v>
      </c>
    </row>
    <row r="459" spans="1:14" ht="15.6" hidden="1" x14ac:dyDescent="0.3">
      <c r="A459" s="88">
        <f>_xlfn.XLOOKUP(Table2[[#This Row],[JOB]],Table13[JOB '#2],Table13[DIVISION '#],)</f>
        <v>4</v>
      </c>
      <c r="B459" s="89" t="s">
        <v>7673</v>
      </c>
      <c r="C459" s="89" t="str">
        <f>_xlfn.XLOOKUP(Table2[[#This Row],[JOB]],Table13[JOB '#1],Table13[JOB DESC],)</f>
        <v>Matagorda SH 35 Bridge Replace</v>
      </c>
      <c r="D459" s="89" t="s">
        <v>1161</v>
      </c>
      <c r="E459" s="89" t="str">
        <f>_xlfn.XLOOKUP(Table2[[#This Row],[ASSET ID]],ALL!$B:$B,ALL!$C:$C,)</f>
        <v>2015 CAT 326FL</v>
      </c>
      <c r="F459" s="89" t="str">
        <f>IFERROR(_xlfn.XLOOKUP(Table2[[#This Row],[ASSET ID]],FLEET7[Asset],FLEET7[Employee],),"")</f>
        <v/>
      </c>
      <c r="G459" s="135">
        <v>1</v>
      </c>
      <c r="H459" s="116" t="s">
        <v>8377</v>
      </c>
      <c r="I459" s="114"/>
      <c r="J459" s="88"/>
      <c r="K459" s="91">
        <f>_xlfn.XLOOKUP(Table2[[#This Row],[ASSET ID]],Table7[Equip '#],Table7[Rate],)</f>
        <v>5000</v>
      </c>
      <c r="L459" s="91">
        <f>Table2[[#This Row],[INTERNAL MONTHLY RATE]]*Table2[[#This Row],[UNIT ALLOCATION]]</f>
        <v>5000</v>
      </c>
      <c r="M459" s="91">
        <f>IF(ISBLANK(Table2[[#This Row],[REVISION]]), Table2[[#This Row],[UNIT ALLOCATION]] * Table2[[#This Row],[INTERNAL MONTHLY RATE]], Table2[[#This Row],[INTERNAL MONTHLY RATE]] * Table2[[#This Row],[REVISION]])</f>
        <v>5000</v>
      </c>
      <c r="N459" s="92">
        <f>Table2[[#This Row],[RATE X ALLOCATION]]-Table2[[#This Row],[RATE X REVISION]]</f>
        <v>0</v>
      </c>
    </row>
    <row r="460" spans="1:14" ht="15.6" hidden="1" x14ac:dyDescent="0.3">
      <c r="A460" s="88">
        <f>_xlfn.XLOOKUP(Table2[[#This Row],[JOB]],Table13[JOB '#2],Table13[DIVISION '#],)</f>
        <v>4</v>
      </c>
      <c r="B460" s="89" t="s">
        <v>7673</v>
      </c>
      <c r="C460" s="89" t="str">
        <f>_xlfn.XLOOKUP(Table2[[#This Row],[JOB]],Table13[JOB '#1],Table13[JOB DESC],)</f>
        <v>Matagorda SH 35 Bridge Replace</v>
      </c>
      <c r="D460" s="89" t="s">
        <v>466</v>
      </c>
      <c r="E460" s="89" t="str">
        <f>_xlfn.XLOOKUP(Table2[[#This Row],[ASSET ID]],ALL!$B:$B,ALL!$C:$C,)</f>
        <v>2016 JD 250G LC</v>
      </c>
      <c r="F460" s="89" t="str">
        <f>IFERROR(_xlfn.XLOOKUP(Table2[[#This Row],[ASSET ID]],FLEET7[Asset],FLEET7[Employee],),"")</f>
        <v/>
      </c>
      <c r="G460" s="135">
        <v>1</v>
      </c>
      <c r="H460" s="116" t="s">
        <v>8377</v>
      </c>
      <c r="I460" s="114"/>
      <c r="J460" s="88"/>
      <c r="K460" s="91">
        <f>_xlfn.XLOOKUP(Table2[[#This Row],[ASSET ID]],Table7[Equip '#],Table7[Rate],)</f>
        <v>5000</v>
      </c>
      <c r="L460" s="91">
        <f>Table2[[#This Row],[INTERNAL MONTHLY RATE]]*Table2[[#This Row],[UNIT ALLOCATION]]</f>
        <v>5000</v>
      </c>
      <c r="M460" s="91">
        <f>IF(ISBLANK(Table2[[#This Row],[REVISION]]), Table2[[#This Row],[UNIT ALLOCATION]] * Table2[[#This Row],[INTERNAL MONTHLY RATE]], Table2[[#This Row],[INTERNAL MONTHLY RATE]] * Table2[[#This Row],[REVISION]])</f>
        <v>5000</v>
      </c>
      <c r="N460" s="92">
        <f>Table2[[#This Row],[RATE X ALLOCATION]]-Table2[[#This Row],[RATE X REVISION]]</f>
        <v>0</v>
      </c>
    </row>
    <row r="461" spans="1:14" ht="15.6" hidden="1" x14ac:dyDescent="0.3">
      <c r="A461" s="88">
        <f>_xlfn.XLOOKUP(Table2[[#This Row],[JOB]],Table13[JOB '#2],Table13[DIVISION '#],)</f>
        <v>4</v>
      </c>
      <c r="B461" s="89" t="s">
        <v>7673</v>
      </c>
      <c r="C461" s="89" t="str">
        <f>_xlfn.XLOOKUP(Table2[[#This Row],[JOB]],Table13[JOB '#1],Table13[JOB DESC],)</f>
        <v>Matagorda SH 35 Bridge Replace</v>
      </c>
      <c r="D461" s="89" t="s">
        <v>467</v>
      </c>
      <c r="E461" s="89" t="str">
        <f>_xlfn.XLOOKUP(Table2[[#This Row],[ASSET ID]],ALL!$B:$B,ALL!$C:$C,)</f>
        <v>JD 350G LC (2019)</v>
      </c>
      <c r="F461" s="89" t="str">
        <f>IFERROR(_xlfn.XLOOKUP(Table2[[#This Row],[ASSET ID]],FLEET7[Asset],FLEET7[Employee],),"")</f>
        <v/>
      </c>
      <c r="G461" s="135">
        <v>1</v>
      </c>
      <c r="H461" s="116" t="s">
        <v>8377</v>
      </c>
      <c r="I461" s="114"/>
      <c r="J461" s="88"/>
      <c r="K461" s="91">
        <f>_xlfn.XLOOKUP(Table2[[#This Row],[ASSET ID]],Table7[Equip '#],Table7[Rate],)</f>
        <v>7500</v>
      </c>
      <c r="L461" s="91">
        <f>Table2[[#This Row],[INTERNAL MONTHLY RATE]]*Table2[[#This Row],[UNIT ALLOCATION]]</f>
        <v>7500</v>
      </c>
      <c r="M461" s="91">
        <f>IF(ISBLANK(Table2[[#This Row],[REVISION]]), Table2[[#This Row],[UNIT ALLOCATION]] * Table2[[#This Row],[INTERNAL MONTHLY RATE]], Table2[[#This Row],[INTERNAL MONTHLY RATE]] * Table2[[#This Row],[REVISION]])</f>
        <v>7500</v>
      </c>
      <c r="N461" s="92">
        <f>Table2[[#This Row],[RATE X ALLOCATION]]-Table2[[#This Row],[RATE X REVISION]]</f>
        <v>0</v>
      </c>
    </row>
    <row r="462" spans="1:14" ht="15.6" hidden="1" x14ac:dyDescent="0.3">
      <c r="A462" s="88">
        <f>_xlfn.XLOOKUP(Table2[[#This Row],[JOB]],Table13[JOB '#2],Table13[DIVISION '#],)</f>
        <v>4</v>
      </c>
      <c r="B462" s="89" t="s">
        <v>7673</v>
      </c>
      <c r="C462" s="89" t="str">
        <f>_xlfn.XLOOKUP(Table2[[#This Row],[JOB]],Table13[JOB '#1],Table13[JOB DESC],)</f>
        <v>Matagorda SH 35 Bridge Replace</v>
      </c>
      <c r="D462" s="89" t="s">
        <v>7804</v>
      </c>
      <c r="E462" s="89" t="str">
        <f>_xlfn.XLOOKUP(Table2[[#This Row],[ASSET ID]],ALL!$B:$B,ALL!$C:$C,)</f>
        <v>2024 F550 MT E60786 MT-15</v>
      </c>
      <c r="F462" s="89" t="str">
        <f>IFERROR(_xlfn.XLOOKUP(Table2[[#This Row],[ASSET ID]],FLEET7[Asset],FLEET7[Employee],),"")</f>
        <v>Gee, Korbin E</v>
      </c>
      <c r="G462" s="135">
        <v>0.1</v>
      </c>
      <c r="H462" s="116" t="s">
        <v>8377</v>
      </c>
      <c r="I462" s="114"/>
      <c r="J462" s="88"/>
      <c r="K462" s="91">
        <f>_xlfn.XLOOKUP(Table2[[#This Row],[ASSET ID]],Table7[Equip '#],Table7[Rate],)</f>
        <v>1500</v>
      </c>
      <c r="L462" s="91">
        <f>Table2[[#This Row],[INTERNAL MONTHLY RATE]]*Table2[[#This Row],[UNIT ALLOCATION]]</f>
        <v>150</v>
      </c>
      <c r="M462" s="91">
        <f>IF(ISBLANK(Table2[[#This Row],[REVISION]]), Table2[[#This Row],[UNIT ALLOCATION]] * Table2[[#This Row],[INTERNAL MONTHLY RATE]], Table2[[#This Row],[INTERNAL MONTHLY RATE]] * Table2[[#This Row],[REVISION]])</f>
        <v>150</v>
      </c>
      <c r="N462" s="92">
        <f>Table2[[#This Row],[RATE X ALLOCATION]]-Table2[[#This Row],[RATE X REVISION]]</f>
        <v>0</v>
      </c>
    </row>
    <row r="463" spans="1:14" ht="15.6" hidden="1" x14ac:dyDescent="0.3">
      <c r="A463" s="88">
        <f>_xlfn.XLOOKUP(Table2[[#This Row],[JOB]],Table13[JOB '#2],Table13[DIVISION '#],)</f>
        <v>4</v>
      </c>
      <c r="B463" s="89" t="s">
        <v>7673</v>
      </c>
      <c r="C463" s="89" t="str">
        <f>_xlfn.XLOOKUP(Table2[[#This Row],[JOB]],Table13[JOB '#1],Table13[JOB DESC],)</f>
        <v>Matagorda SH 35 Bridge Replace</v>
      </c>
      <c r="D463" s="89" t="s">
        <v>7804</v>
      </c>
      <c r="E463" s="89" t="str">
        <f>_xlfn.XLOOKUP(Table2[[#This Row],[ASSET ID]],ALL!$B:$B,ALL!$C:$C,)</f>
        <v>2024 F550 MT E60786 MT-15</v>
      </c>
      <c r="F463" s="89" t="str">
        <f>IFERROR(_xlfn.XLOOKUP(Table2[[#This Row],[ASSET ID]],FLEET7[Asset],FLEET7[Employee],),"")</f>
        <v>Gee, Korbin E</v>
      </c>
      <c r="G463" s="135">
        <v>0.2</v>
      </c>
      <c r="H463" s="116" t="s">
        <v>8377</v>
      </c>
      <c r="I463" s="136"/>
      <c r="J463" s="88"/>
      <c r="K463" s="91">
        <f>_xlfn.XLOOKUP(Table2[[#This Row],[ASSET ID]],Table7[Equip '#],Table7[Rate],)</f>
        <v>1500</v>
      </c>
      <c r="L463" s="91">
        <f>Table2[[#This Row],[INTERNAL MONTHLY RATE]]*Table2[[#This Row],[UNIT ALLOCATION]]</f>
        <v>300</v>
      </c>
      <c r="M463" s="91">
        <f>IF(ISBLANK(Table2[[#This Row],[REVISION]]), Table2[[#This Row],[UNIT ALLOCATION]] * Table2[[#This Row],[INTERNAL MONTHLY RATE]], Table2[[#This Row],[INTERNAL MONTHLY RATE]] * Table2[[#This Row],[REVISION]])</f>
        <v>300</v>
      </c>
      <c r="N463" s="92">
        <f>Table2[[#This Row],[RATE X ALLOCATION]]-Table2[[#This Row],[RATE X REVISION]]</f>
        <v>0</v>
      </c>
    </row>
    <row r="464" spans="1:14" ht="15.6" hidden="1" x14ac:dyDescent="0.3">
      <c r="A464" s="88">
        <f>_xlfn.XLOOKUP(Table2[[#This Row],[JOB]],Table13[JOB '#2],Table13[DIVISION '#],)</f>
        <v>4</v>
      </c>
      <c r="B464" s="89" t="s">
        <v>7673</v>
      </c>
      <c r="C464" s="89" t="str">
        <f>_xlfn.XLOOKUP(Table2[[#This Row],[JOB]],Table13[JOB '#1],Table13[JOB DESC],)</f>
        <v>Matagorda SH 35 Bridge Replace</v>
      </c>
      <c r="D464" s="89" t="s">
        <v>46</v>
      </c>
      <c r="E464" s="89" t="str">
        <f>_xlfn.XLOOKUP(Table2[[#This Row],[ASSET ID]],ALL!$B:$B,ALL!$C:$C,)</f>
        <v>2018 F-150 D31569</v>
      </c>
      <c r="F464" s="89" t="str">
        <f>IFERROR(_xlfn.XLOOKUP(Table2[[#This Row],[ASSET ID]],FLEET7[Asset],FLEET7[Employee],),"")</f>
        <v>BADILLO, GERARDO J</v>
      </c>
      <c r="G464" s="135">
        <v>0.13</v>
      </c>
      <c r="H464" s="116" t="s">
        <v>8377</v>
      </c>
      <c r="I464" s="136"/>
      <c r="J464" s="88"/>
      <c r="K464" s="91">
        <f>_xlfn.XLOOKUP(Table2[[#This Row],[ASSET ID]],Table7[Equip '#],Table7[Rate],)</f>
        <v>1300</v>
      </c>
      <c r="L464" s="91">
        <f>Table2[[#This Row],[INTERNAL MONTHLY RATE]]*Table2[[#This Row],[UNIT ALLOCATION]]</f>
        <v>169</v>
      </c>
      <c r="M464" s="91">
        <f>IF(ISBLANK(Table2[[#This Row],[REVISION]]), Table2[[#This Row],[UNIT ALLOCATION]] * Table2[[#This Row],[INTERNAL MONTHLY RATE]], Table2[[#This Row],[INTERNAL MONTHLY RATE]] * Table2[[#This Row],[REVISION]])</f>
        <v>169</v>
      </c>
      <c r="N464" s="92">
        <f>Table2[[#This Row],[RATE X ALLOCATION]]-Table2[[#This Row],[RATE X REVISION]]</f>
        <v>0</v>
      </c>
    </row>
    <row r="465" spans="1:14" ht="15.6" hidden="1" x14ac:dyDescent="0.3">
      <c r="A465" s="88">
        <f>_xlfn.XLOOKUP(Table2[[#This Row],[JOB]],Table13[JOB '#2],Table13[DIVISION '#],)</f>
        <v>4</v>
      </c>
      <c r="B465" s="89" t="s">
        <v>7673</v>
      </c>
      <c r="C465" s="89" t="str">
        <f>_xlfn.XLOOKUP(Table2[[#This Row],[JOB]],Table13[JOB '#1],Table13[JOB DESC],)</f>
        <v>Matagorda SH 35 Bridge Replace</v>
      </c>
      <c r="D465" s="89" t="s">
        <v>51</v>
      </c>
      <c r="E465" s="89" t="str">
        <f>_xlfn.XLOOKUP(Table2[[#This Row],[ASSET ID]],ALL!$B:$B,ALL!$C:$C,)</f>
        <v>2019 Ford G54586</v>
      </c>
      <c r="F465" s="89" t="str">
        <f>IFERROR(_xlfn.XLOOKUP(Table2[[#This Row],[ASSET ID]],FLEET7[Asset],FLEET7[Employee],),"")</f>
        <v>Saldierna Jr, Armando</v>
      </c>
      <c r="G465" s="135">
        <v>0.12</v>
      </c>
      <c r="H465" s="116" t="s">
        <v>8377</v>
      </c>
      <c r="I465" s="136"/>
      <c r="J465" s="88"/>
      <c r="K465" s="91">
        <f>_xlfn.XLOOKUP(Table2[[#This Row],[ASSET ID]],Table7[Equip '#],Table7[Rate],)</f>
        <v>1500</v>
      </c>
      <c r="L465" s="91">
        <f>Table2[[#This Row],[INTERNAL MONTHLY RATE]]*Table2[[#This Row],[UNIT ALLOCATION]]</f>
        <v>180</v>
      </c>
      <c r="M465" s="91">
        <f>IF(ISBLANK(Table2[[#This Row],[REVISION]]), Table2[[#This Row],[UNIT ALLOCATION]] * Table2[[#This Row],[INTERNAL MONTHLY RATE]], Table2[[#This Row],[INTERNAL MONTHLY RATE]] * Table2[[#This Row],[REVISION]])</f>
        <v>180</v>
      </c>
      <c r="N465" s="92">
        <f>Table2[[#This Row],[RATE X ALLOCATION]]-Table2[[#This Row],[RATE X REVISION]]</f>
        <v>0</v>
      </c>
    </row>
    <row r="466" spans="1:14" ht="15.6" hidden="1" x14ac:dyDescent="0.3">
      <c r="A466" s="88">
        <f>_xlfn.XLOOKUP(Table2[[#This Row],[JOB]],Table13[JOB '#2],Table13[DIVISION '#],)</f>
        <v>4</v>
      </c>
      <c r="B466" s="89" t="s">
        <v>7673</v>
      </c>
      <c r="C466" s="89" t="str">
        <f>_xlfn.XLOOKUP(Table2[[#This Row],[JOB]],Table13[JOB '#1],Table13[JOB DESC],)</f>
        <v>Matagorda SH 35 Bridge Replace</v>
      </c>
      <c r="D466" s="89" t="s">
        <v>70</v>
      </c>
      <c r="E466" s="89" t="str">
        <f>_xlfn.XLOOKUP(Table2[[#This Row],[ASSET ID]],ALL!$B:$B,ALL!$C:$C,)</f>
        <v>2021 F-250 D07383</v>
      </c>
      <c r="F466" s="89" t="str">
        <f>IFERROR(_xlfn.XLOOKUP(Table2[[#This Row],[ASSET ID]],FLEET7[Asset],FLEET7[Employee],),"")</f>
        <v>Turrubiartes Jr, Jose G</v>
      </c>
      <c r="G466" s="135">
        <v>0.08</v>
      </c>
      <c r="H466" s="116" t="s">
        <v>8377</v>
      </c>
      <c r="I466" s="136"/>
      <c r="J466" s="88"/>
      <c r="K466" s="91">
        <f>_xlfn.XLOOKUP(Table2[[#This Row],[ASSET ID]],Table7[Equip '#],Table7[Rate],)</f>
        <v>1500</v>
      </c>
      <c r="L466" s="91">
        <f>Table2[[#This Row],[INTERNAL MONTHLY RATE]]*Table2[[#This Row],[UNIT ALLOCATION]]</f>
        <v>120</v>
      </c>
      <c r="M466" s="91">
        <f>IF(ISBLANK(Table2[[#This Row],[REVISION]]), Table2[[#This Row],[UNIT ALLOCATION]] * Table2[[#This Row],[INTERNAL MONTHLY RATE]], Table2[[#This Row],[INTERNAL MONTHLY RATE]] * Table2[[#This Row],[REVISION]])</f>
        <v>120</v>
      </c>
      <c r="N466" s="92">
        <f>Table2[[#This Row],[RATE X ALLOCATION]]-Table2[[#This Row],[RATE X REVISION]]</f>
        <v>0</v>
      </c>
    </row>
    <row r="467" spans="1:14" ht="15.6" hidden="1" x14ac:dyDescent="0.3">
      <c r="A467" s="88">
        <f>_xlfn.XLOOKUP(Table2[[#This Row],[JOB]],Table13[JOB '#2],Table13[DIVISION '#],)</f>
        <v>4</v>
      </c>
      <c r="B467" s="89" t="s">
        <v>7673</v>
      </c>
      <c r="C467" s="89" t="str">
        <f>_xlfn.XLOOKUP(Table2[[#This Row],[JOB]],Table13[JOB '#1],Table13[JOB DESC],)</f>
        <v>Matagorda SH 35 Bridge Replace</v>
      </c>
      <c r="D467" s="89" t="s">
        <v>89</v>
      </c>
      <c r="E467" s="89" t="str">
        <f>_xlfn.XLOOKUP(Table2[[#This Row],[ASSET ID]],ALL!$B:$B,ALL!$C:$C,)</f>
        <v>2022 F-250 G40594</v>
      </c>
      <c r="F467" s="89" t="str">
        <f>IFERROR(_xlfn.XLOOKUP(Table2[[#This Row],[ASSET ID]],FLEET7[Asset],FLEET7[Employee],),"")</f>
        <v>Caballero, Reyneri M</v>
      </c>
      <c r="G467" s="135">
        <v>0.22</v>
      </c>
      <c r="H467" s="116" t="s">
        <v>8377</v>
      </c>
      <c r="I467" s="136"/>
      <c r="J467" s="88"/>
      <c r="K467" s="91">
        <f>_xlfn.XLOOKUP(Table2[[#This Row],[ASSET ID]],Table7[Equip '#],Table7[Rate],)</f>
        <v>1500</v>
      </c>
      <c r="L467" s="91">
        <f>Table2[[#This Row],[INTERNAL MONTHLY RATE]]*Table2[[#This Row],[UNIT ALLOCATION]]</f>
        <v>330</v>
      </c>
      <c r="M467" s="91">
        <f>IF(ISBLANK(Table2[[#This Row],[REVISION]]), Table2[[#This Row],[UNIT ALLOCATION]] * Table2[[#This Row],[INTERNAL MONTHLY RATE]], Table2[[#This Row],[INTERNAL MONTHLY RATE]] * Table2[[#This Row],[REVISION]])</f>
        <v>330</v>
      </c>
      <c r="N467" s="92">
        <f>Table2[[#This Row],[RATE X ALLOCATION]]-Table2[[#This Row],[RATE X REVISION]]</f>
        <v>0</v>
      </c>
    </row>
    <row r="468" spans="1:14" ht="15.6" hidden="1" x14ac:dyDescent="0.3">
      <c r="A468" s="88">
        <f>_xlfn.XLOOKUP(Table2[[#This Row],[JOB]],Table13[JOB '#2],Table13[DIVISION '#],)</f>
        <v>4</v>
      </c>
      <c r="B468" s="89" t="s">
        <v>7673</v>
      </c>
      <c r="C468" s="89" t="str">
        <f>_xlfn.XLOOKUP(Table2[[#This Row],[JOB]],Table13[JOB '#1],Table13[JOB DESC],)</f>
        <v>Matagorda SH 35 Bridge Replace</v>
      </c>
      <c r="D468" s="89" t="s">
        <v>90</v>
      </c>
      <c r="E468" s="89" t="str">
        <f>_xlfn.XLOOKUP(Table2[[#This Row],[ASSET ID]],ALL!$B:$B,ALL!$C:$C,)</f>
        <v>2023 F-150 D66303</v>
      </c>
      <c r="F468" s="89" t="str">
        <f>IFERROR(_xlfn.XLOOKUP(Table2[[#This Row],[ASSET ID]],FLEET7[Asset],FLEET7[Employee],),"")</f>
        <v>Morales, Luis A</v>
      </c>
      <c r="G468" s="135">
        <v>0.23</v>
      </c>
      <c r="H468" s="116" t="s">
        <v>8377</v>
      </c>
      <c r="I468" s="136"/>
      <c r="J468" s="88"/>
      <c r="K468" s="91">
        <f>_xlfn.XLOOKUP(Table2[[#This Row],[ASSET ID]],Table7[Equip '#],Table7[Rate],)</f>
        <v>1300</v>
      </c>
      <c r="L468" s="91">
        <f>Table2[[#This Row],[INTERNAL MONTHLY RATE]]*Table2[[#This Row],[UNIT ALLOCATION]]</f>
        <v>299</v>
      </c>
      <c r="M468" s="91">
        <f>IF(ISBLANK(Table2[[#This Row],[REVISION]]), Table2[[#This Row],[UNIT ALLOCATION]] * Table2[[#This Row],[INTERNAL MONTHLY RATE]], Table2[[#This Row],[INTERNAL MONTHLY RATE]] * Table2[[#This Row],[REVISION]])</f>
        <v>299</v>
      </c>
      <c r="N468" s="92">
        <f>Table2[[#This Row],[RATE X ALLOCATION]]-Table2[[#This Row],[RATE X REVISION]]</f>
        <v>0</v>
      </c>
    </row>
    <row r="469" spans="1:14" ht="15.6" hidden="1" x14ac:dyDescent="0.3">
      <c r="A469" s="88">
        <f>_xlfn.XLOOKUP(Table2[[#This Row],[JOB]],Table13[JOB '#2],Table13[DIVISION '#],)</f>
        <v>4</v>
      </c>
      <c r="B469" s="89" t="s">
        <v>7673</v>
      </c>
      <c r="C469" s="89" t="str">
        <f>_xlfn.XLOOKUP(Table2[[#This Row],[JOB]],Table13[JOB '#1],Table13[JOB DESC],)</f>
        <v>Matagorda SH 35 Bridge Replace</v>
      </c>
      <c r="D469" s="89" t="s">
        <v>91</v>
      </c>
      <c r="E469" s="89" t="str">
        <f>_xlfn.XLOOKUP(Table2[[#This Row],[ASSET ID]],ALL!$B:$B,ALL!$C:$C,)</f>
        <v>2023 F-250</v>
      </c>
      <c r="F469" s="89" t="str">
        <f>IFERROR(_xlfn.XLOOKUP(Table2[[#This Row],[ASSET ID]],FLEET7[Asset],FLEET7[Employee],),"")</f>
        <v>Colmenero-Garcia, Rolando</v>
      </c>
      <c r="G469" s="135">
        <v>1</v>
      </c>
      <c r="H469" s="116" t="s">
        <v>8377</v>
      </c>
      <c r="I469" s="136"/>
      <c r="J469" s="88"/>
      <c r="K469" s="91">
        <f>_xlfn.XLOOKUP(Table2[[#This Row],[ASSET ID]],Table7[Equip '#],Table7[Rate],)</f>
        <v>1500</v>
      </c>
      <c r="L469" s="91">
        <f>Table2[[#This Row],[INTERNAL MONTHLY RATE]]*Table2[[#This Row],[UNIT ALLOCATION]]</f>
        <v>1500</v>
      </c>
      <c r="M469" s="91">
        <f>IF(ISBLANK(Table2[[#This Row],[REVISION]]), Table2[[#This Row],[UNIT ALLOCATION]] * Table2[[#This Row],[INTERNAL MONTHLY RATE]], Table2[[#This Row],[INTERNAL MONTHLY RATE]] * Table2[[#This Row],[REVISION]])</f>
        <v>1500</v>
      </c>
      <c r="N469" s="92">
        <f>Table2[[#This Row],[RATE X ALLOCATION]]-Table2[[#This Row],[RATE X REVISION]]</f>
        <v>0</v>
      </c>
    </row>
    <row r="470" spans="1:14" ht="15.6" hidden="1" x14ac:dyDescent="0.3">
      <c r="A470" s="88">
        <f>_xlfn.XLOOKUP(Table2[[#This Row],[JOB]],Table13[JOB '#2],Table13[DIVISION '#],)</f>
        <v>4</v>
      </c>
      <c r="B470" s="89" t="s">
        <v>7673</v>
      </c>
      <c r="C470" s="89" t="str">
        <f>_xlfn.XLOOKUP(Table2[[#This Row],[JOB]],Table13[JOB '#1],Table13[JOB DESC],)</f>
        <v>Matagorda SH 35 Bridge Replace</v>
      </c>
      <c r="D470" s="89" t="s">
        <v>92</v>
      </c>
      <c r="E470" s="89" t="str">
        <f>_xlfn.XLOOKUP(Table2[[#This Row],[ASSET ID]],ALL!$B:$B,ALL!$C:$C,)</f>
        <v>2023 F-250</v>
      </c>
      <c r="F470" s="89" t="str">
        <f>IFERROR(_xlfn.XLOOKUP(Table2[[#This Row],[ASSET ID]],FLEET7[Asset],FLEET7[Employee],),"")</f>
        <v>Miramontes Jr, Juan C</v>
      </c>
      <c r="G470" s="135">
        <v>0.05</v>
      </c>
      <c r="H470" s="116" t="s">
        <v>8377</v>
      </c>
      <c r="I470" s="136"/>
      <c r="J470" s="88"/>
      <c r="K470" s="91">
        <f>_xlfn.XLOOKUP(Table2[[#This Row],[ASSET ID]],Table7[Equip '#],Table7[Rate],)</f>
        <v>1500</v>
      </c>
      <c r="L470" s="91">
        <f>Table2[[#This Row],[INTERNAL MONTHLY RATE]]*Table2[[#This Row],[UNIT ALLOCATION]]</f>
        <v>75</v>
      </c>
      <c r="M470" s="91">
        <f>IF(ISBLANK(Table2[[#This Row],[REVISION]]), Table2[[#This Row],[UNIT ALLOCATION]] * Table2[[#This Row],[INTERNAL MONTHLY RATE]], Table2[[#This Row],[INTERNAL MONTHLY RATE]] * Table2[[#This Row],[REVISION]])</f>
        <v>75</v>
      </c>
      <c r="N470" s="92">
        <f>Table2[[#This Row],[RATE X ALLOCATION]]-Table2[[#This Row],[RATE X REVISION]]</f>
        <v>0</v>
      </c>
    </row>
    <row r="471" spans="1:14" ht="15.6" hidden="1" x14ac:dyDescent="0.3">
      <c r="A471" s="88">
        <f>_xlfn.XLOOKUP(Table2[[#This Row],[JOB]],Table13[JOB '#2],Table13[DIVISION '#],)</f>
        <v>4</v>
      </c>
      <c r="B471" s="89" t="s">
        <v>7673</v>
      </c>
      <c r="C471" s="89" t="str">
        <f>_xlfn.XLOOKUP(Table2[[#This Row],[JOB]],Table13[JOB '#1],Table13[JOB DESC],)</f>
        <v>Matagorda SH 35 Bridge Replace</v>
      </c>
      <c r="D471" s="89" t="s">
        <v>3800</v>
      </c>
      <c r="E471" s="89" t="str">
        <f>_xlfn.XLOOKUP(Table2[[#This Row],[ASSET ID]],ALL!$B:$B,ALL!$C:$C,)</f>
        <v>2024 F350 FLATBED WELDING TK</v>
      </c>
      <c r="F471" s="89" t="str">
        <f>IFERROR(_xlfn.XLOOKUP(Table2[[#This Row],[ASSET ID]],FLEET7[Asset],FLEET7[Employee],),"")</f>
        <v>Claudio, Hector J</v>
      </c>
      <c r="G471" s="135">
        <v>0.09</v>
      </c>
      <c r="H471" s="116" t="s">
        <v>8377</v>
      </c>
      <c r="I471" s="136"/>
      <c r="J471" s="88"/>
      <c r="K471" s="91">
        <f>_xlfn.XLOOKUP(Table2[[#This Row],[ASSET ID]],Table7[Equip '#],Table7[Rate],)</f>
        <v>2500</v>
      </c>
      <c r="L471" s="91">
        <f>Table2[[#This Row],[INTERNAL MONTHLY RATE]]*Table2[[#This Row],[UNIT ALLOCATION]]</f>
        <v>225</v>
      </c>
      <c r="M471" s="91">
        <f>IF(ISBLANK(Table2[[#This Row],[REVISION]]), Table2[[#This Row],[UNIT ALLOCATION]] * Table2[[#This Row],[INTERNAL MONTHLY RATE]], Table2[[#This Row],[INTERNAL MONTHLY RATE]] * Table2[[#This Row],[REVISION]])</f>
        <v>225</v>
      </c>
      <c r="N471" s="92">
        <f>Table2[[#This Row],[RATE X ALLOCATION]]-Table2[[#This Row],[RATE X REVISION]]</f>
        <v>0</v>
      </c>
    </row>
    <row r="472" spans="1:14" ht="15.6" hidden="1" x14ac:dyDescent="0.3">
      <c r="A472" s="88">
        <f>_xlfn.XLOOKUP(Table2[[#This Row],[JOB]],Table13[JOB '#2],Table13[DIVISION '#],)</f>
        <v>4</v>
      </c>
      <c r="B472" s="89" t="s">
        <v>7673</v>
      </c>
      <c r="C472" s="89" t="str">
        <f>_xlfn.XLOOKUP(Table2[[#This Row],[JOB]],Table13[JOB '#1],Table13[JOB DESC],)</f>
        <v>Matagorda SH 35 Bridge Replace</v>
      </c>
      <c r="D472" s="89" t="s">
        <v>6042</v>
      </c>
      <c r="E472" s="89" t="str">
        <f>_xlfn.XLOOKUP(Table2[[#This Row],[ASSET ID]],ALL!$B:$B,ALL!$C:$C,)</f>
        <v>2024 FORD MAVERICK (RRB41388)</v>
      </c>
      <c r="F472" s="89" t="str">
        <f>IFERROR(_xlfn.XLOOKUP(Table2[[#This Row],[ASSET ID]],FLEET7[Asset],FLEET7[Employee],),"")</f>
        <v>MOYA, MARIO</v>
      </c>
      <c r="G472" s="135">
        <v>0.2</v>
      </c>
      <c r="H472" s="116" t="s">
        <v>8377</v>
      </c>
      <c r="I472" s="136"/>
      <c r="J472" s="88"/>
      <c r="K472" s="91">
        <f>_xlfn.XLOOKUP(Table2[[#This Row],[ASSET ID]],Table7[Equip '#],Table7[Rate],)</f>
        <v>1000</v>
      </c>
      <c r="L472" s="91">
        <f>Table2[[#This Row],[INTERNAL MONTHLY RATE]]*Table2[[#This Row],[UNIT ALLOCATION]]</f>
        <v>200</v>
      </c>
      <c r="M472" s="91">
        <f>IF(ISBLANK(Table2[[#This Row],[REVISION]]), Table2[[#This Row],[UNIT ALLOCATION]] * Table2[[#This Row],[INTERNAL MONTHLY RATE]], Table2[[#This Row],[INTERNAL MONTHLY RATE]] * Table2[[#This Row],[REVISION]])</f>
        <v>200</v>
      </c>
      <c r="N472" s="92">
        <f>Table2[[#This Row],[RATE X ALLOCATION]]-Table2[[#This Row],[RATE X REVISION]]</f>
        <v>0</v>
      </c>
    </row>
    <row r="473" spans="1:14" ht="15.6" hidden="1" x14ac:dyDescent="0.3">
      <c r="A473" s="88">
        <f>_xlfn.XLOOKUP(Table2[[#This Row],[JOB]],Table13[JOB '#2],Table13[DIVISION '#],)</f>
        <v>4</v>
      </c>
      <c r="B473" s="89" t="s">
        <v>7673</v>
      </c>
      <c r="C473" s="89" t="str">
        <f>_xlfn.XLOOKUP(Table2[[#This Row],[JOB]],Table13[JOB '#1],Table13[JOB DESC],)</f>
        <v>Matagorda SH 35 Bridge Replace</v>
      </c>
      <c r="D473" s="89" t="s">
        <v>6044</v>
      </c>
      <c r="E473" s="89" t="str">
        <f>_xlfn.XLOOKUP(Table2[[#This Row],[ASSET ID]],ALL!$B:$B,ALL!$C:$C,)</f>
        <v>2024 FORD MAVERICK (RRB40474)</v>
      </c>
      <c r="F473" s="89" t="str">
        <f>IFERROR(_xlfn.XLOOKUP(Table2[[#This Row],[ASSET ID]],FLEET7[Asset],FLEET7[Employee],),"")</f>
        <v>GARCIA, SAID A</v>
      </c>
      <c r="G473" s="135">
        <v>0.25</v>
      </c>
      <c r="H473" s="116" t="s">
        <v>8377</v>
      </c>
      <c r="I473" s="114"/>
      <c r="J473" s="88"/>
      <c r="K473" s="91">
        <f>_xlfn.XLOOKUP(Table2[[#This Row],[ASSET ID]],Table7[Equip '#],Table7[Rate],)</f>
        <v>1000</v>
      </c>
      <c r="L473" s="91">
        <f>Table2[[#This Row],[INTERNAL MONTHLY RATE]]*Table2[[#This Row],[UNIT ALLOCATION]]</f>
        <v>250</v>
      </c>
      <c r="M473" s="91">
        <f>IF(ISBLANK(Table2[[#This Row],[REVISION]]), Table2[[#This Row],[UNIT ALLOCATION]] * Table2[[#This Row],[INTERNAL MONTHLY RATE]], Table2[[#This Row],[INTERNAL MONTHLY RATE]] * Table2[[#This Row],[REVISION]])</f>
        <v>250</v>
      </c>
      <c r="N473" s="92">
        <f>Table2[[#This Row],[RATE X ALLOCATION]]-Table2[[#This Row],[RATE X REVISION]]</f>
        <v>0</v>
      </c>
    </row>
    <row r="474" spans="1:14" ht="15.6" hidden="1" x14ac:dyDescent="0.3">
      <c r="A474" s="88">
        <f>_xlfn.XLOOKUP(Table2[[#This Row],[JOB]],Table13[JOB '#2],Table13[DIVISION '#],)</f>
        <v>4</v>
      </c>
      <c r="B474" s="89" t="s">
        <v>7673</v>
      </c>
      <c r="C474" s="89" t="str">
        <f>_xlfn.XLOOKUP(Table2[[#This Row],[JOB]],Table13[JOB '#1],Table13[JOB DESC],)</f>
        <v>Matagorda SH 35 Bridge Replace</v>
      </c>
      <c r="D474" s="89" t="s">
        <v>6045</v>
      </c>
      <c r="E474" s="89" t="str">
        <f>_xlfn.XLOOKUP(Table2[[#This Row],[ASSET ID]],ALL!$B:$B,ALL!$C:$C,)</f>
        <v>2024 FORD MAVERICK (RRB41295)</v>
      </c>
      <c r="F474" s="89" t="str">
        <f>IFERROR(_xlfn.XLOOKUP(Table2[[#This Row],[ASSET ID]],FLEET7[Asset],FLEET7[Employee],),"")</f>
        <v>CASTRO, JUAN J</v>
      </c>
      <c r="G474" s="135">
        <v>0.18</v>
      </c>
      <c r="H474" s="116" t="s">
        <v>8377</v>
      </c>
      <c r="I474" s="114"/>
      <c r="J474" s="88"/>
      <c r="K474" s="91">
        <f>_xlfn.XLOOKUP(Table2[[#This Row],[ASSET ID]],Table7[Equip '#],Table7[Rate],)</f>
        <v>1000</v>
      </c>
      <c r="L474" s="91">
        <f>Table2[[#This Row],[INTERNAL MONTHLY RATE]]*Table2[[#This Row],[UNIT ALLOCATION]]</f>
        <v>180</v>
      </c>
      <c r="M474" s="91">
        <f>IF(ISBLANK(Table2[[#This Row],[REVISION]]), Table2[[#This Row],[UNIT ALLOCATION]] * Table2[[#This Row],[INTERNAL MONTHLY RATE]], Table2[[#This Row],[INTERNAL MONTHLY RATE]] * Table2[[#This Row],[REVISION]])</f>
        <v>180</v>
      </c>
      <c r="N474" s="92">
        <f>Table2[[#This Row],[RATE X ALLOCATION]]-Table2[[#This Row],[RATE X REVISION]]</f>
        <v>0</v>
      </c>
    </row>
    <row r="475" spans="1:14" ht="15.6" hidden="1" x14ac:dyDescent="0.3">
      <c r="A475" s="88">
        <f>_xlfn.XLOOKUP(Table2[[#This Row],[JOB]],Table13[JOB '#2],Table13[DIVISION '#],)</f>
        <v>4</v>
      </c>
      <c r="B475" s="89" t="s">
        <v>7673</v>
      </c>
      <c r="C475" s="89" t="str">
        <f>_xlfn.XLOOKUP(Table2[[#This Row],[JOB]],Table13[JOB '#1],Table13[JOB DESC],)</f>
        <v>Matagorda SH 35 Bridge Replace</v>
      </c>
      <c r="D475" s="89" t="s">
        <v>6047</v>
      </c>
      <c r="E475" s="89" t="str">
        <f>_xlfn.XLOOKUP(Table2[[#This Row],[ASSET ID]],ALL!$B:$B,ALL!$C:$C,)</f>
        <v>2024 F250 XL (REE93968)</v>
      </c>
      <c r="F475" s="89" t="str">
        <f>IFERROR(_xlfn.XLOOKUP(Table2[[#This Row],[ASSET ID]],FLEET7[Asset],FLEET7[Employee],),"")</f>
        <v>Blanco, Andres E</v>
      </c>
      <c r="G475" s="135">
        <v>0.59</v>
      </c>
      <c r="H475" s="116" t="s">
        <v>8377</v>
      </c>
      <c r="I475" s="114"/>
      <c r="J475" s="88"/>
      <c r="K475" s="91">
        <f>_xlfn.XLOOKUP(Table2[[#This Row],[ASSET ID]],Table7[Equip '#],Table7[Rate],)</f>
        <v>1500</v>
      </c>
      <c r="L475" s="91">
        <f>Table2[[#This Row],[INTERNAL MONTHLY RATE]]*Table2[[#This Row],[UNIT ALLOCATION]]</f>
        <v>885</v>
      </c>
      <c r="M475" s="91">
        <f>IF(ISBLANK(Table2[[#This Row],[REVISION]]), Table2[[#This Row],[UNIT ALLOCATION]] * Table2[[#This Row],[INTERNAL MONTHLY RATE]], Table2[[#This Row],[INTERNAL MONTHLY RATE]] * Table2[[#This Row],[REVISION]])</f>
        <v>885</v>
      </c>
      <c r="N475" s="92">
        <f>Table2[[#This Row],[RATE X ALLOCATION]]-Table2[[#This Row],[RATE X REVISION]]</f>
        <v>0</v>
      </c>
    </row>
    <row r="476" spans="1:14" ht="15.6" hidden="1" x14ac:dyDescent="0.3">
      <c r="A476" s="88">
        <f>_xlfn.XLOOKUP(Table2[[#This Row],[JOB]],Table13[JOB '#2],Table13[DIVISION '#],)</f>
        <v>4</v>
      </c>
      <c r="B476" s="89" t="s">
        <v>7673</v>
      </c>
      <c r="C476" s="89" t="str">
        <f>_xlfn.XLOOKUP(Table2[[#This Row],[JOB]],Table13[JOB '#1],Table13[JOB DESC],)</f>
        <v>Matagorda SH 35 Bridge Replace</v>
      </c>
      <c r="D476" s="89" t="s">
        <v>556</v>
      </c>
      <c r="E476" s="89" t="str">
        <f>_xlfn.XLOOKUP(Table2[[#This Row],[ASSET ID]],ALL!$B:$B,ALL!$C:$C,)</f>
        <v>Freightliner M2-106 (2014)</v>
      </c>
      <c r="F476" s="89" t="str">
        <f>IFERROR(_xlfn.XLOOKUP(Table2[[#This Row],[ASSET ID]],FLEET7[Asset],FLEET7[Employee],),"")</f>
        <v/>
      </c>
      <c r="G476" s="135">
        <v>1</v>
      </c>
      <c r="H476" s="116" t="s">
        <v>8377</v>
      </c>
      <c r="I476" s="136"/>
      <c r="J476" s="88"/>
      <c r="K476" s="91">
        <f>_xlfn.XLOOKUP(Table2[[#This Row],[ASSET ID]],Table7[Equip '#],Table7[Rate],)</f>
        <v>3650</v>
      </c>
      <c r="L476" s="91">
        <f>Table2[[#This Row],[INTERNAL MONTHLY RATE]]*Table2[[#This Row],[UNIT ALLOCATION]]</f>
        <v>3650</v>
      </c>
      <c r="M476" s="91">
        <f>IF(ISBLANK(Table2[[#This Row],[REVISION]]), Table2[[#This Row],[UNIT ALLOCATION]] * Table2[[#This Row],[INTERNAL MONTHLY RATE]], Table2[[#This Row],[INTERNAL MONTHLY RATE]] * Table2[[#This Row],[REVISION]])</f>
        <v>3650</v>
      </c>
      <c r="N476" s="92">
        <f>Table2[[#This Row],[RATE X ALLOCATION]]-Table2[[#This Row],[RATE X REVISION]]</f>
        <v>0</v>
      </c>
    </row>
    <row r="477" spans="1:14" ht="15.6" hidden="1" x14ac:dyDescent="0.3">
      <c r="A477" s="88">
        <f>_xlfn.XLOOKUP(Table2[[#This Row],[JOB]],Table13[JOB '#2],Table13[DIVISION '#],)</f>
        <v>4</v>
      </c>
      <c r="B477" s="89" t="s">
        <v>7673</v>
      </c>
      <c r="C477" s="89" t="str">
        <f>_xlfn.XLOOKUP(Table2[[#This Row],[JOB]],Table13[JOB '#1],Table13[JOB DESC],)</f>
        <v>Matagorda SH 35 Bridge Replace</v>
      </c>
      <c r="D477" s="89" t="s">
        <v>8086</v>
      </c>
      <c r="E477" s="89" t="str">
        <f>_xlfn.XLOOKUP(Table2[[#This Row],[ASSET ID]],ALL!$B:$B,ALL!$C:$C,)</f>
        <v>2025 CAT 265 CTL (KR404778) SS-44</v>
      </c>
      <c r="F477" s="89" t="str">
        <f>IFERROR(_xlfn.XLOOKUP(Table2[[#This Row],[ASSET ID]],FLEET7[Asset],FLEET7[Employee],),"")</f>
        <v>Colmenero-Garcia, Rolando</v>
      </c>
      <c r="G477" s="135">
        <v>1</v>
      </c>
      <c r="H477" s="116" t="s">
        <v>8377</v>
      </c>
      <c r="I477" s="136"/>
      <c r="J477" s="88"/>
      <c r="K477" s="91">
        <f>_xlfn.XLOOKUP(Table2[[#This Row],[ASSET ID]],Table7[Equip '#],Table7[Rate],)</f>
        <v>2100</v>
      </c>
      <c r="L477" s="91">
        <f>Table2[[#This Row],[INTERNAL MONTHLY RATE]]*Table2[[#This Row],[UNIT ALLOCATION]]</f>
        <v>2100</v>
      </c>
      <c r="M477" s="91">
        <f>IF(ISBLANK(Table2[[#This Row],[REVISION]]), Table2[[#This Row],[UNIT ALLOCATION]] * Table2[[#This Row],[INTERNAL MONTHLY RATE]], Table2[[#This Row],[INTERNAL MONTHLY RATE]] * Table2[[#This Row],[REVISION]])</f>
        <v>2100</v>
      </c>
      <c r="N477" s="92">
        <f>Table2[[#This Row],[RATE X ALLOCATION]]-Table2[[#This Row],[RATE X REVISION]]</f>
        <v>0</v>
      </c>
    </row>
    <row r="478" spans="1:14" ht="15.6" hidden="1" x14ac:dyDescent="0.3">
      <c r="A478" s="88">
        <f>_xlfn.XLOOKUP(Table2[[#This Row],[JOB]],Table13[JOB '#2],Table13[DIVISION '#],)</f>
        <v>4</v>
      </c>
      <c r="B478" s="89" t="s">
        <v>7673</v>
      </c>
      <c r="C478" s="89" t="str">
        <f>_xlfn.XLOOKUP(Table2[[#This Row],[JOB]],Table13[JOB '#1],Table13[JOB DESC],)</f>
        <v>Matagorda SH 35 Bridge Replace</v>
      </c>
      <c r="D478" s="89" t="s">
        <v>3069</v>
      </c>
      <c r="E478" s="89" t="str">
        <f>_xlfn.XLOOKUP(Table2[[#This Row],[ASSET ID]],ALL!$B:$B,ALL!$C:$C,)</f>
        <v>2015 CAT 938K WL</v>
      </c>
      <c r="F478" s="89" t="str">
        <f>IFERROR(_xlfn.XLOOKUP(Table2[[#This Row],[ASSET ID]],FLEET7[Asset],FLEET7[Employee],),"")</f>
        <v/>
      </c>
      <c r="G478" s="135">
        <v>1</v>
      </c>
      <c r="H478" s="116" t="s">
        <v>8377</v>
      </c>
      <c r="I478" s="136"/>
      <c r="J478" s="88"/>
      <c r="K478" s="91">
        <f>_xlfn.XLOOKUP(Table2[[#This Row],[ASSET ID]],Table7[Equip '#],Table7[Rate],)</f>
        <v>4000</v>
      </c>
      <c r="L478" s="91">
        <f>Table2[[#This Row],[INTERNAL MONTHLY RATE]]*Table2[[#This Row],[UNIT ALLOCATION]]</f>
        <v>4000</v>
      </c>
      <c r="M478" s="91">
        <f>IF(ISBLANK(Table2[[#This Row],[REVISION]]), Table2[[#This Row],[UNIT ALLOCATION]] * Table2[[#This Row],[INTERNAL MONTHLY RATE]], Table2[[#This Row],[INTERNAL MONTHLY RATE]] * Table2[[#This Row],[REVISION]])</f>
        <v>4000</v>
      </c>
      <c r="N478" s="92">
        <f>Table2[[#This Row],[RATE X ALLOCATION]]-Table2[[#This Row],[RATE X REVISION]]</f>
        <v>0</v>
      </c>
    </row>
    <row r="479" spans="1:14" ht="15.6" hidden="1" x14ac:dyDescent="0.3">
      <c r="A479" s="88">
        <f>_xlfn.XLOOKUP(Table2[[#This Row],[JOB]],Table13[JOB '#2],Table13[DIVISION '#],)</f>
        <v>4</v>
      </c>
      <c r="B479" s="89" t="s">
        <v>7673</v>
      </c>
      <c r="C479" s="89" t="str">
        <f>_xlfn.XLOOKUP(Table2[[#This Row],[JOB]],Table13[JOB '#1],Table13[JOB DESC],)</f>
        <v>Matagorda SH 35 Bridge Replace</v>
      </c>
      <c r="D479" s="89" t="s">
        <v>132</v>
      </c>
      <c r="E479" s="89" t="str">
        <f>_xlfn.XLOOKUP(Table2[[#This Row],[ASSET ID]],ALL!$B:$B,ALL!$C:$C,)</f>
        <v>2014 Peterbilt 382  4000Gal</v>
      </c>
      <c r="F479" s="89" t="str">
        <f>IFERROR(_xlfn.XLOOKUP(Table2[[#This Row],[ASSET ID]],FLEET7[Asset],FLEET7[Employee],),"")</f>
        <v/>
      </c>
      <c r="G479" s="135">
        <v>1</v>
      </c>
      <c r="H479" s="116" t="s">
        <v>8377</v>
      </c>
      <c r="I479" s="136"/>
      <c r="J479" s="88"/>
      <c r="K479" s="91">
        <f>_xlfn.XLOOKUP(Table2[[#This Row],[ASSET ID]],Table7[Equip '#],Table7[Rate],)</f>
        <v>4000</v>
      </c>
      <c r="L479" s="91">
        <f>Table2[[#This Row],[INTERNAL MONTHLY RATE]]*Table2[[#This Row],[UNIT ALLOCATION]]</f>
        <v>4000</v>
      </c>
      <c r="M479" s="91">
        <f>IF(ISBLANK(Table2[[#This Row],[REVISION]]), Table2[[#This Row],[UNIT ALLOCATION]] * Table2[[#This Row],[INTERNAL MONTHLY RATE]], Table2[[#This Row],[INTERNAL MONTHLY RATE]] * Table2[[#This Row],[REVISION]])</f>
        <v>4000</v>
      </c>
      <c r="N479" s="92">
        <f>Table2[[#This Row],[RATE X ALLOCATION]]-Table2[[#This Row],[RATE X REVISION]]</f>
        <v>0</v>
      </c>
    </row>
    <row r="480" spans="1:14" ht="15.6" hidden="1" x14ac:dyDescent="0.3">
      <c r="A480" s="88">
        <f>_xlfn.XLOOKUP(Table2[[#This Row],[JOB]],Table13[JOB '#2],Table13[DIVISION '#],)</f>
        <v>3</v>
      </c>
      <c r="B480" s="89" t="s">
        <v>8174</v>
      </c>
      <c r="C480" s="89" t="str">
        <f>_xlfn.XLOOKUP(Table2[[#This Row],[JOB]],Table13[JOB '#1],Table13[JOB DESC],)</f>
        <v>Howard IH 20 Bridge Replacemen</v>
      </c>
      <c r="D480" s="89" t="s">
        <v>312</v>
      </c>
      <c r="E480" s="89" t="str">
        <f>_xlfn.XLOOKUP(Table2[[#This Row],[ASSET ID]],ALL!$B:$B,ALL!$C:$C,)</f>
        <v>2022 DODGE RAM 1500</v>
      </c>
      <c r="F480" s="89" t="str">
        <f>IFERROR(_xlfn.XLOOKUP(Table2[[#This Row],[ASSET ID]],FLEET7[Asset],FLEET7[Employee],),"")</f>
        <v>Salaices, Osiel</v>
      </c>
      <c r="G480" s="135">
        <v>0.2</v>
      </c>
      <c r="H480" s="116" t="s">
        <v>8377</v>
      </c>
      <c r="I480" s="136"/>
      <c r="J480" s="88"/>
      <c r="K480" s="91">
        <f>_xlfn.XLOOKUP(Table2[[#This Row],[ASSET ID]],Table7[Equip '#],Table7[Rate],)</f>
        <v>1300</v>
      </c>
      <c r="L480" s="91">
        <f>Table2[[#This Row],[INTERNAL MONTHLY RATE]]*Table2[[#This Row],[UNIT ALLOCATION]]</f>
        <v>260</v>
      </c>
      <c r="M480" s="91">
        <f>IF(ISBLANK(Table2[[#This Row],[REVISION]]), Table2[[#This Row],[UNIT ALLOCATION]] * Table2[[#This Row],[INTERNAL MONTHLY RATE]], Table2[[#This Row],[INTERNAL MONTHLY RATE]] * Table2[[#This Row],[REVISION]])</f>
        <v>260</v>
      </c>
      <c r="N480" s="92">
        <f>Table2[[#This Row],[RATE X ALLOCATION]]-Table2[[#This Row],[RATE X REVISION]]</f>
        <v>0</v>
      </c>
    </row>
    <row r="481" spans="1:14" ht="15.6" hidden="1" x14ac:dyDescent="0.3">
      <c r="A481" s="88">
        <f>_xlfn.XLOOKUP(Table2[[#This Row],[JOB]],Table13[JOB '#2],Table13[DIVISION '#],)</f>
        <v>2</v>
      </c>
      <c r="B481" s="89" t="s">
        <v>8383</v>
      </c>
      <c r="C481" s="89" t="str">
        <f>_xlfn.XLOOKUP(Table2[[#This Row],[JOB]],Table13[JOB '#1],Table13[JOB DESC],)</f>
        <v>SM-Dallas SH 310 Intersection</v>
      </c>
      <c r="D481" s="89" t="s">
        <v>301</v>
      </c>
      <c r="E481" s="89" t="str">
        <f>_xlfn.XLOOKUP(Table2[[#This Row],[ASSET ID]],ALL!$B:$B,ALL!$C:$C,)</f>
        <v>2022 DODGE RAM 1500</v>
      </c>
      <c r="F481" s="89" t="str">
        <f>IFERROR(_xlfn.XLOOKUP(Table2[[#This Row],[ASSET ID]],FLEET7[Asset],FLEET7[Employee],),"")</f>
        <v>Ramirez, Jose C</v>
      </c>
      <c r="G481" s="135">
        <v>0.2</v>
      </c>
      <c r="H481" s="116" t="s">
        <v>8384</v>
      </c>
      <c r="I481" s="136"/>
      <c r="J481" s="88"/>
      <c r="K481" s="91">
        <f>_xlfn.XLOOKUP(Table2[[#This Row],[ASSET ID]],Table7[Equip '#],Table7[Rate],)</f>
        <v>1300</v>
      </c>
      <c r="L481" s="91">
        <f>Table2[[#This Row],[INTERNAL MONTHLY RATE]]*Table2[[#This Row],[UNIT ALLOCATION]]</f>
        <v>260</v>
      </c>
      <c r="M481" s="91">
        <f>IF(ISBLANK(Table2[[#This Row],[REVISION]]), Table2[[#This Row],[UNIT ALLOCATION]] * Table2[[#This Row],[INTERNAL MONTHLY RATE]], Table2[[#This Row],[INTERNAL MONTHLY RATE]] * Table2[[#This Row],[REVISION]])</f>
        <v>260</v>
      </c>
      <c r="N481" s="92">
        <f>Table2[[#This Row],[RATE X ALLOCATION]]-Table2[[#This Row],[RATE X REVISION]]</f>
        <v>0</v>
      </c>
    </row>
    <row r="482" spans="1:14" ht="15.6" hidden="1" x14ac:dyDescent="0.3">
      <c r="A482" s="88">
        <f>_xlfn.XLOOKUP(Table2[[#This Row],[JOB]],Table13[JOB '#2],Table13[DIVISION '#],)</f>
        <v>2</v>
      </c>
      <c r="B482" s="89" t="s">
        <v>8383</v>
      </c>
      <c r="C482" s="89" t="str">
        <f>_xlfn.XLOOKUP(Table2[[#This Row],[JOB]],Table13[JOB '#1],Table13[JOB DESC],)</f>
        <v>SM-Dallas SH 310 Intersection</v>
      </c>
      <c r="D482" s="89" t="s">
        <v>312</v>
      </c>
      <c r="E482" s="89" t="str">
        <f>_xlfn.XLOOKUP(Table2[[#This Row],[ASSET ID]],ALL!$B:$B,ALL!$C:$C,)</f>
        <v>2022 DODGE RAM 1500</v>
      </c>
      <c r="F482" s="89" t="str">
        <f>IFERROR(_xlfn.XLOOKUP(Table2[[#This Row],[ASSET ID]],FLEET7[Asset],FLEET7[Employee],),"")</f>
        <v>Salaices, Osiel</v>
      </c>
      <c r="G482" s="135">
        <v>0.15</v>
      </c>
      <c r="H482" s="116" t="s">
        <v>8384</v>
      </c>
      <c r="I482" s="136"/>
      <c r="J482" s="88"/>
      <c r="K482" s="91">
        <f>_xlfn.XLOOKUP(Table2[[#This Row],[ASSET ID]],Table7[Equip '#],Table7[Rate],)</f>
        <v>1300</v>
      </c>
      <c r="L482" s="91">
        <f>Table2[[#This Row],[INTERNAL MONTHLY RATE]]*Table2[[#This Row],[UNIT ALLOCATION]]</f>
        <v>195</v>
      </c>
      <c r="M482" s="91">
        <f>IF(ISBLANK(Table2[[#This Row],[REVISION]]), Table2[[#This Row],[UNIT ALLOCATION]] * Table2[[#This Row],[INTERNAL MONTHLY RATE]], Table2[[#This Row],[INTERNAL MONTHLY RATE]] * Table2[[#This Row],[REVISION]])</f>
        <v>195</v>
      </c>
      <c r="N482" s="92">
        <f>Table2[[#This Row],[RATE X ALLOCATION]]-Table2[[#This Row],[RATE X REVISION]]</f>
        <v>0</v>
      </c>
    </row>
    <row r="483" spans="1:14" ht="15.6" hidden="1" x14ac:dyDescent="0.3">
      <c r="A483" s="88">
        <f>_xlfn.XLOOKUP(Table2[[#This Row],[JOB]],Table13[JOB '#2],Table13[DIVISION '#],)</f>
        <v>2</v>
      </c>
      <c r="B483" s="89" t="s">
        <v>8383</v>
      </c>
      <c r="C483" s="89" t="str">
        <f>_xlfn.XLOOKUP(Table2[[#This Row],[JOB]],Table13[JOB '#1],Table13[JOB DESC],)</f>
        <v>SM-Dallas SH 310 Intersection</v>
      </c>
      <c r="D483" s="89" t="s">
        <v>3375</v>
      </c>
      <c r="E483" s="89" t="str">
        <f>_xlfn.XLOOKUP(Table2[[#This Row],[ASSET ID]],ALL!$B:$B,ALL!$C:$C,)</f>
        <v>2024 F-150</v>
      </c>
      <c r="F483" s="89" t="str">
        <f>IFERROR(_xlfn.XLOOKUP(Table2[[#This Row],[ASSET ID]],FLEET7[Asset],FLEET7[Employee],),"")</f>
        <v>Hampton, Justin D</v>
      </c>
      <c r="G483" s="135">
        <v>0.3</v>
      </c>
      <c r="H483" s="116" t="s">
        <v>8384</v>
      </c>
      <c r="I483" s="136"/>
      <c r="J483" s="88"/>
      <c r="K483" s="91">
        <f>_xlfn.XLOOKUP(Table2[[#This Row],[ASSET ID]],Table7[Equip '#],Table7[Rate],)</f>
        <v>1300</v>
      </c>
      <c r="L483" s="91">
        <f>Table2[[#This Row],[INTERNAL MONTHLY RATE]]*Table2[[#This Row],[UNIT ALLOCATION]]</f>
        <v>390</v>
      </c>
      <c r="M483" s="91">
        <f>IF(ISBLANK(Table2[[#This Row],[REVISION]]), Table2[[#This Row],[UNIT ALLOCATION]] * Table2[[#This Row],[INTERNAL MONTHLY RATE]], Table2[[#This Row],[INTERNAL MONTHLY RATE]] * Table2[[#This Row],[REVISION]])</f>
        <v>390</v>
      </c>
      <c r="N483" s="92">
        <f>Table2[[#This Row],[RATE X ALLOCATION]]-Table2[[#This Row],[RATE X REVISION]]</f>
        <v>0</v>
      </c>
    </row>
    <row r="484" spans="1:14" ht="15.6" hidden="1" x14ac:dyDescent="0.3">
      <c r="A484" s="88">
        <f>_xlfn.XLOOKUP(Table2[[#This Row],[JOB]],Table13[JOB '#2],Table13[DIVISION '#],)</f>
        <v>2</v>
      </c>
      <c r="B484" s="89" t="s">
        <v>8383</v>
      </c>
      <c r="C484" s="89" t="str">
        <f>_xlfn.XLOOKUP(Table2[[#This Row],[JOB]],Table13[JOB '#1],Table13[JOB DESC],)</f>
        <v>SM-Dallas SH 310 Intersection</v>
      </c>
      <c r="D484" s="89" t="s">
        <v>243</v>
      </c>
      <c r="E484" s="89" t="str">
        <f>_xlfn.XLOOKUP(Table2[[#This Row],[ASSET ID]],ALL!$B:$B,ALL!$C:$C,)</f>
        <v>JD 250G LC (2019)</v>
      </c>
      <c r="F484" s="89" t="str">
        <f>IFERROR(_xlfn.XLOOKUP(Table2[[#This Row],[ASSET ID]],FLEET7[Asset],FLEET7[Employee],),"")</f>
        <v/>
      </c>
      <c r="G484" s="135">
        <v>0.75</v>
      </c>
      <c r="H484" s="116" t="s">
        <v>8384</v>
      </c>
      <c r="I484" s="136"/>
      <c r="J484" s="88"/>
      <c r="K484" s="91">
        <f>_xlfn.XLOOKUP(Table2[[#This Row],[ASSET ID]],Table7[Equip '#],Table7[Rate],)</f>
        <v>5000</v>
      </c>
      <c r="L484" s="91">
        <f>Table2[[#This Row],[INTERNAL MONTHLY RATE]]*Table2[[#This Row],[UNIT ALLOCATION]]</f>
        <v>3750</v>
      </c>
      <c r="M484" s="91">
        <f>IF(ISBLANK(Table2[[#This Row],[REVISION]]), Table2[[#This Row],[UNIT ALLOCATION]] * Table2[[#This Row],[INTERNAL MONTHLY RATE]], Table2[[#This Row],[INTERNAL MONTHLY RATE]] * Table2[[#This Row],[REVISION]])</f>
        <v>3750</v>
      </c>
      <c r="N484" s="92">
        <f>Table2[[#This Row],[RATE X ALLOCATION]]-Table2[[#This Row],[RATE X REVISION]]</f>
        <v>0</v>
      </c>
    </row>
    <row r="485" spans="1:14" ht="15.6" hidden="1" x14ac:dyDescent="0.3">
      <c r="A485" s="88">
        <f>_xlfn.XLOOKUP(Table2[[#This Row],[JOB]],Table13[JOB '#2],Table13[DIVISION '#],)</f>
        <v>2</v>
      </c>
      <c r="B485" s="89" t="s">
        <v>8383</v>
      </c>
      <c r="C485" s="89" t="str">
        <f>_xlfn.XLOOKUP(Table2[[#This Row],[JOB]],Table13[JOB '#1],Table13[JOB DESC],)</f>
        <v>SM-Dallas SH 310 Intersection</v>
      </c>
      <c r="D485" s="89" t="s">
        <v>6046</v>
      </c>
      <c r="E485" s="89" t="str">
        <f>_xlfn.XLOOKUP(Table2[[#This Row],[ASSET ID]],ALL!$B:$B,ALL!$C:$C,)</f>
        <v>2024 F250 XL (REE94240)</v>
      </c>
      <c r="F485" s="89" t="str">
        <f>IFERROR(_xlfn.XLOOKUP(Table2[[#This Row],[ASSET ID]],FLEET7[Asset],FLEET7[Employee],),"")</f>
        <v>Concha, Aaron</v>
      </c>
      <c r="G485" s="135">
        <v>0.6</v>
      </c>
      <c r="H485" s="116" t="s">
        <v>8384</v>
      </c>
      <c r="I485" s="136"/>
      <c r="J485" s="88"/>
      <c r="K485" s="91">
        <f>_xlfn.XLOOKUP(Table2[[#This Row],[ASSET ID]],Table7[Equip '#],Table7[Rate],)</f>
        <v>1500</v>
      </c>
      <c r="L485" s="91">
        <f>Table2[[#This Row],[INTERNAL MONTHLY RATE]]*Table2[[#This Row],[UNIT ALLOCATION]]</f>
        <v>900</v>
      </c>
      <c r="M485" s="91">
        <f>IF(ISBLANK(Table2[[#This Row],[REVISION]]), Table2[[#This Row],[UNIT ALLOCATION]] * Table2[[#This Row],[INTERNAL MONTHLY RATE]], Table2[[#This Row],[INTERNAL MONTHLY RATE]] * Table2[[#This Row],[REVISION]])</f>
        <v>900</v>
      </c>
      <c r="N485" s="92">
        <f>Table2[[#This Row],[RATE X ALLOCATION]]-Table2[[#This Row],[RATE X REVISION]]</f>
        <v>0</v>
      </c>
    </row>
    <row r="486" spans="1:14" ht="15.6" hidden="1" x14ac:dyDescent="0.3">
      <c r="A486" s="88">
        <f>_xlfn.XLOOKUP(Table2[[#This Row],[JOB]],Table13[JOB '#2],Table13[DIVISION '#],)</f>
        <v>2</v>
      </c>
      <c r="B486" s="89" t="s">
        <v>8383</v>
      </c>
      <c r="C486" s="89" t="str">
        <f>_xlfn.XLOOKUP(Table2[[#This Row],[JOB]],Table13[JOB '#1],Table13[JOB DESC],)</f>
        <v>SM-Dallas SH 310 Intersection</v>
      </c>
      <c r="D486" s="89" t="s">
        <v>444</v>
      </c>
      <c r="E486" s="89" t="str">
        <f>_xlfn.XLOOKUP(Table2[[#This Row],[ASSET ID]],ALL!$B:$B,ALL!$C:$C,)</f>
        <v>2017 F-150 D58127</v>
      </c>
      <c r="F486" s="89" t="str">
        <f>IFERROR(_xlfn.XLOOKUP(Table2[[#This Row],[ASSET ID]],FLEET7[Asset],FLEET7[Employee],),"")</f>
        <v>NEFF, ROBERT S</v>
      </c>
      <c r="G486" s="135">
        <v>0.15</v>
      </c>
      <c r="H486" s="116" t="s">
        <v>8385</v>
      </c>
      <c r="I486" s="136"/>
      <c r="J486" s="88"/>
      <c r="K486" s="91">
        <f>_xlfn.XLOOKUP(Table2[[#This Row],[ASSET ID]],Table7[Equip '#],Table7[Rate],)</f>
        <v>1300</v>
      </c>
      <c r="L486" s="91">
        <f>Table2[[#This Row],[INTERNAL MONTHLY RATE]]*Table2[[#This Row],[UNIT ALLOCATION]]</f>
        <v>195</v>
      </c>
      <c r="M486" s="91">
        <f>IF(ISBLANK(Table2[[#This Row],[REVISION]]), Table2[[#This Row],[UNIT ALLOCATION]] * Table2[[#This Row],[INTERNAL MONTHLY RATE]], Table2[[#This Row],[INTERNAL MONTHLY RATE]] * Table2[[#This Row],[REVISION]])</f>
        <v>195</v>
      </c>
      <c r="N486" s="92">
        <f>Table2[[#This Row],[RATE X ALLOCATION]]-Table2[[#This Row],[RATE X REVISION]]</f>
        <v>0</v>
      </c>
    </row>
    <row r="487" spans="1:14" ht="15.6" hidden="1" x14ac:dyDescent="0.3">
      <c r="A487" s="88">
        <f>_xlfn.XLOOKUP(Table2[[#This Row],[JOB]],Table13[JOB '#2],Table13[DIVISION '#],)</f>
        <v>2</v>
      </c>
      <c r="B487" s="89" t="s">
        <v>8383</v>
      </c>
      <c r="C487" s="89" t="str">
        <f>_xlfn.XLOOKUP(Table2[[#This Row],[JOB]],Table13[JOB '#1],Table13[JOB DESC],)</f>
        <v>SM-Dallas SH 310 Intersection</v>
      </c>
      <c r="D487" s="89" t="s">
        <v>444</v>
      </c>
      <c r="E487" s="89" t="str">
        <f>_xlfn.XLOOKUP(Table2[[#This Row],[ASSET ID]],ALL!$B:$B,ALL!$C:$C,)</f>
        <v>2017 F-150 D58127</v>
      </c>
      <c r="F487" s="89" t="str">
        <f>IFERROR(_xlfn.XLOOKUP(Table2[[#This Row],[ASSET ID]],FLEET7[Asset],FLEET7[Employee],),"")</f>
        <v>NEFF, ROBERT S</v>
      </c>
      <c r="G487" s="135">
        <v>0.15</v>
      </c>
      <c r="H487" s="116" t="s">
        <v>8385</v>
      </c>
      <c r="I487" s="136"/>
      <c r="J487" s="88"/>
      <c r="K487" s="91">
        <f>_xlfn.XLOOKUP(Table2[[#This Row],[ASSET ID]],Table7[Equip '#],Table7[Rate],)</f>
        <v>1300</v>
      </c>
      <c r="L487" s="91">
        <f>Table2[[#This Row],[INTERNAL MONTHLY RATE]]*Table2[[#This Row],[UNIT ALLOCATION]]</f>
        <v>195</v>
      </c>
      <c r="M487" s="91">
        <f>IF(ISBLANK(Table2[[#This Row],[REVISION]]), Table2[[#This Row],[UNIT ALLOCATION]] * Table2[[#This Row],[INTERNAL MONTHLY RATE]], Table2[[#This Row],[INTERNAL MONTHLY RATE]] * Table2[[#This Row],[REVISION]])</f>
        <v>195</v>
      </c>
      <c r="N487" s="92">
        <f>Table2[[#This Row],[RATE X ALLOCATION]]-Table2[[#This Row],[RATE X REVISION]]</f>
        <v>0</v>
      </c>
    </row>
    <row r="488" spans="1:14" ht="15.6" hidden="1" x14ac:dyDescent="0.3">
      <c r="A488" s="88">
        <f>_xlfn.XLOOKUP(Table2[[#This Row],[JOB]],Table13[JOB '#2],Table13[DIVISION '#],)</f>
        <v>2</v>
      </c>
      <c r="B488" s="89" t="s">
        <v>8383</v>
      </c>
      <c r="C488" s="89" t="str">
        <f>_xlfn.XLOOKUP(Table2[[#This Row],[JOB]],Table13[JOB '#1],Table13[JOB DESC],)</f>
        <v>SM-Dallas SH 310 Intersection</v>
      </c>
      <c r="D488" s="89" t="s">
        <v>117</v>
      </c>
      <c r="E488" s="89" t="str">
        <f>_xlfn.XLOOKUP(Table2[[#This Row],[ASSET ID]],ALL!$B:$B,ALL!$C:$C,)</f>
        <v>CAT 279D3 (2022)</v>
      </c>
      <c r="F488" s="89" t="str">
        <f>IFERROR(_xlfn.XLOOKUP(Table2[[#This Row],[ASSET ID]],FLEET7[Asset],FLEET7[Employee],),"")</f>
        <v>AARON CONCHA</v>
      </c>
      <c r="G488" s="135">
        <v>0.5</v>
      </c>
      <c r="H488" s="116" t="s">
        <v>8385</v>
      </c>
      <c r="I488" s="114"/>
      <c r="J488" s="88"/>
      <c r="K488" s="91">
        <f>_xlfn.XLOOKUP(Table2[[#This Row],[ASSET ID]],Table7[Equip '#],Table7[Rate],)</f>
        <v>2100</v>
      </c>
      <c r="L488" s="91">
        <f>Table2[[#This Row],[INTERNAL MONTHLY RATE]]*Table2[[#This Row],[UNIT ALLOCATION]]</f>
        <v>1050</v>
      </c>
      <c r="M488" s="91">
        <f>IF(ISBLANK(Table2[[#This Row],[REVISION]]), Table2[[#This Row],[UNIT ALLOCATION]] * Table2[[#This Row],[INTERNAL MONTHLY RATE]], Table2[[#This Row],[INTERNAL MONTHLY RATE]] * Table2[[#This Row],[REVISION]])</f>
        <v>1050</v>
      </c>
      <c r="N488" s="92">
        <f>Table2[[#This Row],[RATE X ALLOCATION]]-Table2[[#This Row],[RATE X REVISION]]</f>
        <v>0</v>
      </c>
    </row>
    <row r="489" spans="1:14" ht="15.6" hidden="1" x14ac:dyDescent="0.3">
      <c r="A489" s="88">
        <f>_xlfn.XLOOKUP(Table2[[#This Row],[JOB]],Table13[JOB '#2],Table13[DIVISION '#],)</f>
        <v>2</v>
      </c>
      <c r="B489" s="89" t="s">
        <v>8386</v>
      </c>
      <c r="C489" s="89" t="str">
        <f>_xlfn.XLOOKUP(Table2[[#This Row],[JOB]],Table13[JOB '#1],Table13[JOB DESC],)</f>
        <v>NTTA CTP Southbound Mainlanes</v>
      </c>
      <c r="D489" s="89" t="s">
        <v>3375</v>
      </c>
      <c r="E489" s="89" t="str">
        <f>_xlfn.XLOOKUP(Table2[[#This Row],[ASSET ID]],ALL!$B:$B,ALL!$C:$C,)</f>
        <v>2024 F-150</v>
      </c>
      <c r="F489" s="89" t="str">
        <f>IFERROR(_xlfn.XLOOKUP(Table2[[#This Row],[ASSET ID]],FLEET7[Asset],FLEET7[Employee],),"")</f>
        <v>Hampton, Justin D</v>
      </c>
      <c r="G489" s="135">
        <v>0.3</v>
      </c>
      <c r="H489" s="116" t="s">
        <v>8377</v>
      </c>
      <c r="I489" s="114"/>
      <c r="J489" s="88"/>
      <c r="K489" s="91">
        <f>_xlfn.XLOOKUP(Table2[[#This Row],[ASSET ID]],Table7[Equip '#],Table7[Rate],)</f>
        <v>1300</v>
      </c>
      <c r="L489" s="91">
        <f>Table2[[#This Row],[INTERNAL MONTHLY RATE]]*Table2[[#This Row],[UNIT ALLOCATION]]</f>
        <v>390</v>
      </c>
      <c r="M489" s="91">
        <f>IF(ISBLANK(Table2[[#This Row],[REVISION]]), Table2[[#This Row],[UNIT ALLOCATION]] * Table2[[#This Row],[INTERNAL MONTHLY RATE]], Table2[[#This Row],[INTERNAL MONTHLY RATE]] * Table2[[#This Row],[REVISION]])</f>
        <v>390</v>
      </c>
      <c r="N489" s="92">
        <f>Table2[[#This Row],[RATE X ALLOCATION]]-Table2[[#This Row],[RATE X REVISION]]</f>
        <v>0</v>
      </c>
    </row>
    <row r="490" spans="1:14" ht="15.6" hidden="1" x14ac:dyDescent="0.3">
      <c r="A490" s="88">
        <f>_xlfn.XLOOKUP(Table2[[#This Row],[JOB]],Table13[JOB '#2],Table13[DIVISION '#],)</f>
        <v>2</v>
      </c>
      <c r="B490" s="89" t="s">
        <v>7805</v>
      </c>
      <c r="C490" s="89" t="str">
        <f>_xlfn.XLOOKUP(Table2[[#This Row],[JOB]],Table13[JOB '#1],Table13[JOB DESC],)</f>
        <v>Select Maintenance 2025</v>
      </c>
      <c r="D490" s="89" t="s">
        <v>64</v>
      </c>
      <c r="E490" s="89" t="str">
        <f>_xlfn.XLOOKUP(Table2[[#This Row],[ASSET ID]],ALL!$B:$B,ALL!$C:$C,)</f>
        <v>2020 F-250 C87751</v>
      </c>
      <c r="F490" s="89" t="str">
        <f>IFERROR(_xlfn.XLOOKUP(Table2[[#This Row],[ASSET ID]],FLEET7[Asset],FLEET7[Employee],),"")</f>
        <v>Lumbreras, Roberto</v>
      </c>
      <c r="G490" s="135">
        <v>0.5</v>
      </c>
      <c r="H490" s="116" t="s">
        <v>8387</v>
      </c>
      <c r="I490" s="114"/>
      <c r="J490" s="88"/>
      <c r="K490" s="91">
        <f>_xlfn.XLOOKUP(Table2[[#This Row],[ASSET ID]],Table7[Equip '#],Table7[Rate],)</f>
        <v>1500</v>
      </c>
      <c r="L490" s="91">
        <f>Table2[[#This Row],[INTERNAL MONTHLY RATE]]*Table2[[#This Row],[UNIT ALLOCATION]]</f>
        <v>750</v>
      </c>
      <c r="M490" s="91">
        <f>IF(ISBLANK(Table2[[#This Row],[REVISION]]), Table2[[#This Row],[UNIT ALLOCATION]] * Table2[[#This Row],[INTERNAL MONTHLY RATE]], Table2[[#This Row],[INTERNAL MONTHLY RATE]] * Table2[[#This Row],[REVISION]])</f>
        <v>750</v>
      </c>
      <c r="N490" s="92">
        <f>Table2[[#This Row],[RATE X ALLOCATION]]-Table2[[#This Row],[RATE X REVISION]]</f>
        <v>0</v>
      </c>
    </row>
    <row r="491" spans="1:14" ht="16.2" thickBot="1" x14ac:dyDescent="0.35">
      <c r="A491" s="94"/>
      <c r="B491" s="94"/>
      <c r="C491" s="94"/>
      <c r="D491" s="94"/>
      <c r="E491" s="94"/>
      <c r="F491" s="94"/>
      <c r="G491" s="94"/>
      <c r="H491" s="94"/>
      <c r="I491" s="94"/>
      <c r="J491" s="95"/>
      <c r="K491" s="94"/>
      <c r="L491" s="94"/>
      <c r="M491" s="94"/>
      <c r="N491" s="94"/>
    </row>
    <row r="492" spans="1:14" ht="16.2" thickBot="1" x14ac:dyDescent="0.35">
      <c r="A492" s="94"/>
      <c r="B492" s="94"/>
      <c r="C492" s="94"/>
      <c r="D492" s="94"/>
      <c r="E492" s="94"/>
      <c r="G492" s="96">
        <f>SUBTOTAL(9,Table2[UNIT ALLOCATION])</f>
        <v>7.79</v>
      </c>
      <c r="H492" s="94"/>
      <c r="I492" s="97">
        <f>SUBTOTAL(9,Table2[REVISION])</f>
        <v>0.5</v>
      </c>
      <c r="J492" s="95"/>
      <c r="K492" s="94"/>
      <c r="L492" s="94"/>
      <c r="M492" s="94"/>
      <c r="N492" s="94"/>
    </row>
    <row r="493" spans="1:14" ht="15.6" x14ac:dyDescent="0.3">
      <c r="A493" s="94"/>
      <c r="B493" s="94"/>
      <c r="C493" s="94"/>
      <c r="D493" s="94"/>
      <c r="E493" s="94"/>
      <c r="F493" s="94"/>
      <c r="G493" s="98" t="s">
        <v>3773</v>
      </c>
      <c r="H493" s="94"/>
      <c r="I493" s="98" t="s">
        <v>3772</v>
      </c>
      <c r="J493" s="95"/>
      <c r="K493" s="94"/>
      <c r="L493" s="99" t="s">
        <v>3730</v>
      </c>
      <c r="M493" s="99" t="s">
        <v>1070</v>
      </c>
      <c r="N493" s="99" t="s">
        <v>3731</v>
      </c>
    </row>
    <row r="494" spans="1:14" ht="16.2" thickBot="1" x14ac:dyDescent="0.35">
      <c r="A494" s="94"/>
      <c r="B494" s="94"/>
      <c r="C494" s="94"/>
      <c r="D494" s="94"/>
      <c r="E494" s="94"/>
      <c r="F494" s="94"/>
      <c r="G494" s="94"/>
      <c r="H494" s="94"/>
      <c r="I494" s="94"/>
      <c r="J494" s="95"/>
      <c r="K494" s="100">
        <f>SUBTOTAL(9,Table2[INTERNAL MONTHLY RATE])</f>
        <v>38200</v>
      </c>
      <c r="L494" s="101">
        <f>SUBTOTAL(9,Table2[RATE X ALLOCATION])</f>
        <v>20534</v>
      </c>
      <c r="M494" s="101">
        <f>SUBTOTAL(9,Table2[RATE X REVISION])</f>
        <v>19034</v>
      </c>
      <c r="N494" s="101">
        <f>SUBTOTAL(9,Table2[CHANGE])</f>
        <v>1500</v>
      </c>
    </row>
    <row r="495" spans="1:14" ht="16.2" thickBot="1" x14ac:dyDescent="0.35">
      <c r="A495" s="94"/>
      <c r="B495" s="94"/>
      <c r="C495" s="94"/>
      <c r="D495" s="94"/>
      <c r="E495" s="94"/>
      <c r="F495" s="94"/>
      <c r="G495" s="94" t="s">
        <v>4852</v>
      </c>
      <c r="H495" s="94"/>
      <c r="I495" s="102" cm="1">
        <f t="array" ref="I495">SUMPRODUCT(--(I5:I490&lt;&gt;""), I5:I490) + SUMPRODUCT(--(I5:I490=""), G5:G490)</f>
        <v>242.67000000000016</v>
      </c>
      <c r="J495" s="95"/>
      <c r="K495" s="94"/>
      <c r="L495" s="94"/>
      <c r="M495" s="94"/>
      <c r="N495" s="94"/>
    </row>
    <row r="496" spans="1:14" ht="16.2" thickBot="1" x14ac:dyDescent="0.35">
      <c r="A496" s="94"/>
      <c r="B496" s="94"/>
      <c r="C496" s="94"/>
      <c r="D496" s="94"/>
      <c r="E496" s="94"/>
      <c r="F496" s="94"/>
      <c r="G496" s="94"/>
      <c r="H496" s="94"/>
      <c r="I496" s="94"/>
      <c r="J496" s="95"/>
      <c r="K496" s="94"/>
      <c r="L496" s="103"/>
      <c r="M496" s="94"/>
      <c r="N496" s="94"/>
    </row>
    <row r="497" spans="1:14" ht="16.2" thickBot="1" x14ac:dyDescent="0.35">
      <c r="A497" s="94"/>
      <c r="B497" s="94"/>
      <c r="C497" s="94"/>
      <c r="D497" s="94"/>
      <c r="E497" s="94"/>
      <c r="F497" s="94"/>
      <c r="G497" s="94"/>
      <c r="H497" s="94"/>
      <c r="I497" s="94"/>
      <c r="J497" s="95"/>
      <c r="K497" s="103"/>
      <c r="L497" s="104" t="s">
        <v>3184</v>
      </c>
      <c r="M497" s="104" t="s">
        <v>3185</v>
      </c>
      <c r="N497" s="104" t="s">
        <v>3186</v>
      </c>
    </row>
    <row r="498" spans="1:14" ht="16.2" thickBot="1" x14ac:dyDescent="0.35">
      <c r="A498" s="94"/>
      <c r="B498" s="94"/>
      <c r="C498" s="94"/>
      <c r="D498" s="94"/>
      <c r="E498" s="94"/>
      <c r="F498" s="94"/>
      <c r="G498" s="94"/>
      <c r="H498" s="94"/>
      <c r="I498" s="94"/>
      <c r="J498" s="95"/>
      <c r="K498" s="103"/>
      <c r="L498" s="105">
        <f>L494</f>
        <v>20534</v>
      </c>
      <c r="M498" s="106">
        <f>M494</f>
        <v>19034</v>
      </c>
      <c r="N498" s="105">
        <f>N494</f>
        <v>1500</v>
      </c>
    </row>
    <row r="499" spans="1:14" ht="15.6" x14ac:dyDescent="0.3">
      <c r="A499" s="94"/>
      <c r="B499" s="94"/>
      <c r="C499" s="94"/>
      <c r="D499" s="94"/>
      <c r="E499" s="94"/>
      <c r="F499" s="94"/>
      <c r="G499" s="94"/>
      <c r="H499" s="94"/>
      <c r="I499" s="94"/>
      <c r="J499" s="95"/>
      <c r="K499" s="103"/>
      <c r="L499" s="94"/>
      <c r="M499" s="94"/>
      <c r="N499" s="94"/>
    </row>
    <row r="500" spans="1:14" ht="16.2" thickBot="1" x14ac:dyDescent="0.35">
      <c r="A500" s="94"/>
      <c r="B500" s="94"/>
      <c r="C500" s="94"/>
      <c r="D500" s="94"/>
      <c r="E500" s="94"/>
      <c r="F500" s="94"/>
      <c r="G500" s="94"/>
      <c r="H500" s="94"/>
      <c r="I500" s="94"/>
      <c r="J500" s="95"/>
      <c r="K500" s="103"/>
      <c r="L500" s="94"/>
      <c r="M500" s="94"/>
      <c r="N500" s="94"/>
    </row>
    <row r="501" spans="1:14" ht="16.2" thickBot="1" x14ac:dyDescent="0.35">
      <c r="A501" s="94"/>
      <c r="B501" s="94"/>
      <c r="C501" s="94"/>
      <c r="D501" s="94"/>
      <c r="E501" s="94"/>
      <c r="F501" s="94"/>
      <c r="G501" s="94"/>
      <c r="H501" s="94"/>
      <c r="I501" s="94"/>
      <c r="J501" s="95"/>
      <c r="K501" s="107"/>
      <c r="L501" s="108" t="s">
        <v>5870</v>
      </c>
      <c r="M501" s="108" t="s">
        <v>3772</v>
      </c>
      <c r="N501" s="109" t="s">
        <v>5871</v>
      </c>
    </row>
    <row r="502" spans="1:14" ht="16.2" thickBot="1" x14ac:dyDescent="0.35">
      <c r="A502" s="94"/>
      <c r="B502" s="94"/>
      <c r="C502" s="94"/>
      <c r="D502" s="94"/>
      <c r="E502" s="94"/>
      <c r="F502" s="94"/>
      <c r="G502" s="94"/>
      <c r="H502" s="94"/>
      <c r="I502" s="94"/>
      <c r="J502" s="95"/>
      <c r="K502" s="103"/>
      <c r="L502" s="110">
        <f>G492</f>
        <v>7.79</v>
      </c>
      <c r="M502" s="111">
        <f>I492</f>
        <v>0.5</v>
      </c>
      <c r="N502" s="112">
        <f>L502-M502</f>
        <v>7.29</v>
      </c>
    </row>
  </sheetData>
  <mergeCells count="1">
    <mergeCell ref="A1:N1"/>
  </mergeCells>
  <phoneticPr fontId="3" type="noConversion"/>
  <conditionalFormatting sqref="B5:B490">
    <cfRule type="containsText" dxfId="90" priority="8" operator="containsText" text="2024-004">
      <formula>NOT(ISERROR(SEARCH("2024-004",B5)))</formula>
    </cfRule>
    <cfRule type="containsText" dxfId="89" priority="9" operator="containsText" text="2023-035">
      <formula>NOT(ISERROR(SEARCH("2023-035",B5)))</formula>
    </cfRule>
    <cfRule type="containsText" dxfId="88" priority="10" operator="containsText" text="SEL-2024">
      <formula>NOT(ISERROR(SEARCH("SEL-2024",B5)))</formula>
    </cfRule>
  </conditionalFormatting>
  <conditionalFormatting sqref="B4:D490">
    <cfRule type="containsText" dxfId="87" priority="23" operator="containsText" text="2023-032">
      <formula>NOT(ISERROR(SEARCH("2023-032",B4)))</formula>
    </cfRule>
    <cfRule type="containsText" dxfId="86" priority="24" operator="containsText" text="2023-034">
      <formula>NOT(ISERROR(SEARCH("2023-034",B4)))</formula>
    </cfRule>
    <cfRule type="containsText" dxfId="85" priority="25" operator="containsText" text="2023-027">
      <formula>NOT(ISERROR(SEARCH("2023-027",B4)))</formula>
    </cfRule>
    <cfRule type="containsText" dxfId="84" priority="26" operator="containsText" text="2023-019">
      <formula>NOT(ISERROR(SEARCH("2023-019",B4)))</formula>
    </cfRule>
    <cfRule type="containsText" dxfId="83" priority="29" operator="containsText" text="2023-036">
      <formula>NOT(ISERROR(SEARCH("2023-036",B4)))</formula>
    </cfRule>
  </conditionalFormatting>
  <conditionalFormatting sqref="B5:D540">
    <cfRule type="containsText" dxfId="82" priority="21" operator="containsText" text="2023-026">
      <formula>NOT(ISERROR(SEARCH("2023-026",B5)))</formula>
    </cfRule>
  </conditionalFormatting>
  <conditionalFormatting sqref="G5:G28 G31:G33 G35:G36 G40:G47 G49:G72 G75:G78 G80 G82:G84 G86:G87 G94:G103 I263:I269 I276 I476:I487">
    <cfRule type="cellIs" dxfId="81" priority="38" operator="lessThan">
      <formula>0.01</formula>
    </cfRule>
  </conditionalFormatting>
  <conditionalFormatting sqref="H5:H490">
    <cfRule type="containsText" dxfId="80" priority="4" operator="containsText" text="NEED COST CODE">
      <formula>NOT(ISERROR(SEARCH("NEED COST CODE",H5)))</formula>
    </cfRule>
  </conditionalFormatting>
  <conditionalFormatting sqref="I5:I261">
    <cfRule type="cellIs" dxfId="79" priority="2" operator="lessThan">
      <formula>0.01</formula>
    </cfRule>
  </conditionalFormatting>
  <conditionalFormatting sqref="I278:I457 I463:I472">
    <cfRule type="cellIs" dxfId="78" priority="7" operator="lessThan">
      <formula>0.01</formula>
    </cfRule>
  </conditionalFormatting>
  <conditionalFormatting sqref="I492">
    <cfRule type="cellIs" dxfId="77" priority="16" operator="lessThan">
      <formula>0.01</formula>
    </cfRule>
    <cfRule type="cellIs" dxfId="76" priority="22" operator="equal">
      <formula>0</formula>
    </cfRule>
  </conditionalFormatting>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9434F-0ACC-47EA-8185-43FD5C3397DB}">
  <sheetPr codeName="Sheet5"/>
  <dimension ref="A1:I1274"/>
  <sheetViews>
    <sheetView workbookViewId="0">
      <selection sqref="A1:XFD1048576"/>
    </sheetView>
  </sheetViews>
  <sheetFormatPr defaultColWidth="9.109375" defaultRowHeight="14.4" x14ac:dyDescent="0.3"/>
  <cols>
    <col min="1" max="1" width="15.88671875" style="1" bestFit="1" customWidth="1"/>
    <col min="2" max="2" width="36.33203125" style="1" bestFit="1" customWidth="1"/>
    <col min="3" max="3" width="17.5546875" style="1" bestFit="1" customWidth="1"/>
    <col min="4" max="4" width="10" style="1" bestFit="1" customWidth="1"/>
    <col min="5" max="5" width="13.5546875" style="1" bestFit="1" customWidth="1"/>
    <col min="6" max="6" width="11.6640625" style="1" bestFit="1" customWidth="1"/>
    <col min="7" max="7" width="9.109375" style="1"/>
    <col min="8" max="8" width="15.88671875" style="1" bestFit="1" customWidth="1"/>
    <col min="9" max="9" width="11.6640625" style="1" bestFit="1" customWidth="1"/>
    <col min="10" max="10" width="21.109375" style="1" bestFit="1" customWidth="1"/>
    <col min="11" max="11" width="16" style="1" bestFit="1" customWidth="1"/>
    <col min="12" max="12" width="21.109375" style="1" bestFit="1" customWidth="1"/>
    <col min="13" max="16384" width="9.109375" style="1"/>
  </cols>
  <sheetData>
    <row r="1" spans="1:9" x14ac:dyDescent="0.3">
      <c r="A1" s="1" t="s">
        <v>1351</v>
      </c>
      <c r="B1" s="1" t="s">
        <v>2</v>
      </c>
      <c r="C1" s="1" t="s">
        <v>1352</v>
      </c>
      <c r="D1" s="1" t="s">
        <v>1353</v>
      </c>
      <c r="E1" s="1" t="s">
        <v>1088</v>
      </c>
      <c r="F1" s="1" t="s">
        <v>0</v>
      </c>
      <c r="H1" s="1" t="s">
        <v>1351</v>
      </c>
      <c r="I1" s="1" t="s">
        <v>0</v>
      </c>
    </row>
    <row r="2" spans="1:9" x14ac:dyDescent="0.3">
      <c r="A2" s="1" t="s">
        <v>1354</v>
      </c>
      <c r="B2" s="1" t="s">
        <v>1355</v>
      </c>
      <c r="C2" s="1">
        <v>3036.9</v>
      </c>
      <c r="D2" s="1" t="s">
        <v>1356</v>
      </c>
      <c r="E2" s="1" t="str">
        <f>IFERROR(VLOOKUP(Table_Query_from_Cas_Ragle35[[#This Row],[Equipment '#]],'[1]Equip Rates'!A:C,3,FALSE),"")</f>
        <v/>
      </c>
      <c r="F2" s="1" t="str">
        <f>IFERROR(VLOOKUP(Table_Query_from_Cas_Ragle35[[#This Row],[Equipment '#]],H:I,2,FALSE), "No Div")</f>
        <v>1</v>
      </c>
      <c r="H2" s="1" t="s">
        <v>1354</v>
      </c>
      <c r="I2" s="1" t="s">
        <v>1357</v>
      </c>
    </row>
    <row r="3" spans="1:9" x14ac:dyDescent="0.3">
      <c r="A3" s="1" t="s">
        <v>1358</v>
      </c>
      <c r="B3" s="1" t="s">
        <v>1359</v>
      </c>
      <c r="C3" s="1">
        <v>3155</v>
      </c>
      <c r="D3" s="1" t="s">
        <v>1356</v>
      </c>
      <c r="E3" s="1" t="str">
        <f>IFERROR(VLOOKUP(Table_Query_from_Cas_Ragle35[[#This Row],[Equipment '#]],'[1]Equip Rates'!A:C,3,FALSE),"")</f>
        <v/>
      </c>
      <c r="F3" s="1" t="str">
        <f>IFERROR(VLOOKUP(Table_Query_from_Cas_Ragle35[[#This Row],[Equipment '#]],H:I,2,FALSE), "No Div")</f>
        <v>2</v>
      </c>
      <c r="H3" s="1" t="s">
        <v>1358</v>
      </c>
      <c r="I3" s="1" t="s">
        <v>1360</v>
      </c>
    </row>
    <row r="4" spans="1:9" x14ac:dyDescent="0.3">
      <c r="A4" s="1" t="s">
        <v>1361</v>
      </c>
      <c r="B4" s="1" t="s">
        <v>1362</v>
      </c>
      <c r="C4" s="1">
        <v>3600</v>
      </c>
      <c r="D4" s="1" t="s">
        <v>1356</v>
      </c>
      <c r="E4" s="1" t="str">
        <f>IFERROR(VLOOKUP(Table_Query_from_Cas_Ragle35[[#This Row],[Equipment '#]],'[1]Equip Rates'!A:C,3,FALSE),"")</f>
        <v/>
      </c>
      <c r="F4" s="1" t="str">
        <f>IFERROR(VLOOKUP(Table_Query_from_Cas_Ragle35[[#This Row],[Equipment '#]],H:I,2,FALSE), "No Div")</f>
        <v>1</v>
      </c>
      <c r="H4" s="1" t="s">
        <v>1361</v>
      </c>
      <c r="I4" s="1" t="s">
        <v>1357</v>
      </c>
    </row>
    <row r="5" spans="1:9" x14ac:dyDescent="0.3">
      <c r="A5" s="1" t="s">
        <v>1363</v>
      </c>
      <c r="B5" s="1" t="s">
        <v>1364</v>
      </c>
      <c r="C5" s="1">
        <v>2906.35</v>
      </c>
      <c r="D5" s="1" t="s">
        <v>1356</v>
      </c>
      <c r="E5" s="1" t="str">
        <f>IFERROR(VLOOKUP(Table_Query_from_Cas_Ragle35[[#This Row],[Equipment '#]],'[1]Equip Rates'!A:C,3,FALSE),"")</f>
        <v/>
      </c>
      <c r="F5" s="1" t="str">
        <f>IFERROR(VLOOKUP(Table_Query_from_Cas_Ragle35[[#This Row],[Equipment '#]],H:I,2,FALSE), "No Div")</f>
        <v>2</v>
      </c>
      <c r="H5" s="1" t="s">
        <v>1363</v>
      </c>
      <c r="I5" s="1" t="s">
        <v>1360</v>
      </c>
    </row>
    <row r="6" spans="1:9" x14ac:dyDescent="0.3">
      <c r="A6" s="1" t="s">
        <v>1365</v>
      </c>
      <c r="B6" s="1" t="s">
        <v>1366</v>
      </c>
      <c r="C6" s="1">
        <v>2861.25</v>
      </c>
      <c r="D6" s="1" t="s">
        <v>1356</v>
      </c>
      <c r="E6" s="1" t="str">
        <f>IFERROR(VLOOKUP(Table_Query_from_Cas_Ragle35[[#This Row],[Equipment '#]],'[1]Equip Rates'!A:C,3,FALSE),"")</f>
        <v/>
      </c>
      <c r="F6" s="1" t="str">
        <f>IFERROR(VLOOKUP(Table_Query_from_Cas_Ragle35[[#This Row],[Equipment '#]],H:I,2,FALSE), "No Div")</f>
        <v>2</v>
      </c>
      <c r="H6" s="1" t="s">
        <v>1365</v>
      </c>
      <c r="I6" s="1" t="s">
        <v>1360</v>
      </c>
    </row>
    <row r="7" spans="1:9" x14ac:dyDescent="0.3">
      <c r="A7" s="1" t="s">
        <v>1367</v>
      </c>
      <c r="B7" s="1" t="s">
        <v>1368</v>
      </c>
      <c r="C7" s="1">
        <v>2285</v>
      </c>
      <c r="D7" s="1" t="s">
        <v>1356</v>
      </c>
      <c r="E7" s="1" t="str">
        <f>IFERROR(VLOOKUP(Table_Query_from_Cas_Ragle35[[#This Row],[Equipment '#]],'[1]Equip Rates'!A:C,3,FALSE),"")</f>
        <v/>
      </c>
      <c r="F7" s="1" t="str">
        <f>IFERROR(VLOOKUP(Table_Query_from_Cas_Ragle35[[#This Row],[Equipment '#]],H:I,2,FALSE), "No Div")</f>
        <v>2</v>
      </c>
      <c r="H7" s="1" t="s">
        <v>1367</v>
      </c>
      <c r="I7" s="1" t="s">
        <v>1360</v>
      </c>
    </row>
    <row r="8" spans="1:9" x14ac:dyDescent="0.3">
      <c r="A8" s="1" t="s">
        <v>1369</v>
      </c>
      <c r="B8" s="1" t="s">
        <v>1370</v>
      </c>
      <c r="C8" s="1">
        <v>3730</v>
      </c>
      <c r="D8" s="1" t="s">
        <v>1356</v>
      </c>
      <c r="E8" s="1" t="str">
        <f>IFERROR(VLOOKUP(Table_Query_from_Cas_Ragle35[[#This Row],[Equipment '#]],'[1]Equip Rates'!A:C,3,FALSE),"")</f>
        <v/>
      </c>
      <c r="F8" s="1" t="str">
        <f>IFERROR(VLOOKUP(Table_Query_from_Cas_Ragle35[[#This Row],[Equipment '#]],H:I,2,FALSE), "No Div")</f>
        <v>2</v>
      </c>
      <c r="H8" s="1" t="s">
        <v>1369</v>
      </c>
      <c r="I8" s="1" t="s">
        <v>1360</v>
      </c>
    </row>
    <row r="9" spans="1:9" x14ac:dyDescent="0.3">
      <c r="A9" s="1" t="s">
        <v>1371</v>
      </c>
      <c r="B9" s="1" t="s">
        <v>1372</v>
      </c>
      <c r="C9" s="1">
        <v>4226.5</v>
      </c>
      <c r="D9" s="1" t="s">
        <v>1356</v>
      </c>
      <c r="E9" s="1" t="str">
        <f>IFERROR(VLOOKUP(Table_Query_from_Cas_Ragle35[[#This Row],[Equipment '#]],'[1]Equip Rates'!A:C,3,FALSE),"")</f>
        <v/>
      </c>
      <c r="F9" s="1" t="str">
        <f>IFERROR(VLOOKUP(Table_Query_from_Cas_Ragle35[[#This Row],[Equipment '#]],H:I,2,FALSE), "No Div")</f>
        <v>1</v>
      </c>
      <c r="H9" s="1" t="s">
        <v>1371</v>
      </c>
      <c r="I9" s="1" t="s">
        <v>1357</v>
      </c>
    </row>
    <row r="10" spans="1:9" x14ac:dyDescent="0.3">
      <c r="A10" s="1" t="s">
        <v>1373</v>
      </c>
      <c r="B10" s="1" t="s">
        <v>1372</v>
      </c>
      <c r="C10" s="1">
        <v>4226.5</v>
      </c>
      <c r="D10" s="1" t="s">
        <v>1356</v>
      </c>
      <c r="E10" s="1" t="str">
        <f>IFERROR(VLOOKUP(Table_Query_from_Cas_Ragle35[[#This Row],[Equipment '#]],'[1]Equip Rates'!A:C,3,FALSE),"")</f>
        <v/>
      </c>
      <c r="F10" s="1" t="str">
        <f>IFERROR(VLOOKUP(Table_Query_from_Cas_Ragle35[[#This Row],[Equipment '#]],H:I,2,FALSE), "No Div")</f>
        <v>1</v>
      </c>
      <c r="H10" s="1" t="s">
        <v>1373</v>
      </c>
      <c r="I10" s="1" t="s">
        <v>1357</v>
      </c>
    </row>
    <row r="11" spans="1:9" x14ac:dyDescent="0.3">
      <c r="A11" s="1" t="s">
        <v>1374</v>
      </c>
      <c r="B11" s="1" t="s">
        <v>1375</v>
      </c>
      <c r="C11" s="1">
        <v>4288.75</v>
      </c>
      <c r="D11" s="1" t="s">
        <v>1356</v>
      </c>
      <c r="E11" s="1" t="str">
        <f>IFERROR(VLOOKUP(Table_Query_from_Cas_Ragle35[[#This Row],[Equipment '#]],'[1]Equip Rates'!A:C,3,FALSE),"")</f>
        <v/>
      </c>
      <c r="F11" s="1" t="str">
        <f>IFERROR(VLOOKUP(Table_Query_from_Cas_Ragle35[[#This Row],[Equipment '#]],H:I,2,FALSE), "No Div")</f>
        <v>2</v>
      </c>
      <c r="H11" s="1" t="s">
        <v>1374</v>
      </c>
      <c r="I11" s="1" t="s">
        <v>1360</v>
      </c>
    </row>
    <row r="12" spans="1:9" x14ac:dyDescent="0.3">
      <c r="A12" s="1" t="s">
        <v>1376</v>
      </c>
      <c r="B12" s="1" t="s">
        <v>1375</v>
      </c>
      <c r="C12" s="1">
        <v>4288.75</v>
      </c>
      <c r="D12" s="1" t="s">
        <v>1356</v>
      </c>
      <c r="E12" s="1" t="str">
        <f>IFERROR(VLOOKUP(Table_Query_from_Cas_Ragle35[[#This Row],[Equipment '#]],'[1]Equip Rates'!A:C,3,FALSE),"")</f>
        <v/>
      </c>
      <c r="F12" s="1" t="str">
        <f>IFERROR(VLOOKUP(Table_Query_from_Cas_Ragle35[[#This Row],[Equipment '#]],H:I,2,FALSE), "No Div")</f>
        <v>2</v>
      </c>
      <c r="H12" s="1" t="s">
        <v>1376</v>
      </c>
      <c r="I12" s="1" t="s">
        <v>1360</v>
      </c>
    </row>
    <row r="13" spans="1:9" x14ac:dyDescent="0.3">
      <c r="A13" s="1" t="s">
        <v>1377</v>
      </c>
      <c r="B13" s="1" t="s">
        <v>1378</v>
      </c>
      <c r="C13" s="1">
        <v>4076.25</v>
      </c>
      <c r="D13" s="1" t="s">
        <v>1356</v>
      </c>
      <c r="E13" s="1" t="str">
        <f>IFERROR(VLOOKUP(Table_Query_from_Cas_Ragle35[[#This Row],[Equipment '#]],'[1]Equip Rates'!A:C,3,FALSE),"")</f>
        <v/>
      </c>
      <c r="F13" s="1" t="str">
        <f>IFERROR(VLOOKUP(Table_Query_from_Cas_Ragle35[[#This Row],[Equipment '#]],H:I,2,FALSE), "No Div")</f>
        <v>2</v>
      </c>
      <c r="H13" s="1" t="s">
        <v>1377</v>
      </c>
      <c r="I13" s="1" t="s">
        <v>1360</v>
      </c>
    </row>
    <row r="14" spans="1:9" x14ac:dyDescent="0.3">
      <c r="A14" s="1" t="s">
        <v>1379</v>
      </c>
      <c r="B14" s="1" t="s">
        <v>1380</v>
      </c>
      <c r="C14" s="1">
        <v>3000</v>
      </c>
      <c r="D14" s="1" t="s">
        <v>1356</v>
      </c>
      <c r="E14" s="1" t="str">
        <f>IFERROR(VLOOKUP(Table_Query_from_Cas_Ragle35[[#This Row],[Equipment '#]],'[1]Equip Rates'!A:C,3,FALSE),"")</f>
        <v/>
      </c>
      <c r="F14" s="1" t="str">
        <f>IFERROR(VLOOKUP(Table_Query_from_Cas_Ragle35[[#This Row],[Equipment '#]],H:I,2,FALSE), "No Div")</f>
        <v>1</v>
      </c>
      <c r="H14" s="1" t="s">
        <v>1379</v>
      </c>
      <c r="I14" s="1" t="s">
        <v>1357</v>
      </c>
    </row>
    <row r="15" spans="1:9" x14ac:dyDescent="0.3">
      <c r="A15" s="1" t="s">
        <v>1381</v>
      </c>
      <c r="B15" s="1" t="s">
        <v>1382</v>
      </c>
      <c r="C15" s="1">
        <v>1800</v>
      </c>
      <c r="D15" s="1" t="s">
        <v>1356</v>
      </c>
      <c r="E15" s="1" t="str">
        <f>IFERROR(VLOOKUP(Table_Query_from_Cas_Ragle35[[#This Row],[Equipment '#]],'[1]Equip Rates'!A:C,3,FALSE),"")</f>
        <v/>
      </c>
      <c r="F15" s="1" t="str">
        <f>IFERROR(VLOOKUP(Table_Query_from_Cas_Ragle35[[#This Row],[Equipment '#]],H:I,2,FALSE), "No Div")</f>
        <v>1</v>
      </c>
      <c r="H15" s="1" t="s">
        <v>1381</v>
      </c>
      <c r="I15" s="1" t="s">
        <v>1357</v>
      </c>
    </row>
    <row r="16" spans="1:9" x14ac:dyDescent="0.3">
      <c r="A16" s="1" t="s">
        <v>1383</v>
      </c>
      <c r="B16" s="1" t="s">
        <v>1384</v>
      </c>
      <c r="C16" s="1">
        <v>0</v>
      </c>
      <c r="D16" s="1" t="s">
        <v>1356</v>
      </c>
      <c r="E16" s="1" t="str">
        <f>IFERROR(VLOOKUP(Table_Query_from_Cas_Ragle35[[#This Row],[Equipment '#]],'[1]Equip Rates'!A:C,3,FALSE),"")</f>
        <v/>
      </c>
      <c r="F16" s="1" t="str">
        <f>IFERROR(VLOOKUP(Table_Query_from_Cas_Ragle35[[#This Row],[Equipment '#]],H:I,2,FALSE), "No Div")</f>
        <v>1</v>
      </c>
      <c r="H16" s="1" t="s">
        <v>1383</v>
      </c>
      <c r="I16" s="1" t="s">
        <v>1357</v>
      </c>
    </row>
    <row r="17" spans="1:9" x14ac:dyDescent="0.3">
      <c r="A17" s="1" t="s">
        <v>1385</v>
      </c>
      <c r="B17" s="1" t="s">
        <v>1386</v>
      </c>
      <c r="C17" s="1">
        <v>6807.94</v>
      </c>
      <c r="D17" s="1" t="s">
        <v>1356</v>
      </c>
      <c r="E17" s="1" t="str">
        <f>IFERROR(VLOOKUP(Table_Query_from_Cas_Ragle35[[#This Row],[Equipment '#]],'[1]Equip Rates'!A:C,3,FALSE),"")</f>
        <v/>
      </c>
      <c r="F17" s="1" t="str">
        <f>IFERROR(VLOOKUP(Table_Query_from_Cas_Ragle35[[#This Row],[Equipment '#]],H:I,2,FALSE), "No Div")</f>
        <v>1</v>
      </c>
      <c r="H17" s="1" t="s">
        <v>1385</v>
      </c>
      <c r="I17" s="1" t="s">
        <v>1357</v>
      </c>
    </row>
    <row r="18" spans="1:9" x14ac:dyDescent="0.3">
      <c r="A18" s="1" t="s">
        <v>1387</v>
      </c>
      <c r="B18" s="1" t="s">
        <v>1386</v>
      </c>
      <c r="C18" s="1">
        <v>6807.94</v>
      </c>
      <c r="D18" s="1" t="s">
        <v>1356</v>
      </c>
      <c r="E18" s="1" t="str">
        <f>IFERROR(VLOOKUP(Table_Query_from_Cas_Ragle35[[#This Row],[Equipment '#]],'[1]Equip Rates'!A:C,3,FALSE),"")</f>
        <v/>
      </c>
      <c r="F18" s="1" t="str">
        <f>IFERROR(VLOOKUP(Table_Query_from_Cas_Ragle35[[#This Row],[Equipment '#]],H:I,2,FALSE), "No Div")</f>
        <v>1</v>
      </c>
      <c r="H18" s="1" t="s">
        <v>1387</v>
      </c>
      <c r="I18" s="1" t="s">
        <v>1357</v>
      </c>
    </row>
    <row r="19" spans="1:9" x14ac:dyDescent="0.3">
      <c r="A19" s="1" t="s">
        <v>1388</v>
      </c>
      <c r="B19" s="1" t="s">
        <v>1389</v>
      </c>
      <c r="C19" s="1">
        <v>6072.25</v>
      </c>
      <c r="D19" s="1" t="s">
        <v>1356</v>
      </c>
      <c r="E19" s="1" t="str">
        <f>IFERROR(VLOOKUP(Table_Query_from_Cas_Ragle35[[#This Row],[Equipment '#]],'[1]Equip Rates'!A:C,3,FALSE),"")</f>
        <v/>
      </c>
      <c r="F19" s="1" t="str">
        <f>IFERROR(VLOOKUP(Table_Query_from_Cas_Ragle35[[#This Row],[Equipment '#]],H:I,2,FALSE), "No Div")</f>
        <v>1</v>
      </c>
      <c r="H19" s="1" t="s">
        <v>1388</v>
      </c>
      <c r="I19" s="1" t="s">
        <v>1357</v>
      </c>
    </row>
    <row r="20" spans="1:9" x14ac:dyDescent="0.3">
      <c r="A20" s="1" t="s">
        <v>1390</v>
      </c>
      <c r="B20" s="1" t="s">
        <v>1391</v>
      </c>
      <c r="C20" s="1">
        <v>4702.6499999999996</v>
      </c>
      <c r="D20" s="1" t="s">
        <v>1356</v>
      </c>
      <c r="E20" s="1" t="str">
        <f>IFERROR(VLOOKUP(Table_Query_from_Cas_Ragle35[[#This Row],[Equipment '#]],'[1]Equip Rates'!A:C,3,FALSE),"")</f>
        <v/>
      </c>
      <c r="F20" s="1" t="str">
        <f>IFERROR(VLOOKUP(Table_Query_from_Cas_Ragle35[[#This Row],[Equipment '#]],H:I,2,FALSE), "No Div")</f>
        <v>1</v>
      </c>
      <c r="H20" s="1" t="s">
        <v>1390</v>
      </c>
      <c r="I20" s="1" t="s">
        <v>1357</v>
      </c>
    </row>
    <row r="21" spans="1:9" x14ac:dyDescent="0.3">
      <c r="A21" s="1" t="s">
        <v>1392</v>
      </c>
      <c r="B21" s="1" t="s">
        <v>1393</v>
      </c>
      <c r="C21" s="1">
        <v>4702.6499999999996</v>
      </c>
      <c r="D21" s="1" t="s">
        <v>1356</v>
      </c>
      <c r="E21" s="1" t="str">
        <f>IFERROR(VLOOKUP(Table_Query_from_Cas_Ragle35[[#This Row],[Equipment '#]],'[1]Equip Rates'!A:C,3,FALSE),"")</f>
        <v/>
      </c>
      <c r="F21" s="1" t="str">
        <f>IFERROR(VLOOKUP(Table_Query_from_Cas_Ragle35[[#This Row],[Equipment '#]],H:I,2,FALSE), "No Div")</f>
        <v>1</v>
      </c>
      <c r="H21" s="1" t="s">
        <v>1392</v>
      </c>
      <c r="I21" s="1" t="s">
        <v>1357</v>
      </c>
    </row>
    <row r="22" spans="1:9" x14ac:dyDescent="0.3">
      <c r="A22" s="1" t="s">
        <v>1394</v>
      </c>
      <c r="B22" s="1" t="s">
        <v>1393</v>
      </c>
      <c r="C22" s="1">
        <v>4702.6499999999996</v>
      </c>
      <c r="D22" s="1" t="s">
        <v>1356</v>
      </c>
      <c r="E22" s="1" t="str">
        <f>IFERROR(VLOOKUP(Table_Query_from_Cas_Ragle35[[#This Row],[Equipment '#]],'[1]Equip Rates'!A:C,3,FALSE),"")</f>
        <v/>
      </c>
      <c r="F22" s="1" t="str">
        <f>IFERROR(VLOOKUP(Table_Query_from_Cas_Ragle35[[#This Row],[Equipment '#]],H:I,2,FALSE), "No Div")</f>
        <v>1</v>
      </c>
      <c r="H22" s="1" t="s">
        <v>1394</v>
      </c>
      <c r="I22" s="1" t="s">
        <v>1357</v>
      </c>
    </row>
    <row r="23" spans="1:9" x14ac:dyDescent="0.3">
      <c r="A23" s="1" t="s">
        <v>1395</v>
      </c>
      <c r="B23" s="1" t="s">
        <v>1396</v>
      </c>
      <c r="C23" s="1">
        <v>2470</v>
      </c>
      <c r="D23" s="1" t="s">
        <v>1356</v>
      </c>
      <c r="E23" s="1" t="str">
        <f>IFERROR(VLOOKUP(Table_Query_from_Cas_Ragle35[[#This Row],[Equipment '#]],'[1]Equip Rates'!A:C,3,FALSE),"")</f>
        <v/>
      </c>
      <c r="F23" s="1" t="str">
        <f>IFERROR(VLOOKUP(Table_Query_from_Cas_Ragle35[[#This Row],[Equipment '#]],H:I,2,FALSE), "No Div")</f>
        <v>No Div</v>
      </c>
      <c r="H23" s="1" t="s">
        <v>1397</v>
      </c>
      <c r="I23" s="1" t="s">
        <v>1357</v>
      </c>
    </row>
    <row r="24" spans="1:9" x14ac:dyDescent="0.3">
      <c r="A24" s="1" t="s">
        <v>1397</v>
      </c>
      <c r="B24" s="1" t="s">
        <v>1398</v>
      </c>
      <c r="C24" s="1">
        <v>6286.25</v>
      </c>
      <c r="D24" s="1" t="s">
        <v>1356</v>
      </c>
      <c r="E24" s="1" t="str">
        <f>IFERROR(VLOOKUP(Table_Query_from_Cas_Ragle35[[#This Row],[Equipment '#]],'[1]Equip Rates'!A:C,3,FALSE),"")</f>
        <v/>
      </c>
      <c r="F24" s="1" t="str">
        <f>IFERROR(VLOOKUP(Table_Query_from_Cas_Ragle35[[#This Row],[Equipment '#]],H:I,2,FALSE), "No Div")</f>
        <v>1</v>
      </c>
      <c r="H24" s="1" t="s">
        <v>1399</v>
      </c>
      <c r="I24" s="1" t="s">
        <v>1360</v>
      </c>
    </row>
    <row r="25" spans="1:9" x14ac:dyDescent="0.3">
      <c r="A25" s="1" t="s">
        <v>1399</v>
      </c>
      <c r="B25" s="1" t="s">
        <v>1400</v>
      </c>
      <c r="C25" s="1">
        <v>1260</v>
      </c>
      <c r="D25" s="1" t="s">
        <v>1356</v>
      </c>
      <c r="E25" s="1" t="str">
        <f>IFERROR(VLOOKUP(Table_Query_from_Cas_Ragle35[[#This Row],[Equipment '#]],'[1]Equip Rates'!A:C,3,FALSE),"")</f>
        <v/>
      </c>
      <c r="F25" s="1" t="str">
        <f>IFERROR(VLOOKUP(Table_Query_from_Cas_Ragle35[[#This Row],[Equipment '#]],H:I,2,FALSE), "No Div")</f>
        <v>2</v>
      </c>
      <c r="H25" s="1" t="s">
        <v>1401</v>
      </c>
      <c r="I25" s="1" t="s">
        <v>1360</v>
      </c>
    </row>
    <row r="26" spans="1:9" x14ac:dyDescent="0.3">
      <c r="A26" s="1" t="s">
        <v>1401</v>
      </c>
      <c r="B26" s="1" t="s">
        <v>1402</v>
      </c>
      <c r="C26" s="1">
        <v>4090</v>
      </c>
      <c r="D26" s="1" t="s">
        <v>1356</v>
      </c>
      <c r="E26" s="1" t="str">
        <f>IFERROR(VLOOKUP(Table_Query_from_Cas_Ragle35[[#This Row],[Equipment '#]],'[1]Equip Rates'!A:C,3,FALSE),"")</f>
        <v/>
      </c>
      <c r="F26" s="1" t="str">
        <f>IFERROR(VLOOKUP(Table_Query_from_Cas_Ragle35[[#This Row],[Equipment '#]],H:I,2,FALSE), "No Div")</f>
        <v>2</v>
      </c>
      <c r="H26" s="1" t="s">
        <v>1403</v>
      </c>
      <c r="I26" s="1" t="s">
        <v>1360</v>
      </c>
    </row>
    <row r="27" spans="1:9" x14ac:dyDescent="0.3">
      <c r="A27" s="1" t="s">
        <v>1403</v>
      </c>
      <c r="B27" s="1" t="s">
        <v>1404</v>
      </c>
      <c r="C27" s="1">
        <v>4090</v>
      </c>
      <c r="D27" s="1" t="s">
        <v>1356</v>
      </c>
      <c r="E27" s="1" t="str">
        <f>IFERROR(VLOOKUP(Table_Query_from_Cas_Ragle35[[#This Row],[Equipment '#]],'[1]Equip Rates'!A:C,3,FALSE),"")</f>
        <v/>
      </c>
      <c r="F27" s="1" t="str">
        <f>IFERROR(VLOOKUP(Table_Query_from_Cas_Ragle35[[#This Row],[Equipment '#]],H:I,2,FALSE), "No Div")</f>
        <v>2</v>
      </c>
      <c r="H27" s="1" t="s">
        <v>1405</v>
      </c>
      <c r="I27" s="1" t="s">
        <v>1357</v>
      </c>
    </row>
    <row r="28" spans="1:9" x14ac:dyDescent="0.3">
      <c r="A28" s="1" t="s">
        <v>1405</v>
      </c>
      <c r="B28" s="1" t="s">
        <v>1406</v>
      </c>
      <c r="C28" s="1">
        <v>6607.25</v>
      </c>
      <c r="D28" s="1" t="s">
        <v>1356</v>
      </c>
      <c r="E28" s="1" t="str">
        <f>IFERROR(VLOOKUP(Table_Query_from_Cas_Ragle35[[#This Row],[Equipment '#]],'[1]Equip Rates'!A:C,3,FALSE),"")</f>
        <v/>
      </c>
      <c r="F28" s="1" t="str">
        <f>IFERROR(VLOOKUP(Table_Query_from_Cas_Ragle35[[#This Row],[Equipment '#]],H:I,2,FALSE), "No Div")</f>
        <v>1</v>
      </c>
      <c r="H28" s="1" t="s">
        <v>1407</v>
      </c>
      <c r="I28" s="1" t="s">
        <v>1360</v>
      </c>
    </row>
    <row r="29" spans="1:9" x14ac:dyDescent="0.3">
      <c r="A29" s="1" t="s">
        <v>1407</v>
      </c>
      <c r="B29" s="1" t="s">
        <v>1408</v>
      </c>
      <c r="C29" s="1">
        <v>4510.84</v>
      </c>
      <c r="D29" s="1" t="s">
        <v>1356</v>
      </c>
      <c r="E29" s="1" t="str">
        <f>IFERROR(VLOOKUP(Table_Query_from_Cas_Ragle35[[#This Row],[Equipment '#]],'[1]Equip Rates'!A:C,3,FALSE),"")</f>
        <v/>
      </c>
      <c r="F29" s="1" t="str">
        <f>IFERROR(VLOOKUP(Table_Query_from_Cas_Ragle35[[#This Row],[Equipment '#]],H:I,2,FALSE), "No Div")</f>
        <v>2</v>
      </c>
      <c r="H29" s="1" t="s">
        <v>1409</v>
      </c>
      <c r="I29" s="1" t="s">
        <v>1360</v>
      </c>
    </row>
    <row r="30" spans="1:9" x14ac:dyDescent="0.3">
      <c r="A30" s="1" t="s">
        <v>1409</v>
      </c>
      <c r="B30" s="1" t="s">
        <v>1408</v>
      </c>
      <c r="C30" s="1">
        <v>4475.33</v>
      </c>
      <c r="D30" s="1" t="s">
        <v>1356</v>
      </c>
      <c r="E30" s="1" t="str">
        <f>IFERROR(VLOOKUP(Table_Query_from_Cas_Ragle35[[#This Row],[Equipment '#]],'[1]Equip Rates'!A:C,3,FALSE),"")</f>
        <v/>
      </c>
      <c r="F30" s="1" t="str">
        <f>IFERROR(VLOOKUP(Table_Query_from_Cas_Ragle35[[#This Row],[Equipment '#]],H:I,2,FALSE), "No Div")</f>
        <v>2</v>
      </c>
      <c r="H30" s="1" t="s">
        <v>1410</v>
      </c>
      <c r="I30" s="1" t="s">
        <v>1357</v>
      </c>
    </row>
    <row r="31" spans="1:9" x14ac:dyDescent="0.3">
      <c r="A31" s="1" t="s">
        <v>1410</v>
      </c>
      <c r="B31" s="1" t="s">
        <v>1411</v>
      </c>
      <c r="C31" s="1">
        <v>6168.55</v>
      </c>
      <c r="D31" s="1" t="s">
        <v>1356</v>
      </c>
      <c r="E31" s="1" t="str">
        <f>IFERROR(VLOOKUP(Table_Query_from_Cas_Ragle35[[#This Row],[Equipment '#]],'[1]Equip Rates'!A:C,3,FALSE),"")</f>
        <v/>
      </c>
      <c r="F31" s="1" t="str">
        <f>IFERROR(VLOOKUP(Table_Query_from_Cas_Ragle35[[#This Row],[Equipment '#]],H:I,2,FALSE), "No Div")</f>
        <v>1</v>
      </c>
      <c r="H31" s="1" t="s">
        <v>1412</v>
      </c>
      <c r="I31" s="1" t="s">
        <v>1357</v>
      </c>
    </row>
    <row r="32" spans="1:9" x14ac:dyDescent="0.3">
      <c r="A32" s="1" t="s">
        <v>1412</v>
      </c>
      <c r="B32" s="1" t="s">
        <v>1411</v>
      </c>
      <c r="C32" s="1">
        <v>6168.55</v>
      </c>
      <c r="D32" s="1" t="s">
        <v>1356</v>
      </c>
      <c r="E32" s="1" t="str">
        <f>IFERROR(VLOOKUP(Table_Query_from_Cas_Ragle35[[#This Row],[Equipment '#]],'[1]Equip Rates'!A:C,3,FALSE),"")</f>
        <v/>
      </c>
      <c r="F32" s="1" t="str">
        <f>IFERROR(VLOOKUP(Table_Query_from_Cas_Ragle35[[#This Row],[Equipment '#]],H:I,2,FALSE), "No Div")</f>
        <v>1</v>
      </c>
      <c r="H32" s="1" t="s">
        <v>1413</v>
      </c>
      <c r="I32" s="1" t="s">
        <v>1357</v>
      </c>
    </row>
    <row r="33" spans="1:9" x14ac:dyDescent="0.3">
      <c r="A33" s="1" t="s">
        <v>1413</v>
      </c>
      <c r="B33" s="1" t="s">
        <v>1414</v>
      </c>
      <c r="C33" s="1">
        <v>6580.5</v>
      </c>
      <c r="D33" s="1" t="s">
        <v>1356</v>
      </c>
      <c r="E33" s="1" t="str">
        <f>IFERROR(VLOOKUP(Table_Query_from_Cas_Ragle35[[#This Row],[Equipment '#]],'[1]Equip Rates'!A:C,3,FALSE),"")</f>
        <v/>
      </c>
      <c r="F33" s="1" t="str">
        <f>IFERROR(VLOOKUP(Table_Query_from_Cas_Ragle35[[#This Row],[Equipment '#]],H:I,2,FALSE), "No Div")</f>
        <v>1</v>
      </c>
      <c r="H33" s="1" t="s">
        <v>1415</v>
      </c>
      <c r="I33" s="1" t="s">
        <v>1360</v>
      </c>
    </row>
    <row r="34" spans="1:9" x14ac:dyDescent="0.3">
      <c r="A34" s="1" t="s">
        <v>1415</v>
      </c>
      <c r="B34" s="1" t="s">
        <v>1416</v>
      </c>
      <c r="C34" s="1">
        <v>4982.25</v>
      </c>
      <c r="D34" s="1" t="s">
        <v>1356</v>
      </c>
      <c r="E34" s="1" t="str">
        <f>IFERROR(VLOOKUP(Table_Query_from_Cas_Ragle35[[#This Row],[Equipment '#]],'[1]Equip Rates'!A:C,3,FALSE),"")</f>
        <v/>
      </c>
      <c r="F34" s="1" t="str">
        <f>IFERROR(VLOOKUP(Table_Query_from_Cas_Ragle35[[#This Row],[Equipment '#]],H:I,2,FALSE), "No Div")</f>
        <v>2</v>
      </c>
      <c r="H34" s="1" t="s">
        <v>1417</v>
      </c>
      <c r="I34" s="1" t="s">
        <v>1360</v>
      </c>
    </row>
    <row r="35" spans="1:9" x14ac:dyDescent="0.3">
      <c r="A35" s="1" t="s">
        <v>1417</v>
      </c>
      <c r="B35" s="1" t="s">
        <v>1416</v>
      </c>
      <c r="C35" s="1">
        <v>4982.25</v>
      </c>
      <c r="D35" s="1" t="s">
        <v>1356</v>
      </c>
      <c r="E35" s="1" t="str">
        <f>IFERROR(VLOOKUP(Table_Query_from_Cas_Ragle35[[#This Row],[Equipment '#]],'[1]Equip Rates'!A:C,3,FALSE),"")</f>
        <v/>
      </c>
      <c r="F35" s="1" t="str">
        <f>IFERROR(VLOOKUP(Table_Query_from_Cas_Ragle35[[#This Row],[Equipment '#]],H:I,2,FALSE), "No Div")</f>
        <v>2</v>
      </c>
      <c r="H35" s="1" t="s">
        <v>1418</v>
      </c>
      <c r="I35" s="1" t="s">
        <v>1360</v>
      </c>
    </row>
    <row r="36" spans="1:9" x14ac:dyDescent="0.3">
      <c r="A36" s="1" t="s">
        <v>1418</v>
      </c>
      <c r="B36" s="1" t="s">
        <v>1419</v>
      </c>
      <c r="C36" s="1">
        <v>4982.25</v>
      </c>
      <c r="D36" s="1" t="s">
        <v>1356</v>
      </c>
      <c r="E36" s="1" t="str">
        <f>IFERROR(VLOOKUP(Table_Query_from_Cas_Ragle35[[#This Row],[Equipment '#]],'[1]Equip Rates'!A:C,3,FALSE),"")</f>
        <v/>
      </c>
      <c r="F36" s="1" t="str">
        <f>IFERROR(VLOOKUP(Table_Query_from_Cas_Ragle35[[#This Row],[Equipment '#]],H:I,2,FALSE), "No Div")</f>
        <v>2</v>
      </c>
      <c r="H36" s="1" t="s">
        <v>1420</v>
      </c>
      <c r="I36" s="1" t="s">
        <v>1357</v>
      </c>
    </row>
    <row r="37" spans="1:9" x14ac:dyDescent="0.3">
      <c r="A37" s="1" t="s">
        <v>1420</v>
      </c>
      <c r="B37" s="1" t="s">
        <v>1421</v>
      </c>
      <c r="C37" s="1">
        <v>6993.52</v>
      </c>
      <c r="D37" s="1" t="s">
        <v>1356</v>
      </c>
      <c r="E37" s="1" t="str">
        <f>IFERROR(VLOOKUP(Table_Query_from_Cas_Ragle35[[#This Row],[Equipment '#]],'[1]Equip Rates'!A:C,3,FALSE),"")</f>
        <v/>
      </c>
      <c r="F37" s="1" t="str">
        <f>IFERROR(VLOOKUP(Table_Query_from_Cas_Ragle35[[#This Row],[Equipment '#]],H:I,2,FALSE), "No Div")</f>
        <v>1</v>
      </c>
      <c r="H37" s="1" t="s">
        <v>1422</v>
      </c>
      <c r="I37" s="1" t="s">
        <v>1357</v>
      </c>
    </row>
    <row r="38" spans="1:9" x14ac:dyDescent="0.3">
      <c r="A38" s="1" t="s">
        <v>1422</v>
      </c>
      <c r="B38" s="1" t="s">
        <v>1421</v>
      </c>
      <c r="C38" s="1">
        <v>6993.52</v>
      </c>
      <c r="D38" s="1" t="s">
        <v>1356</v>
      </c>
      <c r="E38" s="1" t="str">
        <f>IFERROR(VLOOKUP(Table_Query_from_Cas_Ragle35[[#This Row],[Equipment '#]],'[1]Equip Rates'!A:C,3,FALSE),"")</f>
        <v/>
      </c>
      <c r="F38" s="1" t="str">
        <f>IFERROR(VLOOKUP(Table_Query_from_Cas_Ragle35[[#This Row],[Equipment '#]],H:I,2,FALSE), "No Div")</f>
        <v>1</v>
      </c>
      <c r="H38" s="1" t="s">
        <v>1423</v>
      </c>
      <c r="I38" s="1" t="s">
        <v>1357</v>
      </c>
    </row>
    <row r="39" spans="1:9" x14ac:dyDescent="0.3">
      <c r="A39" s="1" t="s">
        <v>1423</v>
      </c>
      <c r="B39" s="1" t="s">
        <v>1424</v>
      </c>
      <c r="C39" s="1">
        <v>2500</v>
      </c>
      <c r="D39" s="1" t="s">
        <v>1356</v>
      </c>
      <c r="E39" s="1" t="str">
        <f>IFERROR(VLOOKUP(Table_Query_from_Cas_Ragle35[[#This Row],[Equipment '#]],'[1]Equip Rates'!A:C,3,FALSE),"")</f>
        <v/>
      </c>
      <c r="F39" s="1" t="str">
        <f>IFERROR(VLOOKUP(Table_Query_from_Cas_Ragle35[[#This Row],[Equipment '#]],H:I,2,FALSE), "No Div")</f>
        <v>1</v>
      </c>
      <c r="H39" s="1" t="s">
        <v>1425</v>
      </c>
      <c r="I39" s="1" t="s">
        <v>1360</v>
      </c>
    </row>
    <row r="40" spans="1:9" x14ac:dyDescent="0.3">
      <c r="A40" s="1" t="s">
        <v>1425</v>
      </c>
      <c r="B40" s="1" t="s">
        <v>1426</v>
      </c>
      <c r="C40" s="1">
        <v>4905</v>
      </c>
      <c r="D40" s="1" t="s">
        <v>1356</v>
      </c>
      <c r="E40" s="1" t="str">
        <f>IFERROR(VLOOKUP(Table_Query_from_Cas_Ragle35[[#This Row],[Equipment '#]],'[1]Equip Rates'!A:C,3,FALSE),"")</f>
        <v/>
      </c>
      <c r="F40" s="1" t="str">
        <f>IFERROR(VLOOKUP(Table_Query_from_Cas_Ragle35[[#This Row],[Equipment '#]],H:I,2,FALSE), "No Div")</f>
        <v>2</v>
      </c>
      <c r="H40" s="1" t="s">
        <v>1427</v>
      </c>
      <c r="I40" s="1" t="s">
        <v>1360</v>
      </c>
    </row>
    <row r="41" spans="1:9" x14ac:dyDescent="0.3">
      <c r="A41" s="1" t="s">
        <v>1427</v>
      </c>
      <c r="B41" s="1" t="s">
        <v>1428</v>
      </c>
      <c r="C41" s="1">
        <v>4722.8100000000004</v>
      </c>
      <c r="D41" s="1" t="s">
        <v>1356</v>
      </c>
      <c r="E41" s="1" t="str">
        <f>IFERROR(VLOOKUP(Table_Query_from_Cas_Ragle35[[#This Row],[Equipment '#]],'[1]Equip Rates'!A:C,3,FALSE),"")</f>
        <v/>
      </c>
      <c r="F41" s="1" t="str">
        <f>IFERROR(VLOOKUP(Table_Query_from_Cas_Ragle35[[#This Row],[Equipment '#]],H:I,2,FALSE), "No Div")</f>
        <v>2</v>
      </c>
      <c r="H41" s="1" t="s">
        <v>1429</v>
      </c>
      <c r="I41" s="1" t="s">
        <v>1360</v>
      </c>
    </row>
    <row r="42" spans="1:9" x14ac:dyDescent="0.3">
      <c r="A42" s="1" t="s">
        <v>1429</v>
      </c>
      <c r="B42" s="1" t="s">
        <v>1428</v>
      </c>
      <c r="C42" s="1">
        <v>4722.8100000000004</v>
      </c>
      <c r="D42" s="1" t="s">
        <v>1356</v>
      </c>
      <c r="E42" s="1" t="str">
        <f>IFERROR(VLOOKUP(Table_Query_from_Cas_Ragle35[[#This Row],[Equipment '#]],'[1]Equip Rates'!A:C,3,FALSE),"")</f>
        <v/>
      </c>
      <c r="F42" s="1" t="str">
        <f>IFERROR(VLOOKUP(Table_Query_from_Cas_Ragle35[[#This Row],[Equipment '#]],H:I,2,FALSE), "No Div")</f>
        <v>2</v>
      </c>
      <c r="H42" s="1" t="s">
        <v>1430</v>
      </c>
      <c r="I42" s="1" t="s">
        <v>1360</v>
      </c>
    </row>
    <row r="43" spans="1:9" x14ac:dyDescent="0.3">
      <c r="A43" s="1" t="s">
        <v>1430</v>
      </c>
      <c r="B43" s="1" t="s">
        <v>1431</v>
      </c>
      <c r="C43" s="1">
        <v>4775.9399999999996</v>
      </c>
      <c r="D43" s="1" t="s">
        <v>1356</v>
      </c>
      <c r="E43" s="1" t="str">
        <f>IFERROR(VLOOKUP(Table_Query_from_Cas_Ragle35[[#This Row],[Equipment '#]],'[1]Equip Rates'!A:C,3,FALSE),"")</f>
        <v/>
      </c>
      <c r="F43" s="1" t="str">
        <f>IFERROR(VLOOKUP(Table_Query_from_Cas_Ragle35[[#This Row],[Equipment '#]],H:I,2,FALSE), "No Div")</f>
        <v>2</v>
      </c>
      <c r="H43" s="1" t="s">
        <v>1432</v>
      </c>
      <c r="I43" s="1" t="s">
        <v>1360</v>
      </c>
    </row>
    <row r="44" spans="1:9" x14ac:dyDescent="0.3">
      <c r="A44" s="1" t="s">
        <v>1432</v>
      </c>
      <c r="B44" s="1" t="s">
        <v>1433</v>
      </c>
      <c r="C44" s="1">
        <v>4775.9399999999996</v>
      </c>
      <c r="D44" s="1" t="s">
        <v>1356</v>
      </c>
      <c r="E44" s="1" t="str">
        <f>IFERROR(VLOOKUP(Table_Query_from_Cas_Ragle35[[#This Row],[Equipment '#]],'[1]Equip Rates'!A:C,3,FALSE),"")</f>
        <v/>
      </c>
      <c r="F44" s="1" t="str">
        <f>IFERROR(VLOOKUP(Table_Query_from_Cas_Ragle35[[#This Row],[Equipment '#]],H:I,2,FALSE), "No Div")</f>
        <v>2</v>
      </c>
      <c r="H44" s="1" t="s">
        <v>1434</v>
      </c>
      <c r="I44" s="1" t="s">
        <v>1360</v>
      </c>
    </row>
    <row r="45" spans="1:9" x14ac:dyDescent="0.3">
      <c r="A45" s="1" t="s">
        <v>1434</v>
      </c>
      <c r="B45" s="1" t="s">
        <v>1433</v>
      </c>
      <c r="C45" s="1">
        <v>4775.9399999999996</v>
      </c>
      <c r="D45" s="1" t="s">
        <v>1356</v>
      </c>
      <c r="E45" s="1" t="str">
        <f>IFERROR(VLOOKUP(Table_Query_from_Cas_Ragle35[[#This Row],[Equipment '#]],'[1]Equip Rates'!A:C,3,FALSE),"")</f>
        <v/>
      </c>
      <c r="F45" s="1" t="str">
        <f>IFERROR(VLOOKUP(Table_Query_from_Cas_Ragle35[[#This Row],[Equipment '#]],H:I,2,FALSE), "No Div")</f>
        <v>2</v>
      </c>
      <c r="H45" s="1" t="s">
        <v>1435</v>
      </c>
      <c r="I45" s="1" t="s">
        <v>1360</v>
      </c>
    </row>
    <row r="46" spans="1:9" x14ac:dyDescent="0.3">
      <c r="A46" s="1" t="s">
        <v>1435</v>
      </c>
      <c r="B46" s="1" t="s">
        <v>1436</v>
      </c>
      <c r="C46" s="1">
        <v>4724.5</v>
      </c>
      <c r="D46" s="1" t="s">
        <v>1356</v>
      </c>
      <c r="E46" s="1" t="str">
        <f>IFERROR(VLOOKUP(Table_Query_from_Cas_Ragle35[[#This Row],[Equipment '#]],'[1]Equip Rates'!A:C,3,FALSE),"")</f>
        <v/>
      </c>
      <c r="F46" s="1" t="str">
        <f>IFERROR(VLOOKUP(Table_Query_from_Cas_Ragle35[[#This Row],[Equipment '#]],H:I,2,FALSE), "No Div")</f>
        <v>2</v>
      </c>
      <c r="H46" s="1" t="s">
        <v>1437</v>
      </c>
      <c r="I46" s="1" t="s">
        <v>1360</v>
      </c>
    </row>
    <row r="47" spans="1:9" x14ac:dyDescent="0.3">
      <c r="A47" s="1" t="s">
        <v>1437</v>
      </c>
      <c r="B47" s="1" t="s">
        <v>1438</v>
      </c>
      <c r="C47" s="1">
        <v>4942.3100000000004</v>
      </c>
      <c r="D47" s="1" t="s">
        <v>1356</v>
      </c>
      <c r="E47" s="1" t="str">
        <f>IFERROR(VLOOKUP(Table_Query_from_Cas_Ragle35[[#This Row],[Equipment '#]],'[1]Equip Rates'!A:C,3,FALSE),"")</f>
        <v/>
      </c>
      <c r="F47" s="1" t="str">
        <f>IFERROR(VLOOKUP(Table_Query_from_Cas_Ragle35[[#This Row],[Equipment '#]],H:I,2,FALSE), "No Div")</f>
        <v>2</v>
      </c>
      <c r="H47" s="1" t="s">
        <v>1439</v>
      </c>
      <c r="I47" s="1" t="s">
        <v>1357</v>
      </c>
    </row>
    <row r="48" spans="1:9" x14ac:dyDescent="0.3">
      <c r="A48" s="1" t="s">
        <v>1439</v>
      </c>
      <c r="B48" s="1" t="s">
        <v>1440</v>
      </c>
      <c r="C48" s="1">
        <v>10587.65</v>
      </c>
      <c r="D48" s="1" t="s">
        <v>1356</v>
      </c>
      <c r="E48" s="1" t="str">
        <f>IFERROR(VLOOKUP(Table_Query_from_Cas_Ragle35[[#This Row],[Equipment '#]],'[1]Equip Rates'!A:C,3,FALSE),"")</f>
        <v/>
      </c>
      <c r="F48" s="1" t="str">
        <f>IFERROR(VLOOKUP(Table_Query_from_Cas_Ragle35[[#This Row],[Equipment '#]],H:I,2,FALSE), "No Div")</f>
        <v>1</v>
      </c>
      <c r="H48" s="1" t="s">
        <v>1441</v>
      </c>
      <c r="I48" s="1" t="s">
        <v>1357</v>
      </c>
    </row>
    <row r="49" spans="1:9" x14ac:dyDescent="0.3">
      <c r="A49" s="1" t="s">
        <v>1441</v>
      </c>
      <c r="B49" s="1" t="s">
        <v>1442</v>
      </c>
      <c r="C49" s="1">
        <v>10587.65</v>
      </c>
      <c r="D49" s="1" t="s">
        <v>1356</v>
      </c>
      <c r="E49" s="1" t="str">
        <f>IFERROR(VLOOKUP(Table_Query_from_Cas_Ragle35[[#This Row],[Equipment '#]],'[1]Equip Rates'!A:C,3,FALSE),"")</f>
        <v/>
      </c>
      <c r="F49" s="1" t="str">
        <f>IFERROR(VLOOKUP(Table_Query_from_Cas_Ragle35[[#This Row],[Equipment '#]],H:I,2,FALSE), "No Div")</f>
        <v>1</v>
      </c>
      <c r="H49" s="1" t="s">
        <v>1443</v>
      </c>
      <c r="I49" s="1" t="s">
        <v>1357</v>
      </c>
    </row>
    <row r="50" spans="1:9" x14ac:dyDescent="0.3">
      <c r="A50" s="1" t="s">
        <v>1443</v>
      </c>
      <c r="B50" s="1" t="s">
        <v>1440</v>
      </c>
      <c r="C50" s="1">
        <v>10587.65</v>
      </c>
      <c r="D50" s="1" t="s">
        <v>1356</v>
      </c>
      <c r="E50" s="1" t="str">
        <f>IFERROR(VLOOKUP(Table_Query_from_Cas_Ragle35[[#This Row],[Equipment '#]],'[1]Equip Rates'!A:C,3,FALSE),"")</f>
        <v/>
      </c>
      <c r="F50" s="1" t="str">
        <f>IFERROR(VLOOKUP(Table_Query_from_Cas_Ragle35[[#This Row],[Equipment '#]],H:I,2,FALSE), "No Div")</f>
        <v>1</v>
      </c>
      <c r="H50" s="1" t="s">
        <v>1444</v>
      </c>
      <c r="I50" s="1" t="s">
        <v>1360</v>
      </c>
    </row>
    <row r="51" spans="1:9" x14ac:dyDescent="0.3">
      <c r="A51" s="1" t="s">
        <v>1444</v>
      </c>
      <c r="B51" s="1" t="s">
        <v>1445</v>
      </c>
      <c r="C51" s="1">
        <v>6933.49</v>
      </c>
      <c r="D51" s="1" t="s">
        <v>1356</v>
      </c>
      <c r="E51" s="1" t="str">
        <f>IFERROR(VLOOKUP(Table_Query_from_Cas_Ragle35[[#This Row],[Equipment '#]],'[1]Equip Rates'!A:C,3,FALSE),"")</f>
        <v/>
      </c>
      <c r="F51" s="1" t="str">
        <f>IFERROR(VLOOKUP(Table_Query_from_Cas_Ragle35[[#This Row],[Equipment '#]],H:I,2,FALSE), "No Div")</f>
        <v>2</v>
      </c>
      <c r="H51" s="1" t="s">
        <v>1446</v>
      </c>
      <c r="I51" s="1" t="s">
        <v>1360</v>
      </c>
    </row>
    <row r="52" spans="1:9" x14ac:dyDescent="0.3">
      <c r="A52" s="1" t="s">
        <v>1446</v>
      </c>
      <c r="B52" s="1" t="s">
        <v>1447</v>
      </c>
      <c r="C52" s="1">
        <v>6933.49</v>
      </c>
      <c r="D52" s="1" t="s">
        <v>1356</v>
      </c>
      <c r="E52" s="1" t="str">
        <f>IFERROR(VLOOKUP(Table_Query_from_Cas_Ragle35[[#This Row],[Equipment '#]],'[1]Equip Rates'!A:C,3,FALSE),"")</f>
        <v/>
      </c>
      <c r="F52" s="1" t="str">
        <f>IFERROR(VLOOKUP(Table_Query_from_Cas_Ragle35[[#This Row],[Equipment '#]],H:I,2,FALSE), "No Div")</f>
        <v>2</v>
      </c>
      <c r="H52" s="1" t="s">
        <v>1448</v>
      </c>
      <c r="I52" s="1" t="s">
        <v>1360</v>
      </c>
    </row>
    <row r="53" spans="1:9" x14ac:dyDescent="0.3">
      <c r="A53" s="1" t="s">
        <v>1448</v>
      </c>
      <c r="B53" s="1" t="s">
        <v>1445</v>
      </c>
      <c r="C53" s="1">
        <v>8747.2099999999991</v>
      </c>
      <c r="D53" s="1" t="s">
        <v>1356</v>
      </c>
      <c r="E53" s="1" t="str">
        <f>IFERROR(VLOOKUP(Table_Query_from_Cas_Ragle35[[#This Row],[Equipment '#]],'[1]Equip Rates'!A:C,3,FALSE),"")</f>
        <v/>
      </c>
      <c r="F53" s="1" t="str">
        <f>IFERROR(VLOOKUP(Table_Query_from_Cas_Ragle35[[#This Row],[Equipment '#]],H:I,2,FALSE), "No Div")</f>
        <v>2</v>
      </c>
      <c r="H53" s="1" t="s">
        <v>1449</v>
      </c>
      <c r="I53" s="1" t="s">
        <v>1360</v>
      </c>
    </row>
    <row r="54" spans="1:9" x14ac:dyDescent="0.3">
      <c r="A54" s="1" t="s">
        <v>1449</v>
      </c>
      <c r="B54" s="1" t="s">
        <v>1445</v>
      </c>
      <c r="C54" s="1">
        <v>7964.11</v>
      </c>
      <c r="D54" s="1" t="s">
        <v>1356</v>
      </c>
      <c r="E54" s="1" t="str">
        <f>IFERROR(VLOOKUP(Table_Query_from_Cas_Ragle35[[#This Row],[Equipment '#]],'[1]Equip Rates'!A:C,3,FALSE),"")</f>
        <v/>
      </c>
      <c r="F54" s="1" t="str">
        <f>IFERROR(VLOOKUP(Table_Query_from_Cas_Ragle35[[#This Row],[Equipment '#]],H:I,2,FALSE), "No Div")</f>
        <v>2</v>
      </c>
      <c r="H54" s="1" t="s">
        <v>1450</v>
      </c>
      <c r="I54" s="1" t="s">
        <v>1360</v>
      </c>
    </row>
    <row r="55" spans="1:9" x14ac:dyDescent="0.3">
      <c r="A55" s="1" t="s">
        <v>1450</v>
      </c>
      <c r="B55" s="1" t="s">
        <v>1445</v>
      </c>
      <c r="C55" s="1">
        <v>7964.11</v>
      </c>
      <c r="D55" s="1" t="s">
        <v>1356</v>
      </c>
      <c r="E55" s="1" t="str">
        <f>IFERROR(VLOOKUP(Table_Query_from_Cas_Ragle35[[#This Row],[Equipment '#]],'[1]Equip Rates'!A:C,3,FALSE),"")</f>
        <v/>
      </c>
      <c r="F55" s="1" t="str">
        <f>IFERROR(VLOOKUP(Table_Query_from_Cas_Ragle35[[#This Row],[Equipment '#]],H:I,2,FALSE), "No Div")</f>
        <v>2</v>
      </c>
      <c r="H55" s="1" t="s">
        <v>1451</v>
      </c>
      <c r="I55" s="1" t="s">
        <v>1357</v>
      </c>
    </row>
    <row r="56" spans="1:9" x14ac:dyDescent="0.3">
      <c r="A56" s="1" t="s">
        <v>1451</v>
      </c>
      <c r="B56" s="1" t="s">
        <v>1452</v>
      </c>
      <c r="C56" s="1">
        <v>11015.65</v>
      </c>
      <c r="D56" s="1" t="s">
        <v>1356</v>
      </c>
      <c r="E56" s="1" t="str">
        <f>IFERROR(VLOOKUP(Table_Query_from_Cas_Ragle35[[#This Row],[Equipment '#]],'[1]Equip Rates'!A:C,3,FALSE),"")</f>
        <v/>
      </c>
      <c r="F56" s="1" t="str">
        <f>IFERROR(VLOOKUP(Table_Query_from_Cas_Ragle35[[#This Row],[Equipment '#]],H:I,2,FALSE), "No Div")</f>
        <v>1</v>
      </c>
      <c r="H56" s="1" t="s">
        <v>1453</v>
      </c>
      <c r="I56" s="1" t="s">
        <v>1357</v>
      </c>
    </row>
    <row r="57" spans="1:9" x14ac:dyDescent="0.3">
      <c r="A57" s="1" t="s">
        <v>1071</v>
      </c>
      <c r="B57" s="1" t="s">
        <v>1454</v>
      </c>
      <c r="C57" s="1">
        <v>10418.629999999999</v>
      </c>
      <c r="D57" s="1" t="s">
        <v>1356</v>
      </c>
      <c r="E57" s="1">
        <f>IFERROR(VLOOKUP(Table_Query_from_Cas_Ragle35[[#This Row],[Equipment '#]],'[1]Equip Rates'!A:C,3,FALSE),"")</f>
        <v>200</v>
      </c>
      <c r="F57" s="1" t="str">
        <f>IFERROR(VLOOKUP(Table_Query_from_Cas_Ragle35[[#This Row],[Equipment '#]],H:I,2,FALSE), "No Div")</f>
        <v>2</v>
      </c>
      <c r="H57" s="1" t="s">
        <v>1071</v>
      </c>
      <c r="I57" s="1" t="s">
        <v>1360</v>
      </c>
    </row>
    <row r="58" spans="1:9" x14ac:dyDescent="0.3">
      <c r="A58" s="1" t="s">
        <v>1344</v>
      </c>
      <c r="B58" s="1" t="s">
        <v>1455</v>
      </c>
      <c r="C58" s="1">
        <v>10418.629999999999</v>
      </c>
      <c r="D58" s="1" t="s">
        <v>1356</v>
      </c>
      <c r="E58" s="1">
        <f>IFERROR(VLOOKUP(Table_Query_from_Cas_Ragle35[[#This Row],[Equipment '#]],'[1]Equip Rates'!A:C,3,FALSE),"")</f>
        <v>200</v>
      </c>
      <c r="F58" s="1" t="str">
        <f>IFERROR(VLOOKUP(Table_Query_from_Cas_Ragle35[[#This Row],[Equipment '#]],H:I,2,FALSE), "No Div")</f>
        <v>2</v>
      </c>
      <c r="H58" s="1" t="s">
        <v>1344</v>
      </c>
      <c r="I58" s="1" t="s">
        <v>1360</v>
      </c>
    </row>
    <row r="59" spans="1:9" x14ac:dyDescent="0.3">
      <c r="A59" s="1" t="s">
        <v>1345</v>
      </c>
      <c r="B59" s="1" t="s">
        <v>1346</v>
      </c>
      <c r="C59" s="1">
        <v>7500</v>
      </c>
      <c r="D59" s="1" t="s">
        <v>1356</v>
      </c>
      <c r="E59" s="1">
        <f>IFERROR(VLOOKUP(Table_Query_from_Cas_Ragle35[[#This Row],[Equipment '#]],'[1]Equip Rates'!A:C,3,FALSE),"")</f>
        <v>200</v>
      </c>
      <c r="F59" s="1" t="str">
        <f>IFERROR(VLOOKUP(Table_Query_from_Cas_Ragle35[[#This Row],[Equipment '#]],H:I,2,FALSE), "No Div")</f>
        <v>2</v>
      </c>
      <c r="H59" s="1" t="s">
        <v>1345</v>
      </c>
      <c r="I59" s="1" t="s">
        <v>1360</v>
      </c>
    </row>
    <row r="60" spans="1:9" x14ac:dyDescent="0.3">
      <c r="A60" s="1" t="s">
        <v>277</v>
      </c>
      <c r="B60" s="1" t="s">
        <v>1457</v>
      </c>
      <c r="C60" s="1">
        <v>10961.74</v>
      </c>
      <c r="D60" s="1" t="s">
        <v>1356</v>
      </c>
      <c r="E60" s="1">
        <f>IFERROR(VLOOKUP(Table_Query_from_Cas_Ragle35[[#This Row],[Equipment '#]],'[1]Equip Rates'!A:C,3,FALSE),"")</f>
        <v>200</v>
      </c>
      <c r="F60" s="1" t="str">
        <f>IFERROR(VLOOKUP(Table_Query_from_Cas_Ragle35[[#This Row],[Equipment '#]],H:I,2,FALSE), "No Div")</f>
        <v>3</v>
      </c>
      <c r="H60" s="1" t="s">
        <v>277</v>
      </c>
      <c r="I60" s="1" t="s">
        <v>1456</v>
      </c>
    </row>
    <row r="61" spans="1:9" x14ac:dyDescent="0.3">
      <c r="A61" s="1" t="s">
        <v>3487</v>
      </c>
      <c r="B61" s="1" t="s">
        <v>3488</v>
      </c>
      <c r="C61" s="1">
        <v>10405.75</v>
      </c>
      <c r="D61" s="1" t="s">
        <v>1356</v>
      </c>
      <c r="E61" s="1" t="str">
        <f>IFERROR(VLOOKUP(Table_Query_from_Cas_Ragle35[[#This Row],[Equipment '#]],'[1]Equip Rates'!A:C,3,FALSE),"")</f>
        <v/>
      </c>
      <c r="F61" s="1" t="str">
        <f>IFERROR(VLOOKUP(Table_Query_from_Cas_Ragle35[[#This Row],[Equipment '#]],H:I,2,FALSE), "No Div")</f>
        <v>1</v>
      </c>
      <c r="H61" s="1" t="s">
        <v>3487</v>
      </c>
      <c r="I61" s="1" t="s">
        <v>1357</v>
      </c>
    </row>
    <row r="62" spans="1:9" x14ac:dyDescent="0.3">
      <c r="A62" s="1" t="s">
        <v>3489</v>
      </c>
      <c r="B62" s="1" t="s">
        <v>3490</v>
      </c>
      <c r="C62" s="1">
        <v>10165</v>
      </c>
      <c r="D62" s="1" t="s">
        <v>1356</v>
      </c>
      <c r="E62" s="1" t="str">
        <f>IFERROR(VLOOKUP(Table_Query_from_Cas_Ragle35[[#This Row],[Equipment '#]],'[1]Equip Rates'!A:C,3,FALSE),"")</f>
        <v/>
      </c>
      <c r="F62" s="1" t="str">
        <f>IFERROR(VLOOKUP(Table_Query_from_Cas_Ragle35[[#This Row],[Equipment '#]],H:I,2,FALSE), "No Div")</f>
        <v>1</v>
      </c>
      <c r="H62" s="1" t="s">
        <v>3489</v>
      </c>
      <c r="I62" s="1" t="s">
        <v>1357</v>
      </c>
    </row>
    <row r="63" spans="1:9" x14ac:dyDescent="0.3">
      <c r="A63" s="1" t="s">
        <v>3491</v>
      </c>
      <c r="B63" s="1" t="s">
        <v>3492</v>
      </c>
      <c r="C63" s="1">
        <v>10165</v>
      </c>
      <c r="D63" s="1" t="s">
        <v>1356</v>
      </c>
      <c r="E63" s="1" t="str">
        <f>IFERROR(VLOOKUP(Table_Query_from_Cas_Ragle35[[#This Row],[Equipment '#]],'[1]Equip Rates'!A:C,3,FALSE),"")</f>
        <v/>
      </c>
      <c r="F63" s="1" t="str">
        <f>IFERROR(VLOOKUP(Table_Query_from_Cas_Ragle35[[#This Row],[Equipment '#]],H:I,2,FALSE), "No Div")</f>
        <v>1</v>
      </c>
      <c r="H63" s="1" t="s">
        <v>3491</v>
      </c>
      <c r="I63" s="1" t="s">
        <v>1357</v>
      </c>
    </row>
    <row r="64" spans="1:9" x14ac:dyDescent="0.3">
      <c r="A64" s="1" t="s">
        <v>3776</v>
      </c>
      <c r="B64" s="1" t="s">
        <v>3777</v>
      </c>
      <c r="C64" s="1">
        <v>10165</v>
      </c>
      <c r="D64" s="1" t="s">
        <v>1356</v>
      </c>
      <c r="E64" s="1" t="str">
        <f>IFERROR(VLOOKUP(Table_Query_from_Cas_Ragle35[[#This Row],[Equipment '#]],'[1]Equip Rates'!A:C,3,FALSE),"")</f>
        <v/>
      </c>
      <c r="F64" s="1" t="str">
        <f>IFERROR(VLOOKUP(Table_Query_from_Cas_Ragle35[[#This Row],[Equipment '#]],H:I,2,FALSE), "No Div")</f>
        <v>1</v>
      </c>
      <c r="H64" s="1" t="s">
        <v>3776</v>
      </c>
      <c r="I64" s="1" t="s">
        <v>1357</v>
      </c>
    </row>
    <row r="65" spans="1:9" x14ac:dyDescent="0.3">
      <c r="A65" s="1" t="s">
        <v>1458</v>
      </c>
      <c r="B65" s="1" t="s">
        <v>1459</v>
      </c>
      <c r="C65" s="1">
        <v>5500</v>
      </c>
      <c r="D65" s="1" t="s">
        <v>1356</v>
      </c>
      <c r="E65" s="1" t="str">
        <f>IFERROR(VLOOKUP(Table_Query_from_Cas_Ragle35[[#This Row],[Equipment '#]],'[1]Equip Rates'!A:C,3,FALSE),"")</f>
        <v/>
      </c>
      <c r="F65" s="1" t="str">
        <f>IFERROR(VLOOKUP(Table_Query_from_Cas_Ragle35[[#This Row],[Equipment '#]],H:I,2,FALSE), "No Div")</f>
        <v>1</v>
      </c>
      <c r="H65" s="1" t="s">
        <v>1458</v>
      </c>
      <c r="I65" s="1" t="s">
        <v>1357</v>
      </c>
    </row>
    <row r="66" spans="1:9" x14ac:dyDescent="0.3">
      <c r="A66" s="1" t="s">
        <v>1460</v>
      </c>
      <c r="B66" s="1" t="s">
        <v>1461</v>
      </c>
      <c r="C66" s="1">
        <v>11058.45</v>
      </c>
      <c r="D66" s="1" t="s">
        <v>1356</v>
      </c>
      <c r="E66" s="1" t="str">
        <f>IFERROR(VLOOKUP(Table_Query_from_Cas_Ragle35[[#This Row],[Equipment '#]],'[1]Equip Rates'!A:C,3,FALSE),"")</f>
        <v/>
      </c>
      <c r="F66" s="1" t="str">
        <f>IFERROR(VLOOKUP(Table_Query_from_Cas_Ragle35[[#This Row],[Equipment '#]],H:I,2,FALSE), "No Div")</f>
        <v>1</v>
      </c>
      <c r="H66" s="1" t="s">
        <v>1460</v>
      </c>
      <c r="I66" s="1" t="s">
        <v>1357</v>
      </c>
    </row>
    <row r="67" spans="1:9" x14ac:dyDescent="0.3">
      <c r="A67" s="1" t="s">
        <v>1462</v>
      </c>
      <c r="B67" s="1" t="s">
        <v>1463</v>
      </c>
      <c r="C67" s="1">
        <v>14445</v>
      </c>
      <c r="D67" s="1" t="s">
        <v>1356</v>
      </c>
      <c r="E67" s="1" t="str">
        <f>IFERROR(VLOOKUP(Table_Query_from_Cas_Ragle35[[#This Row],[Equipment '#]],'[1]Equip Rates'!A:C,3,FALSE),"")</f>
        <v/>
      </c>
      <c r="F67" s="1" t="str">
        <f>IFERROR(VLOOKUP(Table_Query_from_Cas_Ragle35[[#This Row],[Equipment '#]],H:I,2,FALSE), "No Div")</f>
        <v>1</v>
      </c>
      <c r="H67" s="1" t="s">
        <v>1462</v>
      </c>
      <c r="I67" s="1" t="s">
        <v>1357</v>
      </c>
    </row>
    <row r="68" spans="1:9" x14ac:dyDescent="0.3">
      <c r="A68" s="1" t="s">
        <v>3778</v>
      </c>
      <c r="B68" s="1" t="s">
        <v>3779</v>
      </c>
      <c r="C68" s="1">
        <v>30018.75</v>
      </c>
      <c r="D68" s="1" t="s">
        <v>1356</v>
      </c>
      <c r="E68" s="1">
        <f>IFERROR(VLOOKUP(Table_Query_from_Cas_Ragle35[[#This Row],[Equipment '#]],'[1]Equip Rates'!A:C,3,FALSE),"")</f>
        <v>1000</v>
      </c>
      <c r="F68" s="1" t="str">
        <f>IFERROR(VLOOKUP(Table_Query_from_Cas_Ragle35[[#This Row],[Equipment '#]],H:I,2,FALSE), "No Div")</f>
        <v>2</v>
      </c>
      <c r="H68" s="1" t="s">
        <v>3778</v>
      </c>
      <c r="I68" s="1" t="s">
        <v>1360</v>
      </c>
    </row>
    <row r="69" spans="1:9" x14ac:dyDescent="0.3">
      <c r="A69" s="1" t="s">
        <v>7532</v>
      </c>
      <c r="B69" s="1" t="s">
        <v>7533</v>
      </c>
      <c r="C69" s="1">
        <v>15420</v>
      </c>
      <c r="D69" s="1" t="s">
        <v>1356</v>
      </c>
      <c r="E69" s="1" t="str">
        <f>IFERROR(VLOOKUP(Table_Query_from_Cas_Ragle35[[#This Row],[Equipment '#]],'[1]Equip Rates'!A:C,3,FALSE),"")</f>
        <v/>
      </c>
      <c r="F69" s="1" t="str">
        <f>IFERROR(VLOOKUP(Table_Query_from_Cas_Ragle35[[#This Row],[Equipment '#]],H:I,2,FALSE), "No Div")</f>
        <v>2</v>
      </c>
      <c r="H69" s="1" t="s">
        <v>7532</v>
      </c>
      <c r="I69" s="1" t="s">
        <v>1360</v>
      </c>
    </row>
    <row r="70" spans="1:9" x14ac:dyDescent="0.3">
      <c r="A70" s="1" t="s">
        <v>1464</v>
      </c>
      <c r="B70" s="1" t="s">
        <v>1465</v>
      </c>
      <c r="C70" s="1">
        <v>1260</v>
      </c>
      <c r="D70" s="1" t="s">
        <v>1356</v>
      </c>
      <c r="E70" s="1" t="str">
        <f>IFERROR(VLOOKUP(Table_Query_from_Cas_Ragle35[[#This Row],[Equipment '#]],'[1]Equip Rates'!A:C,3,FALSE),"")</f>
        <v/>
      </c>
      <c r="F70" s="1" t="str">
        <f>IFERROR(VLOOKUP(Table_Query_from_Cas_Ragle35[[#This Row],[Equipment '#]],H:I,2,FALSE), "No Div")</f>
        <v>2</v>
      </c>
      <c r="H70" s="1" t="s">
        <v>1464</v>
      </c>
      <c r="I70" s="1" t="s">
        <v>1360</v>
      </c>
    </row>
    <row r="71" spans="1:9" x14ac:dyDescent="0.3">
      <c r="A71" s="1" t="s">
        <v>1466</v>
      </c>
      <c r="B71" s="1" t="s">
        <v>1467</v>
      </c>
      <c r="C71" s="1">
        <v>1599.65</v>
      </c>
      <c r="D71" s="1" t="s">
        <v>1356</v>
      </c>
      <c r="E71" s="1" t="str">
        <f>IFERROR(VLOOKUP(Table_Query_from_Cas_Ragle35[[#This Row],[Equipment '#]],'[1]Equip Rates'!A:C,3,FALSE),"")</f>
        <v/>
      </c>
      <c r="F71" s="1" t="str">
        <f>IFERROR(VLOOKUP(Table_Query_from_Cas_Ragle35[[#This Row],[Equipment '#]],H:I,2,FALSE), "No Div")</f>
        <v>1</v>
      </c>
      <c r="H71" s="1" t="s">
        <v>1466</v>
      </c>
      <c r="I71" s="1" t="s">
        <v>1357</v>
      </c>
    </row>
    <row r="72" spans="1:9" x14ac:dyDescent="0.3">
      <c r="A72" s="1" t="s">
        <v>1468</v>
      </c>
      <c r="B72" s="1" t="s">
        <v>1469</v>
      </c>
      <c r="C72" s="1">
        <v>3348.41</v>
      </c>
      <c r="D72" s="1" t="s">
        <v>1356</v>
      </c>
      <c r="E72" s="1" t="str">
        <f>IFERROR(VLOOKUP(Table_Query_from_Cas_Ragle35[[#This Row],[Equipment '#]],'[1]Equip Rates'!A:C,3,FALSE),"")</f>
        <v/>
      </c>
      <c r="F72" s="1" t="str">
        <f>IFERROR(VLOOKUP(Table_Query_from_Cas_Ragle35[[#This Row],[Equipment '#]],H:I,2,FALSE), "No Div")</f>
        <v>2</v>
      </c>
      <c r="H72" s="1" t="s">
        <v>1468</v>
      </c>
      <c r="I72" s="1" t="s">
        <v>1360</v>
      </c>
    </row>
    <row r="73" spans="1:9" x14ac:dyDescent="0.3">
      <c r="A73" s="1" t="s">
        <v>1470</v>
      </c>
      <c r="B73" s="1" t="s">
        <v>1471</v>
      </c>
      <c r="C73" s="1">
        <v>3584.5</v>
      </c>
      <c r="D73" s="1" t="s">
        <v>1356</v>
      </c>
      <c r="E73" s="1" t="str">
        <f>IFERROR(VLOOKUP(Table_Query_from_Cas_Ragle35[[#This Row],[Equipment '#]],'[1]Equip Rates'!A:C,3,FALSE),"")</f>
        <v/>
      </c>
      <c r="F73" s="1" t="str">
        <f>IFERROR(VLOOKUP(Table_Query_from_Cas_Ragle35[[#This Row],[Equipment '#]],H:I,2,FALSE), "No Div")</f>
        <v>1</v>
      </c>
      <c r="H73" s="1" t="s">
        <v>1470</v>
      </c>
      <c r="I73" s="1" t="s">
        <v>1357</v>
      </c>
    </row>
    <row r="74" spans="1:9" x14ac:dyDescent="0.3">
      <c r="A74" s="1" t="s">
        <v>1472</v>
      </c>
      <c r="B74" s="1" t="s">
        <v>1473</v>
      </c>
      <c r="C74" s="1">
        <v>1594.1</v>
      </c>
      <c r="D74" s="1" t="s">
        <v>1356</v>
      </c>
      <c r="E74" s="1" t="str">
        <f>IFERROR(VLOOKUP(Table_Query_from_Cas_Ragle35[[#This Row],[Equipment '#]],'[1]Equip Rates'!A:C,3,FALSE),"")</f>
        <v/>
      </c>
      <c r="F74" s="1" t="str">
        <f>IFERROR(VLOOKUP(Table_Query_from_Cas_Ragle35[[#This Row],[Equipment '#]],H:I,2,FALSE), "No Div")</f>
        <v>1</v>
      </c>
      <c r="H74" s="1" t="s">
        <v>1472</v>
      </c>
      <c r="I74" s="1" t="s">
        <v>1357</v>
      </c>
    </row>
    <row r="75" spans="1:9" x14ac:dyDescent="0.3">
      <c r="A75" s="1" t="s">
        <v>1475</v>
      </c>
      <c r="B75" s="1" t="s">
        <v>1476</v>
      </c>
      <c r="C75" s="1">
        <v>1200</v>
      </c>
      <c r="D75" s="1" t="s">
        <v>1356</v>
      </c>
      <c r="E75" s="1" t="str">
        <f>IFERROR(VLOOKUP(Table_Query_from_Cas_Ragle35[[#This Row],[Equipment '#]],'[1]Equip Rates'!A:C,3,FALSE),"")</f>
        <v/>
      </c>
      <c r="F75" s="1" t="str">
        <f>IFERROR(VLOOKUP(Table_Query_from_Cas_Ragle35[[#This Row],[Equipment '#]],H:I,2,FALSE), "No Div")</f>
        <v>No Div</v>
      </c>
      <c r="H75" s="1" t="s">
        <v>1474</v>
      </c>
      <c r="I75" s="1" t="s">
        <v>1357</v>
      </c>
    </row>
    <row r="76" spans="1:9" x14ac:dyDescent="0.3">
      <c r="A76" s="1" t="s">
        <v>1478</v>
      </c>
      <c r="B76" s="1" t="s">
        <v>1479</v>
      </c>
      <c r="C76" s="1">
        <v>0</v>
      </c>
      <c r="D76" s="1" t="s">
        <v>1356</v>
      </c>
      <c r="E76" s="1" t="str">
        <f>IFERROR(VLOOKUP(Table_Query_from_Cas_Ragle35[[#This Row],[Equipment '#]],'[1]Equip Rates'!A:C,3,FALSE),"")</f>
        <v/>
      </c>
      <c r="F76" s="1" t="str">
        <f>IFERROR(VLOOKUP(Table_Query_from_Cas_Ragle35[[#This Row],[Equipment '#]],H:I,2,FALSE), "No Div")</f>
        <v>No Div</v>
      </c>
      <c r="H76" s="1" t="s">
        <v>1477</v>
      </c>
      <c r="I76" s="1" t="s">
        <v>1360</v>
      </c>
    </row>
    <row r="77" spans="1:9" x14ac:dyDescent="0.3">
      <c r="A77" s="1" t="s">
        <v>1481</v>
      </c>
      <c r="B77" s="1" t="s">
        <v>1482</v>
      </c>
      <c r="C77" s="1">
        <v>0</v>
      </c>
      <c r="D77" s="1" t="s">
        <v>1356</v>
      </c>
      <c r="E77" s="1" t="str">
        <f>IFERROR(VLOOKUP(Table_Query_from_Cas_Ragle35[[#This Row],[Equipment '#]],'[1]Equip Rates'!A:C,3,FALSE),"")</f>
        <v/>
      </c>
      <c r="F77" s="1" t="str">
        <f>IFERROR(VLOOKUP(Table_Query_from_Cas_Ragle35[[#This Row],[Equipment '#]],H:I,2,FALSE), "No Div")</f>
        <v>No Div</v>
      </c>
      <c r="H77" s="1" t="s">
        <v>1480</v>
      </c>
      <c r="I77" s="1" t="s">
        <v>1357</v>
      </c>
    </row>
    <row r="78" spans="1:9" x14ac:dyDescent="0.3">
      <c r="A78" s="1" t="s">
        <v>1484</v>
      </c>
      <c r="B78" s="1" t="s">
        <v>1482</v>
      </c>
      <c r="C78" s="1">
        <v>0</v>
      </c>
      <c r="D78" s="1" t="s">
        <v>1356</v>
      </c>
      <c r="E78" s="1" t="str">
        <f>IFERROR(VLOOKUP(Table_Query_from_Cas_Ragle35[[#This Row],[Equipment '#]],'[1]Equip Rates'!A:C,3,FALSE),"")</f>
        <v/>
      </c>
      <c r="F78" s="1" t="str">
        <f>IFERROR(VLOOKUP(Table_Query_from_Cas_Ragle35[[#This Row],[Equipment '#]],H:I,2,FALSE), "No Div")</f>
        <v>No Div</v>
      </c>
      <c r="H78" s="1" t="s">
        <v>1483</v>
      </c>
      <c r="I78" s="1" t="s">
        <v>1357</v>
      </c>
    </row>
    <row r="79" spans="1:9" x14ac:dyDescent="0.3">
      <c r="A79" s="1" t="s">
        <v>1474</v>
      </c>
      <c r="B79" s="1" t="s">
        <v>1486</v>
      </c>
      <c r="C79" s="1">
        <v>1285</v>
      </c>
      <c r="D79" s="1" t="s">
        <v>1356</v>
      </c>
      <c r="E79" s="1" t="str">
        <f>IFERROR(VLOOKUP(Table_Query_from_Cas_Ragle35[[#This Row],[Equipment '#]],'[1]Equip Rates'!A:C,3,FALSE),"")</f>
        <v/>
      </c>
      <c r="F79" s="1" t="str">
        <f>IFERROR(VLOOKUP(Table_Query_from_Cas_Ragle35[[#This Row],[Equipment '#]],H:I,2,FALSE), "No Div")</f>
        <v>1</v>
      </c>
      <c r="H79" s="1" t="s">
        <v>1485</v>
      </c>
      <c r="I79" s="1" t="s">
        <v>1357</v>
      </c>
    </row>
    <row r="80" spans="1:9" x14ac:dyDescent="0.3">
      <c r="A80" s="1" t="s">
        <v>1477</v>
      </c>
      <c r="B80" s="1" t="s">
        <v>1486</v>
      </c>
      <c r="C80" s="1">
        <v>1285</v>
      </c>
      <c r="D80" s="1" t="s">
        <v>1356</v>
      </c>
      <c r="E80" s="1" t="str">
        <f>IFERROR(VLOOKUP(Table_Query_from_Cas_Ragle35[[#This Row],[Equipment '#]],'[1]Equip Rates'!A:C,3,FALSE),"")</f>
        <v/>
      </c>
      <c r="F80" s="1" t="str">
        <f>IFERROR(VLOOKUP(Table_Query_from_Cas_Ragle35[[#This Row],[Equipment '#]],H:I,2,FALSE), "No Div")</f>
        <v>2</v>
      </c>
      <c r="H80" s="1" t="s">
        <v>1487</v>
      </c>
      <c r="I80" s="1" t="s">
        <v>1357</v>
      </c>
    </row>
    <row r="81" spans="1:9" x14ac:dyDescent="0.3">
      <c r="A81" s="1" t="s">
        <v>1480</v>
      </c>
      <c r="B81" s="1" t="s">
        <v>1489</v>
      </c>
      <c r="C81" s="1">
        <v>1795.85</v>
      </c>
      <c r="D81" s="1" t="s">
        <v>1356</v>
      </c>
      <c r="E81" s="1" t="str">
        <f>IFERROR(VLOOKUP(Table_Query_from_Cas_Ragle35[[#This Row],[Equipment '#]],'[1]Equip Rates'!A:C,3,FALSE),"")</f>
        <v/>
      </c>
      <c r="F81" s="1" t="str">
        <f>IFERROR(VLOOKUP(Table_Query_from_Cas_Ragle35[[#This Row],[Equipment '#]],H:I,2,FALSE), "No Div")</f>
        <v>1</v>
      </c>
      <c r="H81" s="1" t="s">
        <v>1488</v>
      </c>
      <c r="I81" s="1" t="s">
        <v>1357</v>
      </c>
    </row>
    <row r="82" spans="1:9" x14ac:dyDescent="0.3">
      <c r="A82" s="1" t="s">
        <v>1483</v>
      </c>
      <c r="B82" s="1" t="s">
        <v>1491</v>
      </c>
      <c r="C82" s="1">
        <v>3248.52</v>
      </c>
      <c r="D82" s="1" t="s">
        <v>1356</v>
      </c>
      <c r="E82" s="1" t="str">
        <f>IFERROR(VLOOKUP(Table_Query_from_Cas_Ragle35[[#This Row],[Equipment '#]],'[1]Equip Rates'!A:C,3,FALSE),"")</f>
        <v/>
      </c>
      <c r="F82" s="1" t="str">
        <f>IFERROR(VLOOKUP(Table_Query_from_Cas_Ragle35[[#This Row],[Equipment '#]],H:I,2,FALSE), "No Div")</f>
        <v>1</v>
      </c>
      <c r="H82" s="1" t="s">
        <v>1490</v>
      </c>
      <c r="I82" s="1" t="s">
        <v>1360</v>
      </c>
    </row>
    <row r="83" spans="1:9" x14ac:dyDescent="0.3">
      <c r="A83" s="1" t="s">
        <v>1485</v>
      </c>
      <c r="B83" s="1" t="s">
        <v>1493</v>
      </c>
      <c r="C83" s="1">
        <v>3248.52</v>
      </c>
      <c r="D83" s="1" t="s">
        <v>1356</v>
      </c>
      <c r="E83" s="1" t="str">
        <f>IFERROR(VLOOKUP(Table_Query_from_Cas_Ragle35[[#This Row],[Equipment '#]],'[1]Equip Rates'!A:C,3,FALSE),"")</f>
        <v/>
      </c>
      <c r="F83" s="1" t="str">
        <f>IFERROR(VLOOKUP(Table_Query_from_Cas_Ragle35[[#This Row],[Equipment '#]],H:I,2,FALSE), "No Div")</f>
        <v>1</v>
      </c>
      <c r="H83" s="1" t="s">
        <v>1492</v>
      </c>
      <c r="I83" s="1" t="s">
        <v>1360</v>
      </c>
    </row>
    <row r="84" spans="1:9" x14ac:dyDescent="0.3">
      <c r="A84" s="1" t="s">
        <v>1487</v>
      </c>
      <c r="B84" s="1" t="s">
        <v>1495</v>
      </c>
      <c r="C84" s="1">
        <v>4092.75</v>
      </c>
      <c r="D84" s="1" t="s">
        <v>1356</v>
      </c>
      <c r="E84" s="1" t="str">
        <f>IFERROR(VLOOKUP(Table_Query_from_Cas_Ragle35[[#This Row],[Equipment '#]],'[1]Equip Rates'!A:C,3,FALSE),"")</f>
        <v/>
      </c>
      <c r="F84" s="1" t="str">
        <f>IFERROR(VLOOKUP(Table_Query_from_Cas_Ragle35[[#This Row],[Equipment '#]],H:I,2,FALSE), "No Div")</f>
        <v>1</v>
      </c>
      <c r="H84" s="1" t="s">
        <v>3780</v>
      </c>
      <c r="I84" s="1" t="s">
        <v>1360</v>
      </c>
    </row>
    <row r="85" spans="1:9" x14ac:dyDescent="0.3">
      <c r="A85" s="1" t="s">
        <v>1488</v>
      </c>
      <c r="B85" s="1" t="s">
        <v>1497</v>
      </c>
      <c r="C85" s="1">
        <v>3275.27</v>
      </c>
      <c r="D85" s="1" t="s">
        <v>1356</v>
      </c>
      <c r="E85" s="1" t="str">
        <f>IFERROR(VLOOKUP(Table_Query_from_Cas_Ragle35[[#This Row],[Equipment '#]],'[1]Equip Rates'!A:C,3,FALSE),"")</f>
        <v/>
      </c>
      <c r="F85" s="1" t="str">
        <f>IFERROR(VLOOKUP(Table_Query_from_Cas_Ragle35[[#This Row],[Equipment '#]],H:I,2,FALSE), "No Div")</f>
        <v>1</v>
      </c>
      <c r="H85" s="1" t="s">
        <v>1494</v>
      </c>
      <c r="I85" s="1" t="s">
        <v>1357</v>
      </c>
    </row>
    <row r="86" spans="1:9" x14ac:dyDescent="0.3">
      <c r="A86" s="1" t="s">
        <v>1490</v>
      </c>
      <c r="B86" s="1" t="s">
        <v>1499</v>
      </c>
      <c r="C86" s="1">
        <v>3400</v>
      </c>
      <c r="D86" s="1" t="s">
        <v>1356</v>
      </c>
      <c r="E86" s="1" t="str">
        <f>IFERROR(VLOOKUP(Table_Query_from_Cas_Ragle35[[#This Row],[Equipment '#]],'[1]Equip Rates'!A:C,3,FALSE),"")</f>
        <v/>
      </c>
      <c r="F86" s="1" t="str">
        <f>IFERROR(VLOOKUP(Table_Query_from_Cas_Ragle35[[#This Row],[Equipment '#]],H:I,2,FALSE), "No Div")</f>
        <v>2</v>
      </c>
      <c r="H86" s="1" t="s">
        <v>1496</v>
      </c>
      <c r="I86" s="1" t="s">
        <v>1357</v>
      </c>
    </row>
    <row r="87" spans="1:9" x14ac:dyDescent="0.3">
      <c r="A87" s="1" t="s">
        <v>1492</v>
      </c>
      <c r="B87" s="1" t="s">
        <v>1501</v>
      </c>
      <c r="C87" s="1">
        <v>0</v>
      </c>
      <c r="D87" s="1" t="s">
        <v>1356</v>
      </c>
      <c r="E87" s="1" t="str">
        <f>IFERROR(VLOOKUP(Table_Query_from_Cas_Ragle35[[#This Row],[Equipment '#]],'[1]Equip Rates'!A:C,3,FALSE),"")</f>
        <v/>
      </c>
      <c r="F87" s="1" t="str">
        <f>IFERROR(VLOOKUP(Table_Query_from_Cas_Ragle35[[#This Row],[Equipment '#]],H:I,2,FALSE), "No Div")</f>
        <v>2</v>
      </c>
      <c r="H87" s="1" t="s">
        <v>1498</v>
      </c>
      <c r="I87" s="1" t="s">
        <v>1357</v>
      </c>
    </row>
    <row r="88" spans="1:9" x14ac:dyDescent="0.3">
      <c r="A88" s="1" t="s">
        <v>3780</v>
      </c>
      <c r="B88" s="1" t="s">
        <v>3781</v>
      </c>
      <c r="C88" s="1">
        <v>7227.3</v>
      </c>
      <c r="D88" s="1" t="s">
        <v>1356</v>
      </c>
      <c r="E88" s="1">
        <f>IFERROR(VLOOKUP(Table_Query_from_Cas_Ragle35[[#This Row],[Equipment '#]],'[1]Equip Rates'!A:C,3,FALSE),"")</f>
        <v>200</v>
      </c>
      <c r="F88" s="1" t="str">
        <f>IFERROR(VLOOKUP(Table_Query_from_Cas_Ragle35[[#This Row],[Equipment '#]],H:I,2,FALSE), "No Div")</f>
        <v>2</v>
      </c>
      <c r="H88" s="1" t="s">
        <v>1500</v>
      </c>
      <c r="I88" s="1" t="s">
        <v>1360</v>
      </c>
    </row>
    <row r="89" spans="1:9" x14ac:dyDescent="0.3">
      <c r="A89" s="1" t="s">
        <v>1494</v>
      </c>
      <c r="B89" s="1" t="s">
        <v>1503</v>
      </c>
      <c r="C89" s="1">
        <v>12500</v>
      </c>
      <c r="D89" s="1" t="s">
        <v>1356</v>
      </c>
      <c r="E89" s="1" t="str">
        <f>IFERROR(VLOOKUP(Table_Query_from_Cas_Ragle35[[#This Row],[Equipment '#]],'[1]Equip Rates'!A:C,3,FALSE),"")</f>
        <v/>
      </c>
      <c r="F89" s="1" t="str">
        <f>IFERROR(VLOOKUP(Table_Query_from_Cas_Ragle35[[#This Row],[Equipment '#]],H:I,2,FALSE), "No Div")</f>
        <v>1</v>
      </c>
      <c r="H89" s="1" t="s">
        <v>1502</v>
      </c>
      <c r="I89" s="1" t="s">
        <v>1357</v>
      </c>
    </row>
    <row r="90" spans="1:9" x14ac:dyDescent="0.3">
      <c r="A90" s="1" t="s">
        <v>1496</v>
      </c>
      <c r="B90" s="1" t="s">
        <v>1505</v>
      </c>
      <c r="C90" s="1">
        <v>7420</v>
      </c>
      <c r="D90" s="1" t="s">
        <v>1356</v>
      </c>
      <c r="E90" s="1" t="str">
        <f>IFERROR(VLOOKUP(Table_Query_from_Cas_Ragle35[[#This Row],[Equipment '#]],'[1]Equip Rates'!A:C,3,FALSE),"")</f>
        <v/>
      </c>
      <c r="F90" s="1" t="str">
        <f>IFERROR(VLOOKUP(Table_Query_from_Cas_Ragle35[[#This Row],[Equipment '#]],H:I,2,FALSE), "No Div")</f>
        <v>1</v>
      </c>
      <c r="H90" s="1" t="s">
        <v>1504</v>
      </c>
      <c r="I90" s="1" t="s">
        <v>1357</v>
      </c>
    </row>
    <row r="91" spans="1:9" x14ac:dyDescent="0.3">
      <c r="A91" s="1" t="s">
        <v>1508</v>
      </c>
      <c r="B91" s="1" t="s">
        <v>1505</v>
      </c>
      <c r="C91" s="1">
        <v>7950</v>
      </c>
      <c r="D91" s="1" t="s">
        <v>1356</v>
      </c>
      <c r="E91" s="1" t="str">
        <f>IFERROR(VLOOKUP(Table_Query_from_Cas_Ragle35[[#This Row],[Equipment '#]],'[1]Equip Rates'!A:C,3,FALSE),"")</f>
        <v/>
      </c>
      <c r="F91" s="1" t="str">
        <f>IFERROR(VLOOKUP(Table_Query_from_Cas_Ragle35[[#This Row],[Equipment '#]],H:I,2,FALSE), "No Div")</f>
        <v>No Div</v>
      </c>
      <c r="H91" s="1" t="s">
        <v>1506</v>
      </c>
      <c r="I91" s="1" t="s">
        <v>1507</v>
      </c>
    </row>
    <row r="92" spans="1:9" x14ac:dyDescent="0.3">
      <c r="A92" s="1" t="s">
        <v>1498</v>
      </c>
      <c r="B92" s="1" t="s">
        <v>1510</v>
      </c>
      <c r="C92" s="1">
        <v>14124</v>
      </c>
      <c r="D92" s="1" t="s">
        <v>1356</v>
      </c>
      <c r="E92" s="1" t="str">
        <f>IFERROR(VLOOKUP(Table_Query_from_Cas_Ragle35[[#This Row],[Equipment '#]],'[1]Equip Rates'!A:C,3,FALSE),"")</f>
        <v/>
      </c>
      <c r="F92" s="1" t="str">
        <f>IFERROR(VLOOKUP(Table_Query_from_Cas_Ragle35[[#This Row],[Equipment '#]],H:I,2,FALSE), "No Div")</f>
        <v>1</v>
      </c>
      <c r="H92" s="1" t="s">
        <v>1509</v>
      </c>
      <c r="I92" s="1" t="s">
        <v>1507</v>
      </c>
    </row>
    <row r="93" spans="1:9" x14ac:dyDescent="0.3">
      <c r="A93" s="1" t="s">
        <v>1500</v>
      </c>
      <c r="B93" s="1" t="s">
        <v>1512</v>
      </c>
      <c r="C93" s="1">
        <v>8035.7</v>
      </c>
      <c r="D93" s="1" t="s">
        <v>1356</v>
      </c>
      <c r="E93" s="1" t="str">
        <f>IFERROR(VLOOKUP(Table_Query_from_Cas_Ragle35[[#This Row],[Equipment '#]],'[1]Equip Rates'!A:C,3,FALSE),"")</f>
        <v/>
      </c>
      <c r="F93" s="1" t="str">
        <f>IFERROR(VLOOKUP(Table_Query_from_Cas_Ragle35[[#This Row],[Equipment '#]],H:I,2,FALSE), "No Div")</f>
        <v>2</v>
      </c>
      <c r="H93" s="1" t="s">
        <v>1511</v>
      </c>
      <c r="I93" s="1" t="s">
        <v>1357</v>
      </c>
    </row>
    <row r="94" spans="1:9" x14ac:dyDescent="0.3">
      <c r="A94" s="1" t="s">
        <v>1506</v>
      </c>
      <c r="B94" s="1" t="s">
        <v>1514</v>
      </c>
      <c r="C94" s="1">
        <v>9746.25</v>
      </c>
      <c r="D94" s="1" t="s">
        <v>1356</v>
      </c>
      <c r="E94" s="1" t="str">
        <f>IFERROR(VLOOKUP(Table_Query_from_Cas_Ragle35[[#This Row],[Equipment '#]],'[1]Equip Rates'!A:C,3,FALSE),"")</f>
        <v/>
      </c>
      <c r="F94" s="1" t="str">
        <f>IFERROR(VLOOKUP(Table_Query_from_Cas_Ragle35[[#This Row],[Equipment '#]],H:I,2,FALSE), "No Div")</f>
        <v>4</v>
      </c>
      <c r="H94" s="1" t="s">
        <v>1513</v>
      </c>
      <c r="I94" s="1" t="s">
        <v>1360</v>
      </c>
    </row>
    <row r="95" spans="1:9" x14ac:dyDescent="0.3">
      <c r="A95" s="1" t="s">
        <v>1511</v>
      </c>
      <c r="B95" s="1" t="s">
        <v>1517</v>
      </c>
      <c r="C95" s="1">
        <v>17681.75</v>
      </c>
      <c r="D95" s="1" t="s">
        <v>1356</v>
      </c>
      <c r="E95" s="1" t="str">
        <f>IFERROR(VLOOKUP(Table_Query_from_Cas_Ragle35[[#This Row],[Equipment '#]],'[1]Equip Rates'!A:C,3,FALSE),"")</f>
        <v/>
      </c>
      <c r="F95" s="1" t="str">
        <f>IFERROR(VLOOKUP(Table_Query_from_Cas_Ragle35[[#This Row],[Equipment '#]],H:I,2,FALSE), "No Div")</f>
        <v>1</v>
      </c>
      <c r="H95" s="1" t="s">
        <v>1515</v>
      </c>
      <c r="I95" s="1" t="s">
        <v>1360</v>
      </c>
    </row>
    <row r="96" spans="1:9" x14ac:dyDescent="0.3">
      <c r="A96" s="1" t="s">
        <v>1513</v>
      </c>
      <c r="B96" s="1" t="s">
        <v>1519</v>
      </c>
      <c r="C96" s="1">
        <v>12621.25</v>
      </c>
      <c r="D96" s="1" t="s">
        <v>1356</v>
      </c>
      <c r="E96" s="1" t="str">
        <f>IFERROR(VLOOKUP(Table_Query_from_Cas_Ragle35[[#This Row],[Equipment '#]],'[1]Equip Rates'!A:C,3,FALSE),"")</f>
        <v/>
      </c>
      <c r="F96" s="1" t="str">
        <f>IFERROR(VLOOKUP(Table_Query_from_Cas_Ragle35[[#This Row],[Equipment '#]],H:I,2,FALSE), "No Div")</f>
        <v>2</v>
      </c>
      <c r="H96" s="1" t="s">
        <v>1516</v>
      </c>
      <c r="I96" s="1" t="s">
        <v>1360</v>
      </c>
    </row>
    <row r="97" spans="1:9" x14ac:dyDescent="0.3">
      <c r="A97" s="1" t="s">
        <v>1515</v>
      </c>
      <c r="B97" s="1" t="s">
        <v>1519</v>
      </c>
      <c r="C97" s="1">
        <v>12621.25</v>
      </c>
      <c r="D97" s="1" t="s">
        <v>1356</v>
      </c>
      <c r="E97" s="1" t="str">
        <f>IFERROR(VLOOKUP(Table_Query_from_Cas_Ragle35[[#This Row],[Equipment '#]],'[1]Equip Rates'!A:C,3,FALSE),"")</f>
        <v/>
      </c>
      <c r="F97" s="1" t="str">
        <f>IFERROR(VLOOKUP(Table_Query_from_Cas_Ragle35[[#This Row],[Equipment '#]],H:I,2,FALSE), "No Div")</f>
        <v>2</v>
      </c>
      <c r="H97" s="1" t="s">
        <v>1518</v>
      </c>
      <c r="I97" s="1" t="s">
        <v>1357</v>
      </c>
    </row>
    <row r="98" spans="1:9" x14ac:dyDescent="0.3">
      <c r="A98" s="1" t="s">
        <v>1516</v>
      </c>
      <c r="B98" s="1" t="s">
        <v>1522</v>
      </c>
      <c r="C98" s="1">
        <v>9201.25</v>
      </c>
      <c r="D98" s="1" t="s">
        <v>1356</v>
      </c>
      <c r="E98" s="1" t="str">
        <f>IFERROR(VLOOKUP(Table_Query_from_Cas_Ragle35[[#This Row],[Equipment '#]],'[1]Equip Rates'!A:C,3,FALSE),"")</f>
        <v/>
      </c>
      <c r="F98" s="1" t="str">
        <f>IFERROR(VLOOKUP(Table_Query_from_Cas_Ragle35[[#This Row],[Equipment '#]],H:I,2,FALSE), "No Div")</f>
        <v>2</v>
      </c>
      <c r="H98" s="1" t="s">
        <v>1520</v>
      </c>
      <c r="I98" s="1" t="s">
        <v>1357</v>
      </c>
    </row>
    <row r="99" spans="1:9" x14ac:dyDescent="0.3">
      <c r="A99" s="1" t="s">
        <v>1518</v>
      </c>
      <c r="B99" s="1" t="s">
        <v>1524</v>
      </c>
      <c r="C99" s="1">
        <v>4922</v>
      </c>
      <c r="D99" s="1" t="s">
        <v>1356</v>
      </c>
      <c r="E99" s="1" t="str">
        <f>IFERROR(VLOOKUP(Table_Query_from_Cas_Ragle35[[#This Row],[Equipment '#]],'[1]Equip Rates'!A:C,3,FALSE),"")</f>
        <v/>
      </c>
      <c r="F99" s="1" t="str">
        <f>IFERROR(VLOOKUP(Table_Query_from_Cas_Ragle35[[#This Row],[Equipment '#]],H:I,2,FALSE), "No Div")</f>
        <v>1</v>
      </c>
      <c r="H99" s="1" t="s">
        <v>1521</v>
      </c>
      <c r="I99" s="1" t="s">
        <v>1357</v>
      </c>
    </row>
    <row r="100" spans="1:9" x14ac:dyDescent="0.3">
      <c r="A100" s="1" t="s">
        <v>1520</v>
      </c>
      <c r="B100" s="1" t="s">
        <v>1524</v>
      </c>
      <c r="C100" s="1">
        <v>8667</v>
      </c>
      <c r="D100" s="1" t="s">
        <v>1356</v>
      </c>
      <c r="E100" s="1" t="str">
        <f>IFERROR(VLOOKUP(Table_Query_from_Cas_Ragle35[[#This Row],[Equipment '#]],'[1]Equip Rates'!A:C,3,FALSE),"")</f>
        <v/>
      </c>
      <c r="F100" s="1" t="str">
        <f>IFERROR(VLOOKUP(Table_Query_from_Cas_Ragle35[[#This Row],[Equipment '#]],H:I,2,FALSE), "No Div")</f>
        <v>1</v>
      </c>
      <c r="H100" s="1" t="s">
        <v>1523</v>
      </c>
      <c r="I100" s="1" t="s">
        <v>1360</v>
      </c>
    </row>
    <row r="101" spans="1:9" x14ac:dyDescent="0.3">
      <c r="A101" s="1" t="s">
        <v>1521</v>
      </c>
      <c r="B101" s="1" t="s">
        <v>1527</v>
      </c>
      <c r="C101" s="1">
        <v>0</v>
      </c>
      <c r="D101" s="1" t="s">
        <v>1356</v>
      </c>
      <c r="E101" s="1" t="str">
        <f>IFERROR(VLOOKUP(Table_Query_from_Cas_Ragle35[[#This Row],[Equipment '#]],'[1]Equip Rates'!A:C,3,FALSE),"")</f>
        <v/>
      </c>
      <c r="F101" s="1" t="str">
        <f>IFERROR(VLOOKUP(Table_Query_from_Cas_Ragle35[[#This Row],[Equipment '#]],H:I,2,FALSE), "No Div")</f>
        <v>1</v>
      </c>
      <c r="H101" s="1" t="s">
        <v>1525</v>
      </c>
      <c r="I101" s="1" t="s">
        <v>1507</v>
      </c>
    </row>
    <row r="102" spans="1:9" x14ac:dyDescent="0.3">
      <c r="A102" s="1" t="s">
        <v>1525</v>
      </c>
      <c r="B102" s="1" t="s">
        <v>1529</v>
      </c>
      <c r="C102" s="1">
        <v>3983.93</v>
      </c>
      <c r="D102" s="1" t="s">
        <v>1356</v>
      </c>
      <c r="E102" s="1" t="str">
        <f>IFERROR(VLOOKUP(Table_Query_from_Cas_Ragle35[[#This Row],[Equipment '#]],'[1]Equip Rates'!A:C,3,FALSE),"")</f>
        <v/>
      </c>
      <c r="F102" s="1" t="str">
        <f>IFERROR(VLOOKUP(Table_Query_from_Cas_Ragle35[[#This Row],[Equipment '#]],H:I,2,FALSE), "No Div")</f>
        <v>4</v>
      </c>
      <c r="H102" s="1" t="s">
        <v>1526</v>
      </c>
      <c r="I102" s="1" t="s">
        <v>1360</v>
      </c>
    </row>
    <row r="103" spans="1:9" x14ac:dyDescent="0.3">
      <c r="A103" s="1" t="s">
        <v>1528</v>
      </c>
      <c r="B103" s="1" t="s">
        <v>1531</v>
      </c>
      <c r="C103" s="1">
        <v>9646</v>
      </c>
      <c r="D103" s="1" t="s">
        <v>1356</v>
      </c>
      <c r="E103" s="1" t="str">
        <f>IFERROR(VLOOKUP(Table_Query_from_Cas_Ragle35[[#This Row],[Equipment '#]],'[1]Equip Rates'!A:C,3,FALSE),"")</f>
        <v/>
      </c>
      <c r="F103" s="1" t="str">
        <f>IFERROR(VLOOKUP(Table_Query_from_Cas_Ragle35[[#This Row],[Equipment '#]],H:I,2,FALSE), "No Div")</f>
        <v>2</v>
      </c>
      <c r="H103" s="1" t="s">
        <v>1528</v>
      </c>
      <c r="I103" s="1" t="s">
        <v>1360</v>
      </c>
    </row>
    <row r="104" spans="1:9" x14ac:dyDescent="0.3">
      <c r="A104" s="1" t="s">
        <v>1530</v>
      </c>
      <c r="B104" s="1" t="s">
        <v>1533</v>
      </c>
      <c r="C104" s="1">
        <v>14469</v>
      </c>
      <c r="D104" s="1" t="s">
        <v>1356</v>
      </c>
      <c r="E104" s="1" t="str">
        <f>IFERROR(VLOOKUP(Table_Query_from_Cas_Ragle35[[#This Row],[Equipment '#]],'[1]Equip Rates'!A:C,3,FALSE),"")</f>
        <v/>
      </c>
      <c r="F104" s="1" t="str">
        <f>IFERROR(VLOOKUP(Table_Query_from_Cas_Ragle35[[#This Row],[Equipment '#]],H:I,2,FALSE), "No Div")</f>
        <v>2</v>
      </c>
      <c r="H104" s="1" t="s">
        <v>1530</v>
      </c>
      <c r="I104" s="1" t="s">
        <v>1360</v>
      </c>
    </row>
    <row r="105" spans="1:9" x14ac:dyDescent="0.3">
      <c r="A105" s="1" t="s">
        <v>1532</v>
      </c>
      <c r="B105" s="1" t="s">
        <v>1535</v>
      </c>
      <c r="C105" s="1">
        <v>26196.5</v>
      </c>
      <c r="D105" s="1" t="s">
        <v>1356</v>
      </c>
      <c r="E105" s="1" t="str">
        <f>IFERROR(VLOOKUP(Table_Query_from_Cas_Ragle35[[#This Row],[Equipment '#]],'[1]Equip Rates'!A:C,3,FALSE),"")</f>
        <v/>
      </c>
      <c r="F105" s="1" t="str">
        <f>IFERROR(VLOOKUP(Table_Query_from_Cas_Ragle35[[#This Row],[Equipment '#]],H:I,2,FALSE), "No Div")</f>
        <v>2</v>
      </c>
      <c r="H105" s="1" t="s">
        <v>1532</v>
      </c>
      <c r="I105" s="1" t="s">
        <v>1360</v>
      </c>
    </row>
    <row r="106" spans="1:9" x14ac:dyDescent="0.3">
      <c r="A106" s="1" t="s">
        <v>1534</v>
      </c>
      <c r="B106" s="1" t="s">
        <v>1537</v>
      </c>
      <c r="C106" s="1">
        <v>0</v>
      </c>
      <c r="D106" s="1" t="s">
        <v>1356</v>
      </c>
      <c r="E106" s="1" t="str">
        <f>IFERROR(VLOOKUP(Table_Query_from_Cas_Ragle35[[#This Row],[Equipment '#]],'[1]Equip Rates'!A:C,3,FALSE),"")</f>
        <v/>
      </c>
      <c r="F106" s="1" t="str">
        <f>IFERROR(VLOOKUP(Table_Query_from_Cas_Ragle35[[#This Row],[Equipment '#]],H:I,2,FALSE), "No Div")</f>
        <v>2</v>
      </c>
      <c r="H106" s="1" t="s">
        <v>1534</v>
      </c>
      <c r="I106" s="1" t="s">
        <v>1360</v>
      </c>
    </row>
    <row r="107" spans="1:9" x14ac:dyDescent="0.3">
      <c r="A107" s="1" t="s">
        <v>1536</v>
      </c>
      <c r="B107" s="1" t="s">
        <v>1539</v>
      </c>
      <c r="C107" s="1">
        <v>0</v>
      </c>
      <c r="D107" s="1" t="s">
        <v>1356</v>
      </c>
      <c r="E107" s="1" t="str">
        <f>IFERROR(VLOOKUP(Table_Query_from_Cas_Ragle35[[#This Row],[Equipment '#]],'[1]Equip Rates'!A:C,3,FALSE),"")</f>
        <v/>
      </c>
      <c r="F107" s="1" t="str">
        <f>IFERROR(VLOOKUP(Table_Query_from_Cas_Ragle35[[#This Row],[Equipment '#]],H:I,2,FALSE), "No Div")</f>
        <v>2</v>
      </c>
      <c r="H107" s="1" t="s">
        <v>1536</v>
      </c>
      <c r="I107" s="1" t="s">
        <v>1360</v>
      </c>
    </row>
    <row r="108" spans="1:9" x14ac:dyDescent="0.3">
      <c r="A108" s="1" t="s">
        <v>3479</v>
      </c>
      <c r="B108" s="1" t="s">
        <v>7534</v>
      </c>
      <c r="C108" s="1">
        <v>26661.07</v>
      </c>
      <c r="D108" s="1" t="s">
        <v>1356</v>
      </c>
      <c r="E108" s="1">
        <f>IFERROR(VLOOKUP(Table_Query_from_Cas_Ragle35[[#This Row],[Equipment '#]],'[1]Equip Rates'!A:C,3,FALSE),"")</f>
        <v>800</v>
      </c>
      <c r="F108" s="1" t="str">
        <f>IFERROR(VLOOKUP(Table_Query_from_Cas_Ragle35[[#This Row],[Equipment '#]],H:I,2,FALSE), "No Div")</f>
        <v>2</v>
      </c>
      <c r="H108" s="1" t="s">
        <v>3479</v>
      </c>
      <c r="I108" s="1" t="s">
        <v>1360</v>
      </c>
    </row>
    <row r="109" spans="1:9" x14ac:dyDescent="0.3">
      <c r="A109" s="1" t="s">
        <v>3467</v>
      </c>
      <c r="B109" s="1" t="s">
        <v>7534</v>
      </c>
      <c r="C109" s="1">
        <v>26661.07</v>
      </c>
      <c r="D109" s="1" t="s">
        <v>1356</v>
      </c>
      <c r="E109" s="1">
        <f>IFERROR(VLOOKUP(Table_Query_from_Cas_Ragle35[[#This Row],[Equipment '#]],'[1]Equip Rates'!A:C,3,FALSE),"")</f>
        <v>800</v>
      </c>
      <c r="F109" s="1" t="str">
        <f>IFERROR(VLOOKUP(Table_Query_from_Cas_Ragle35[[#This Row],[Equipment '#]],H:I,2,FALSE), "No Div")</f>
        <v>2</v>
      </c>
      <c r="H109" s="1" t="s">
        <v>3467</v>
      </c>
      <c r="I109" s="1" t="s">
        <v>1360</v>
      </c>
    </row>
    <row r="110" spans="1:9" x14ac:dyDescent="0.3">
      <c r="A110" s="1" t="s">
        <v>3480</v>
      </c>
      <c r="B110" s="1" t="s">
        <v>7534</v>
      </c>
      <c r="C110" s="1">
        <v>26661.07</v>
      </c>
      <c r="D110" s="1" t="s">
        <v>1356</v>
      </c>
      <c r="E110" s="1">
        <f>IFERROR(VLOOKUP(Table_Query_from_Cas_Ragle35[[#This Row],[Equipment '#]],'[1]Equip Rates'!A:C,3,FALSE),"")</f>
        <v>800</v>
      </c>
      <c r="F110" s="1" t="str">
        <f>IFERROR(VLOOKUP(Table_Query_from_Cas_Ragle35[[#This Row],[Equipment '#]],H:I,2,FALSE), "No Div")</f>
        <v>2</v>
      </c>
      <c r="H110" s="1" t="s">
        <v>3480</v>
      </c>
      <c r="I110" s="1" t="s">
        <v>1360</v>
      </c>
    </row>
    <row r="111" spans="1:9" x14ac:dyDescent="0.3">
      <c r="A111" s="1" t="s">
        <v>1541</v>
      </c>
      <c r="B111" s="1" t="s">
        <v>1542</v>
      </c>
      <c r="C111" s="1">
        <v>0</v>
      </c>
      <c r="D111" s="1" t="s">
        <v>1356</v>
      </c>
      <c r="E111" s="1" t="str">
        <f>IFERROR(VLOOKUP(Table_Query_from_Cas_Ragle35[[#This Row],[Equipment '#]],'[1]Equip Rates'!A:C,3,FALSE),"")</f>
        <v/>
      </c>
      <c r="F111" s="1" t="str">
        <f>IFERROR(VLOOKUP(Table_Query_from_Cas_Ragle35[[#This Row],[Equipment '#]],H:I,2,FALSE), "No Div")</f>
        <v>No Div</v>
      </c>
      <c r="H111" s="1" t="s">
        <v>1538</v>
      </c>
      <c r="I111" s="1" t="s">
        <v>1357</v>
      </c>
    </row>
    <row r="112" spans="1:9" x14ac:dyDescent="0.3">
      <c r="A112" s="1" t="s">
        <v>1538</v>
      </c>
      <c r="B112" s="1" t="s">
        <v>1544</v>
      </c>
      <c r="C112" s="1">
        <v>428982</v>
      </c>
      <c r="D112" s="1" t="s">
        <v>1356</v>
      </c>
      <c r="E112" s="1" t="str">
        <f>IFERROR(VLOOKUP(Table_Query_from_Cas_Ragle35[[#This Row],[Equipment '#]],'[1]Equip Rates'!A:C,3,FALSE),"")</f>
        <v/>
      </c>
      <c r="F112" s="1" t="str">
        <f>IFERROR(VLOOKUP(Table_Query_from_Cas_Ragle35[[#This Row],[Equipment '#]],H:I,2,FALSE), "No Div")</f>
        <v>1</v>
      </c>
      <c r="H112" s="1" t="s">
        <v>1540</v>
      </c>
      <c r="I112" s="1" t="s">
        <v>1357</v>
      </c>
    </row>
    <row r="113" spans="1:9" x14ac:dyDescent="0.3">
      <c r="A113" s="1" t="s">
        <v>1540</v>
      </c>
      <c r="B113" s="1" t="s">
        <v>1544</v>
      </c>
      <c r="C113" s="1">
        <v>466400</v>
      </c>
      <c r="D113" s="1" t="s">
        <v>1356</v>
      </c>
      <c r="E113" s="1" t="str">
        <f>IFERROR(VLOOKUP(Table_Query_from_Cas_Ragle35[[#This Row],[Equipment '#]],'[1]Equip Rates'!A:C,3,FALSE),"")</f>
        <v/>
      </c>
      <c r="F113" s="1" t="str">
        <f>IFERROR(VLOOKUP(Table_Query_from_Cas_Ragle35[[#This Row],[Equipment '#]],H:I,2,FALSE), "No Div")</f>
        <v>1</v>
      </c>
      <c r="H113" s="1" t="s">
        <v>1543</v>
      </c>
      <c r="I113" s="1" t="s">
        <v>1357</v>
      </c>
    </row>
    <row r="114" spans="1:9" x14ac:dyDescent="0.3">
      <c r="A114" s="1" t="s">
        <v>1543</v>
      </c>
      <c r="B114" s="1" t="s">
        <v>1547</v>
      </c>
      <c r="C114" s="1">
        <v>402800</v>
      </c>
      <c r="D114" s="1" t="s">
        <v>1356</v>
      </c>
      <c r="E114" s="1" t="str">
        <f>IFERROR(VLOOKUP(Table_Query_from_Cas_Ragle35[[#This Row],[Equipment '#]],'[1]Equip Rates'!A:C,3,FALSE),"")</f>
        <v/>
      </c>
      <c r="F114" s="1" t="str">
        <f>IFERROR(VLOOKUP(Table_Query_from_Cas_Ragle35[[#This Row],[Equipment '#]],H:I,2,FALSE), "No Div")</f>
        <v>1</v>
      </c>
      <c r="H114" s="1" t="s">
        <v>1545</v>
      </c>
      <c r="I114" s="1" t="s">
        <v>1357</v>
      </c>
    </row>
    <row r="115" spans="1:9" x14ac:dyDescent="0.3">
      <c r="A115" s="1" t="s">
        <v>1545</v>
      </c>
      <c r="B115" s="1" t="s">
        <v>1544</v>
      </c>
      <c r="C115" s="1">
        <v>479332</v>
      </c>
      <c r="D115" s="1" t="s">
        <v>1356</v>
      </c>
      <c r="E115" s="1" t="str">
        <f>IFERROR(VLOOKUP(Table_Query_from_Cas_Ragle35[[#This Row],[Equipment '#]],'[1]Equip Rates'!A:C,3,FALSE),"")</f>
        <v/>
      </c>
      <c r="F115" s="1" t="str">
        <f>IFERROR(VLOOKUP(Table_Query_from_Cas_Ragle35[[#This Row],[Equipment '#]],H:I,2,FALSE), "No Div")</f>
        <v>1</v>
      </c>
      <c r="H115" s="1" t="s">
        <v>1546</v>
      </c>
      <c r="I115" s="1" t="s">
        <v>1357</v>
      </c>
    </row>
    <row r="116" spans="1:9" x14ac:dyDescent="0.3">
      <c r="A116" s="1" t="s">
        <v>1546</v>
      </c>
      <c r="B116" s="1" t="s">
        <v>1550</v>
      </c>
      <c r="C116" s="1">
        <v>285140</v>
      </c>
      <c r="D116" s="1" t="s">
        <v>1356</v>
      </c>
      <c r="E116" s="1" t="str">
        <f>IFERROR(VLOOKUP(Table_Query_from_Cas_Ragle35[[#This Row],[Equipment '#]],'[1]Equip Rates'!A:C,3,FALSE),"")</f>
        <v/>
      </c>
      <c r="F116" s="1" t="str">
        <f>IFERROR(VLOOKUP(Table_Query_from_Cas_Ragle35[[#This Row],[Equipment '#]],H:I,2,FALSE), "No Div")</f>
        <v>1</v>
      </c>
      <c r="H116" s="1" t="s">
        <v>1548</v>
      </c>
      <c r="I116" s="1" t="s">
        <v>1357</v>
      </c>
    </row>
    <row r="117" spans="1:9" x14ac:dyDescent="0.3">
      <c r="A117" s="1" t="s">
        <v>1552</v>
      </c>
      <c r="B117" s="1" t="s">
        <v>1553</v>
      </c>
      <c r="C117" s="1">
        <v>35000</v>
      </c>
      <c r="D117" s="1" t="s">
        <v>1356</v>
      </c>
      <c r="E117" s="1" t="str">
        <f>IFERROR(VLOOKUP(Table_Query_from_Cas_Ragle35[[#This Row],[Equipment '#]],'[1]Equip Rates'!A:C,3,FALSE),"")</f>
        <v/>
      </c>
      <c r="F117" s="1" t="str">
        <f>IFERROR(VLOOKUP(Table_Query_from_Cas_Ragle35[[#This Row],[Equipment '#]],H:I,2,FALSE), "No Div")</f>
        <v>No Div</v>
      </c>
      <c r="H117" s="1" t="s">
        <v>1549</v>
      </c>
      <c r="I117" s="1" t="s">
        <v>1357</v>
      </c>
    </row>
    <row r="118" spans="1:9" x14ac:dyDescent="0.3">
      <c r="A118" s="1" t="s">
        <v>1554</v>
      </c>
      <c r="B118" s="1" t="s">
        <v>1555</v>
      </c>
      <c r="C118" s="1">
        <v>16800</v>
      </c>
      <c r="D118" s="1" t="s">
        <v>1356</v>
      </c>
      <c r="E118" s="1" t="str">
        <f>IFERROR(VLOOKUP(Table_Query_from_Cas_Ragle35[[#This Row],[Equipment '#]],'[1]Equip Rates'!A:C,3,FALSE),"")</f>
        <v/>
      </c>
      <c r="F118" s="1" t="str">
        <f>IFERROR(VLOOKUP(Table_Query_from_Cas_Ragle35[[#This Row],[Equipment '#]],H:I,2,FALSE), "No Div")</f>
        <v>No Div</v>
      </c>
      <c r="H118" s="1" t="s">
        <v>1551</v>
      </c>
      <c r="I118" s="1" t="s">
        <v>1357</v>
      </c>
    </row>
    <row r="119" spans="1:9" x14ac:dyDescent="0.3">
      <c r="A119" s="1" t="s">
        <v>1549</v>
      </c>
      <c r="B119" s="1" t="s">
        <v>1557</v>
      </c>
      <c r="C119" s="1">
        <v>67874.12</v>
      </c>
      <c r="D119" s="1" t="s">
        <v>1356</v>
      </c>
      <c r="E119" s="1" t="str">
        <f>IFERROR(VLOOKUP(Table_Query_from_Cas_Ragle35[[#This Row],[Equipment '#]],'[1]Equip Rates'!A:C,3,FALSE),"")</f>
        <v/>
      </c>
      <c r="F119" s="1" t="str">
        <f>IFERROR(VLOOKUP(Table_Query_from_Cas_Ragle35[[#This Row],[Equipment '#]],H:I,2,FALSE), "No Div")</f>
        <v>1</v>
      </c>
      <c r="H119" s="1" t="s">
        <v>1089</v>
      </c>
      <c r="I119" s="1" t="s">
        <v>1360</v>
      </c>
    </row>
    <row r="120" spans="1:9" x14ac:dyDescent="0.3">
      <c r="A120" s="1" t="s">
        <v>1559</v>
      </c>
      <c r="B120" s="1" t="s">
        <v>1555</v>
      </c>
      <c r="C120" s="1">
        <v>8560</v>
      </c>
      <c r="D120" s="1" t="s">
        <v>1356</v>
      </c>
      <c r="E120" s="1" t="str">
        <f>IFERROR(VLOOKUP(Table_Query_from_Cas_Ragle35[[#This Row],[Equipment '#]],'[1]Equip Rates'!A:C,3,FALSE),"")</f>
        <v/>
      </c>
      <c r="F120" s="1" t="str">
        <f>IFERROR(VLOOKUP(Table_Query_from_Cas_Ragle35[[#This Row],[Equipment '#]],H:I,2,FALSE), "No Div")</f>
        <v>No Div</v>
      </c>
      <c r="H120" s="1" t="s">
        <v>1556</v>
      </c>
      <c r="I120" s="1" t="s">
        <v>1360</v>
      </c>
    </row>
    <row r="121" spans="1:9" x14ac:dyDescent="0.3">
      <c r="A121" s="1" t="s">
        <v>1551</v>
      </c>
      <c r="B121" s="1" t="s">
        <v>1561</v>
      </c>
      <c r="C121" s="1">
        <v>32100</v>
      </c>
      <c r="D121" s="1" t="s">
        <v>1356</v>
      </c>
      <c r="E121" s="1" t="str">
        <f>IFERROR(VLOOKUP(Table_Query_from_Cas_Ragle35[[#This Row],[Equipment '#]],'[1]Equip Rates'!A:C,3,FALSE),"")</f>
        <v/>
      </c>
      <c r="F121" s="1" t="str">
        <f>IFERROR(VLOOKUP(Table_Query_from_Cas_Ragle35[[#This Row],[Equipment '#]],H:I,2,FALSE), "No Div")</f>
        <v>1</v>
      </c>
      <c r="H121" s="1" t="s">
        <v>1558</v>
      </c>
      <c r="I121" s="1" t="s">
        <v>1357</v>
      </c>
    </row>
    <row r="122" spans="1:9" x14ac:dyDescent="0.3">
      <c r="A122" s="1" t="s">
        <v>1556</v>
      </c>
      <c r="B122" s="1" t="s">
        <v>1562</v>
      </c>
      <c r="C122" s="1">
        <v>0</v>
      </c>
      <c r="D122" s="1" t="s">
        <v>1356</v>
      </c>
      <c r="E122" s="1" t="str">
        <f>IFERROR(VLOOKUP(Table_Query_from_Cas_Ragle35[[#This Row],[Equipment '#]],'[1]Equip Rates'!A:C,3,FALSE),"")</f>
        <v/>
      </c>
      <c r="F122" s="1" t="str">
        <f>IFERROR(VLOOKUP(Table_Query_from_Cas_Ragle35[[#This Row],[Equipment '#]],H:I,2,FALSE), "No Div")</f>
        <v>2</v>
      </c>
      <c r="H122" s="1" t="s">
        <v>1560</v>
      </c>
      <c r="I122" s="1" t="s">
        <v>1357</v>
      </c>
    </row>
    <row r="123" spans="1:9" x14ac:dyDescent="0.3">
      <c r="A123" s="1" t="s">
        <v>1571</v>
      </c>
      <c r="B123" s="1" t="s">
        <v>1572</v>
      </c>
      <c r="C123" s="1">
        <v>0</v>
      </c>
      <c r="D123" s="1" t="s">
        <v>1356</v>
      </c>
      <c r="E123" s="1" t="str">
        <f>IFERROR(VLOOKUP(Table_Query_from_Cas_Ragle35[[#This Row],[Equipment '#]],'[1]Equip Rates'!A:C,3,FALSE),"")</f>
        <v/>
      </c>
      <c r="F123" s="1" t="str">
        <f>IFERROR(VLOOKUP(Table_Query_from_Cas_Ragle35[[#This Row],[Equipment '#]],H:I,2,FALSE), "No Div")</f>
        <v>No Div</v>
      </c>
      <c r="H123" s="1" t="s">
        <v>1092</v>
      </c>
      <c r="I123" s="1" t="s">
        <v>1360</v>
      </c>
    </row>
    <row r="124" spans="1:9" x14ac:dyDescent="0.3">
      <c r="A124" s="1" t="s">
        <v>1558</v>
      </c>
      <c r="B124" s="1" t="s">
        <v>1563</v>
      </c>
      <c r="C124" s="1">
        <v>81837.27</v>
      </c>
      <c r="D124" s="1" t="s">
        <v>1356</v>
      </c>
      <c r="E124" s="1" t="str">
        <f>IFERROR(VLOOKUP(Table_Query_from_Cas_Ragle35[[#This Row],[Equipment '#]],'[1]Equip Rates'!A:C,3,FALSE),"")</f>
        <v/>
      </c>
      <c r="F124" s="1" t="str">
        <f>IFERROR(VLOOKUP(Table_Query_from_Cas_Ragle35[[#This Row],[Equipment '#]],H:I,2,FALSE), "No Div")</f>
        <v>1</v>
      </c>
      <c r="H124" s="1" t="s">
        <v>1095</v>
      </c>
      <c r="I124" s="1" t="s">
        <v>1360</v>
      </c>
    </row>
    <row r="125" spans="1:9" x14ac:dyDescent="0.3">
      <c r="A125" s="1" t="s">
        <v>1560</v>
      </c>
      <c r="B125" s="1" t="s">
        <v>1565</v>
      </c>
      <c r="C125" s="1">
        <v>60990</v>
      </c>
      <c r="D125" s="1" t="s">
        <v>1356</v>
      </c>
      <c r="E125" s="1" t="str">
        <f>IFERROR(VLOOKUP(Table_Query_from_Cas_Ragle35[[#This Row],[Equipment '#]],'[1]Equip Rates'!A:C,3,FALSE),"")</f>
        <v/>
      </c>
      <c r="F125" s="1" t="str">
        <f>IFERROR(VLOOKUP(Table_Query_from_Cas_Ragle35[[#This Row],[Equipment '#]],H:I,2,FALSE), "No Div")</f>
        <v>1</v>
      </c>
      <c r="H125" s="1" t="s">
        <v>1564</v>
      </c>
      <c r="I125" s="1" t="s">
        <v>1357</v>
      </c>
    </row>
    <row r="126" spans="1:9" x14ac:dyDescent="0.3">
      <c r="A126" s="1" t="s">
        <v>1564</v>
      </c>
      <c r="B126" s="1" t="s">
        <v>1090</v>
      </c>
      <c r="C126" s="1">
        <v>41730</v>
      </c>
      <c r="D126" s="1" t="s">
        <v>1356</v>
      </c>
      <c r="E126" s="1" t="str">
        <f>IFERROR(VLOOKUP(Table_Query_from_Cas_Ragle35[[#This Row],[Equipment '#]],'[1]Equip Rates'!A:C,3,FALSE),"")</f>
        <v/>
      </c>
      <c r="F126" s="1" t="str">
        <f>IFERROR(VLOOKUP(Table_Query_from_Cas_Ragle35[[#This Row],[Equipment '#]],H:I,2,FALSE), "No Div")</f>
        <v>1</v>
      </c>
      <c r="H126" s="1" t="s">
        <v>451</v>
      </c>
      <c r="I126" s="1" t="s">
        <v>1507</v>
      </c>
    </row>
    <row r="127" spans="1:9" x14ac:dyDescent="0.3">
      <c r="A127" s="1" t="s">
        <v>451</v>
      </c>
      <c r="B127" s="1" t="s">
        <v>1037</v>
      </c>
      <c r="C127" s="1">
        <v>49530.3</v>
      </c>
      <c r="D127" s="1" t="s">
        <v>1356</v>
      </c>
      <c r="E127" s="1">
        <f>IFERROR(VLOOKUP(Table_Query_from_Cas_Ragle35[[#This Row],[Equipment '#]],'[1]Equip Rates'!A:C,3,FALSE),"")</f>
        <v>2500</v>
      </c>
      <c r="F127" s="1" t="str">
        <f>IFERROR(VLOOKUP(Table_Query_from_Cas_Ragle35[[#This Row],[Equipment '#]],H:I,2,FALSE), "No Div")</f>
        <v>4</v>
      </c>
      <c r="H127" s="1" t="s">
        <v>266</v>
      </c>
      <c r="I127" s="1" t="s">
        <v>1456</v>
      </c>
    </row>
    <row r="128" spans="1:9" x14ac:dyDescent="0.3">
      <c r="A128" s="1" t="s">
        <v>266</v>
      </c>
      <c r="B128" s="1" t="s">
        <v>267</v>
      </c>
      <c r="C128" s="1">
        <v>50000</v>
      </c>
      <c r="D128" s="1" t="s">
        <v>1356</v>
      </c>
      <c r="E128" s="1">
        <f>IFERROR(VLOOKUP(Table_Query_from_Cas_Ragle35[[#This Row],[Equipment '#]],'[1]Equip Rates'!A:C,3,FALSE),"")</f>
        <v>2500</v>
      </c>
      <c r="F128" s="1" t="str">
        <f>IFERROR(VLOOKUP(Table_Query_from_Cas_Ragle35[[#This Row],[Equipment '#]],H:I,2,FALSE), "No Div")</f>
        <v>3</v>
      </c>
      <c r="H128" s="1" t="s">
        <v>279</v>
      </c>
      <c r="I128" s="1" t="s">
        <v>1507</v>
      </c>
    </row>
    <row r="129" spans="1:9" x14ac:dyDescent="0.3">
      <c r="A129" s="1" t="s">
        <v>279</v>
      </c>
      <c r="B129" s="1" t="s">
        <v>280</v>
      </c>
      <c r="C129" s="1">
        <v>53370.3</v>
      </c>
      <c r="D129" s="1" t="s">
        <v>1356</v>
      </c>
      <c r="E129" s="1">
        <f>IFERROR(VLOOKUP(Table_Query_from_Cas_Ragle35[[#This Row],[Equipment '#]],'[1]Equip Rates'!A:C,3,FALSE),"")</f>
        <v>2500</v>
      </c>
      <c r="F129" s="1" t="str">
        <f>IFERROR(VLOOKUP(Table_Query_from_Cas_Ragle35[[#This Row],[Equipment '#]],H:I,2,FALSE), "No Div")</f>
        <v>4</v>
      </c>
      <c r="H129" s="1" t="s">
        <v>1566</v>
      </c>
      <c r="I129" s="1" t="s">
        <v>1357</v>
      </c>
    </row>
    <row r="130" spans="1:9" x14ac:dyDescent="0.3">
      <c r="A130" s="1" t="s">
        <v>1566</v>
      </c>
      <c r="B130" s="1" t="s">
        <v>1567</v>
      </c>
      <c r="C130" s="1">
        <v>55434</v>
      </c>
      <c r="D130" s="1" t="s">
        <v>1356</v>
      </c>
      <c r="E130" s="1" t="str">
        <f>IFERROR(VLOOKUP(Table_Query_from_Cas_Ragle35[[#This Row],[Equipment '#]],'[1]Equip Rates'!A:C,3,FALSE),"")</f>
        <v/>
      </c>
      <c r="F130" s="1" t="str">
        <f>IFERROR(VLOOKUP(Table_Query_from_Cas_Ragle35[[#This Row],[Equipment '#]],H:I,2,FALSE), "No Div")</f>
        <v>1</v>
      </c>
      <c r="H130" s="1" t="s">
        <v>1099</v>
      </c>
      <c r="I130" s="1" t="s">
        <v>1360</v>
      </c>
    </row>
    <row r="131" spans="1:9" x14ac:dyDescent="0.3">
      <c r="A131" s="1" t="s">
        <v>1575</v>
      </c>
      <c r="B131" s="1" t="s">
        <v>1576</v>
      </c>
      <c r="C131" s="1">
        <v>0</v>
      </c>
      <c r="D131" s="1" t="s">
        <v>1356</v>
      </c>
      <c r="E131" s="1" t="str">
        <f>IFERROR(VLOOKUP(Table_Query_from_Cas_Ragle35[[#This Row],[Equipment '#]],'[1]Equip Rates'!A:C,3,FALSE),"")</f>
        <v/>
      </c>
      <c r="F131" s="1" t="str">
        <f>IFERROR(VLOOKUP(Table_Query_from_Cas_Ragle35[[#This Row],[Equipment '#]],H:I,2,FALSE), "No Div")</f>
        <v>No Div</v>
      </c>
      <c r="H131" s="1" t="s">
        <v>1568</v>
      </c>
      <c r="I131" s="1" t="s">
        <v>1357</v>
      </c>
    </row>
    <row r="132" spans="1:9" x14ac:dyDescent="0.3">
      <c r="A132" s="1" t="s">
        <v>1568</v>
      </c>
      <c r="B132" s="1" t="s">
        <v>1569</v>
      </c>
      <c r="C132" s="1">
        <v>52628.59</v>
      </c>
      <c r="D132" s="1" t="s">
        <v>1356</v>
      </c>
      <c r="E132" s="1" t="str">
        <f>IFERROR(VLOOKUP(Table_Query_from_Cas_Ragle35[[#This Row],[Equipment '#]],'[1]Equip Rates'!A:C,3,FALSE),"")</f>
        <v/>
      </c>
      <c r="F132" s="1" t="str">
        <f>IFERROR(VLOOKUP(Table_Query_from_Cas_Ragle35[[#This Row],[Equipment '#]],H:I,2,FALSE), "No Div")</f>
        <v>1</v>
      </c>
      <c r="H132" s="1" t="s">
        <v>1570</v>
      </c>
      <c r="I132" s="1" t="s">
        <v>1357</v>
      </c>
    </row>
    <row r="133" spans="1:9" x14ac:dyDescent="0.3">
      <c r="A133" s="1" t="s">
        <v>1570</v>
      </c>
      <c r="B133" s="1" t="s">
        <v>1569</v>
      </c>
      <c r="C133" s="1">
        <v>64360.5</v>
      </c>
      <c r="D133" s="1" t="s">
        <v>1356</v>
      </c>
      <c r="E133" s="1" t="str">
        <f>IFERROR(VLOOKUP(Table_Query_from_Cas_Ragle35[[#This Row],[Equipment '#]],'[1]Equip Rates'!A:C,3,FALSE),"")</f>
        <v/>
      </c>
      <c r="F133" s="1" t="str">
        <f>IFERROR(VLOOKUP(Table_Query_from_Cas_Ragle35[[#This Row],[Equipment '#]],H:I,2,FALSE), "No Div")</f>
        <v>1</v>
      </c>
      <c r="H133" s="1" t="s">
        <v>5</v>
      </c>
      <c r="I133" s="1" t="s">
        <v>1360</v>
      </c>
    </row>
    <row r="134" spans="1:9" x14ac:dyDescent="0.3">
      <c r="A134" s="1" t="s">
        <v>5</v>
      </c>
      <c r="B134" s="1" t="s">
        <v>136</v>
      </c>
      <c r="C134" s="1">
        <v>55173.93</v>
      </c>
      <c r="D134" s="1" t="s">
        <v>1356</v>
      </c>
      <c r="E134" s="1">
        <f>IFERROR(VLOOKUP(Table_Query_from_Cas_Ragle35[[#This Row],[Equipment '#]],'[1]Equip Rates'!A:C,3,FALSE),"")</f>
        <v>2500</v>
      </c>
      <c r="F134" s="1" t="str">
        <f>IFERROR(VLOOKUP(Table_Query_from_Cas_Ragle35[[#This Row],[Equipment '#]],H:I,2,FALSE), "No Div")</f>
        <v>2</v>
      </c>
      <c r="H134" s="1" t="s">
        <v>7</v>
      </c>
      <c r="I134" s="1" t="s">
        <v>1360</v>
      </c>
    </row>
    <row r="135" spans="1:9" x14ac:dyDescent="0.3">
      <c r="A135" s="1" t="s">
        <v>7</v>
      </c>
      <c r="B135" s="1" t="s">
        <v>137</v>
      </c>
      <c r="C135" s="1">
        <v>53527.68</v>
      </c>
      <c r="D135" s="1" t="s">
        <v>1356</v>
      </c>
      <c r="E135" s="1">
        <f>IFERROR(VLOOKUP(Table_Query_from_Cas_Ragle35[[#This Row],[Equipment '#]],'[1]Equip Rates'!A:C,3,FALSE),"")</f>
        <v>2500</v>
      </c>
      <c r="F135" s="1" t="str">
        <f>IFERROR(VLOOKUP(Table_Query_from_Cas_Ragle35[[#This Row],[Equipment '#]],H:I,2,FALSE), "No Div")</f>
        <v>2</v>
      </c>
      <c r="H135" s="1" t="s">
        <v>9</v>
      </c>
      <c r="I135" s="1" t="s">
        <v>1360</v>
      </c>
    </row>
    <row r="136" spans="1:9" x14ac:dyDescent="0.3">
      <c r="A136" s="1" t="s">
        <v>9</v>
      </c>
      <c r="B136" s="1" t="s">
        <v>138</v>
      </c>
      <c r="C136" s="1">
        <v>52152.05</v>
      </c>
      <c r="D136" s="1" t="s">
        <v>1356</v>
      </c>
      <c r="E136" s="1">
        <f>IFERROR(VLOOKUP(Table_Query_from_Cas_Ragle35[[#This Row],[Equipment '#]],'[1]Equip Rates'!A:C,3,FALSE),"")</f>
        <v>2500</v>
      </c>
      <c r="F136" s="1" t="str">
        <f>IFERROR(VLOOKUP(Table_Query_from_Cas_Ragle35[[#This Row],[Equipment '#]],H:I,2,FALSE), "No Div")</f>
        <v>2</v>
      </c>
      <c r="H136" s="1" t="s">
        <v>1104</v>
      </c>
      <c r="I136" s="1" t="s">
        <v>1360</v>
      </c>
    </row>
    <row r="137" spans="1:9" x14ac:dyDescent="0.3">
      <c r="A137" s="1" t="s">
        <v>1578</v>
      </c>
      <c r="B137" s="1" t="s">
        <v>1579</v>
      </c>
      <c r="C137" s="1">
        <v>0</v>
      </c>
      <c r="D137" s="1" t="s">
        <v>1356</v>
      </c>
      <c r="E137" s="1" t="str">
        <f>IFERROR(VLOOKUP(Table_Query_from_Cas_Ragle35[[#This Row],[Equipment '#]],'[1]Equip Rates'!A:C,3,FALSE),"")</f>
        <v/>
      </c>
      <c r="F137" s="1" t="str">
        <f>IFERROR(VLOOKUP(Table_Query_from_Cas_Ragle35[[#This Row],[Equipment '#]],H:I,2,FALSE), "No Div")</f>
        <v>No Div</v>
      </c>
      <c r="H137" s="1" t="s">
        <v>1573</v>
      </c>
      <c r="I137" s="1" t="s">
        <v>1574</v>
      </c>
    </row>
    <row r="138" spans="1:9" x14ac:dyDescent="0.3">
      <c r="A138" s="1" t="s">
        <v>1581</v>
      </c>
      <c r="B138" s="1" t="s">
        <v>1582</v>
      </c>
      <c r="C138" s="1">
        <v>11629.54</v>
      </c>
      <c r="D138" s="1" t="s">
        <v>1356</v>
      </c>
      <c r="E138" s="1" t="str">
        <f>IFERROR(VLOOKUP(Table_Query_from_Cas_Ragle35[[#This Row],[Equipment '#]],'[1]Equip Rates'!A:C,3,FALSE),"")</f>
        <v/>
      </c>
      <c r="F138" s="1" t="str">
        <f>IFERROR(VLOOKUP(Table_Query_from_Cas_Ragle35[[#This Row],[Equipment '#]],H:I,2,FALSE), "No Div")</f>
        <v>No Div</v>
      </c>
      <c r="H138" s="1" t="s">
        <v>1577</v>
      </c>
      <c r="I138" s="1" t="s">
        <v>1574</v>
      </c>
    </row>
    <row r="139" spans="1:9" x14ac:dyDescent="0.3">
      <c r="A139" s="1" t="s">
        <v>1573</v>
      </c>
      <c r="B139" s="1" t="s">
        <v>1584</v>
      </c>
      <c r="C139" s="1">
        <v>6375.51</v>
      </c>
      <c r="D139" s="1" t="s">
        <v>1356</v>
      </c>
      <c r="E139" s="1" t="str">
        <f>IFERROR(VLOOKUP(Table_Query_from_Cas_Ragle35[[#This Row],[Equipment '#]],'[1]Equip Rates'!A:C,3,FALSE),"")</f>
        <v/>
      </c>
      <c r="F139" s="1" t="str">
        <f>IFERROR(VLOOKUP(Table_Query_from_Cas_Ragle35[[#This Row],[Equipment '#]],H:I,2,FALSE), "No Div")</f>
        <v>9</v>
      </c>
      <c r="H139" s="1" t="s">
        <v>1580</v>
      </c>
      <c r="I139" s="1" t="s">
        <v>1574</v>
      </c>
    </row>
    <row r="140" spans="1:9" x14ac:dyDescent="0.3">
      <c r="A140" s="1" t="s">
        <v>1577</v>
      </c>
      <c r="B140" s="1" t="s">
        <v>1586</v>
      </c>
      <c r="C140" s="1">
        <v>4322.3500000000004</v>
      </c>
      <c r="D140" s="1" t="s">
        <v>1356</v>
      </c>
      <c r="E140" s="1" t="str">
        <f>IFERROR(VLOOKUP(Table_Query_from_Cas_Ragle35[[#This Row],[Equipment '#]],'[1]Equip Rates'!A:C,3,FALSE),"")</f>
        <v/>
      </c>
      <c r="F140" s="1" t="str">
        <f>IFERROR(VLOOKUP(Table_Query_from_Cas_Ragle35[[#This Row],[Equipment '#]],H:I,2,FALSE), "No Div")</f>
        <v>9</v>
      </c>
      <c r="H140" s="1" t="s">
        <v>1583</v>
      </c>
      <c r="I140" s="1" t="s">
        <v>1360</v>
      </c>
    </row>
    <row r="141" spans="1:9" x14ac:dyDescent="0.3">
      <c r="A141" s="1" t="s">
        <v>1580</v>
      </c>
      <c r="B141" s="1" t="s">
        <v>1588</v>
      </c>
      <c r="C141" s="1">
        <v>12316.8</v>
      </c>
      <c r="D141" s="1" t="s">
        <v>1356</v>
      </c>
      <c r="E141" s="1" t="str">
        <f>IFERROR(VLOOKUP(Table_Query_from_Cas_Ragle35[[#This Row],[Equipment '#]],'[1]Equip Rates'!A:C,3,FALSE),"")</f>
        <v/>
      </c>
      <c r="F141" s="1" t="str">
        <f>IFERROR(VLOOKUP(Table_Query_from_Cas_Ragle35[[#This Row],[Equipment '#]],H:I,2,FALSE), "No Div")</f>
        <v>9</v>
      </c>
      <c r="H141" s="1" t="s">
        <v>1585</v>
      </c>
      <c r="I141" s="1" t="s">
        <v>1360</v>
      </c>
    </row>
    <row r="142" spans="1:9" x14ac:dyDescent="0.3">
      <c r="A142" s="1" t="s">
        <v>1583</v>
      </c>
      <c r="B142" s="1" t="s">
        <v>1590</v>
      </c>
      <c r="C142" s="1">
        <v>800</v>
      </c>
      <c r="D142" s="1" t="s">
        <v>1356</v>
      </c>
      <c r="E142" s="1" t="str">
        <f>IFERROR(VLOOKUP(Table_Query_from_Cas_Ragle35[[#This Row],[Equipment '#]],'[1]Equip Rates'!A:C,3,FALSE),"")</f>
        <v/>
      </c>
      <c r="F142" s="1" t="str">
        <f>IFERROR(VLOOKUP(Table_Query_from_Cas_Ragle35[[#This Row],[Equipment '#]],H:I,2,FALSE), "No Div")</f>
        <v>2</v>
      </c>
      <c r="H142" s="1" t="s">
        <v>1587</v>
      </c>
      <c r="I142" s="1" t="s">
        <v>1360</v>
      </c>
    </row>
    <row r="143" spans="1:9" x14ac:dyDescent="0.3">
      <c r="A143" s="1" t="s">
        <v>1585</v>
      </c>
      <c r="B143" s="1" t="s">
        <v>1592</v>
      </c>
      <c r="C143" s="1">
        <v>9753.86</v>
      </c>
      <c r="D143" s="1" t="s">
        <v>1356</v>
      </c>
      <c r="E143" s="1" t="str">
        <f>IFERROR(VLOOKUP(Table_Query_from_Cas_Ragle35[[#This Row],[Equipment '#]],'[1]Equip Rates'!A:C,3,FALSE),"")</f>
        <v/>
      </c>
      <c r="F143" s="1" t="str">
        <f>IFERROR(VLOOKUP(Table_Query_from_Cas_Ragle35[[#This Row],[Equipment '#]],H:I,2,FALSE), "No Div")</f>
        <v>2</v>
      </c>
      <c r="H143" s="1" t="s">
        <v>1589</v>
      </c>
      <c r="I143" s="1" t="s">
        <v>1360</v>
      </c>
    </row>
    <row r="144" spans="1:9" x14ac:dyDescent="0.3">
      <c r="A144" s="1" t="s">
        <v>1587</v>
      </c>
      <c r="B144" s="1" t="s">
        <v>1594</v>
      </c>
      <c r="C144" s="1">
        <v>2711.12</v>
      </c>
      <c r="D144" s="1" t="s">
        <v>1356</v>
      </c>
      <c r="E144" s="1" t="str">
        <f>IFERROR(VLOOKUP(Table_Query_from_Cas_Ragle35[[#This Row],[Equipment '#]],'[1]Equip Rates'!A:C,3,FALSE),"")</f>
        <v/>
      </c>
      <c r="F144" s="1" t="str">
        <f>IFERROR(VLOOKUP(Table_Query_from_Cas_Ragle35[[#This Row],[Equipment '#]],H:I,2,FALSE), "No Div")</f>
        <v>2</v>
      </c>
      <c r="H144" s="1" t="s">
        <v>1591</v>
      </c>
      <c r="I144" s="1" t="s">
        <v>1357</v>
      </c>
    </row>
    <row r="145" spans="1:9" x14ac:dyDescent="0.3">
      <c r="A145" s="1" t="s">
        <v>1589</v>
      </c>
      <c r="B145" s="1" t="s">
        <v>1595</v>
      </c>
      <c r="C145" s="1">
        <v>84951.7</v>
      </c>
      <c r="D145" s="1" t="s">
        <v>1356</v>
      </c>
      <c r="E145" s="1" t="str">
        <f>IFERROR(VLOOKUP(Table_Query_from_Cas_Ragle35[[#This Row],[Equipment '#]],'[1]Equip Rates'!A:C,3,FALSE),"")</f>
        <v/>
      </c>
      <c r="F145" s="1" t="str">
        <f>IFERROR(VLOOKUP(Table_Query_from_Cas_Ragle35[[#This Row],[Equipment '#]],H:I,2,FALSE), "No Div")</f>
        <v>2</v>
      </c>
      <c r="H145" s="1" t="s">
        <v>1593</v>
      </c>
      <c r="I145" s="1" t="s">
        <v>1357</v>
      </c>
    </row>
    <row r="146" spans="1:9" x14ac:dyDescent="0.3">
      <c r="A146" s="1" t="s">
        <v>1591</v>
      </c>
      <c r="B146" s="1" t="s">
        <v>5819</v>
      </c>
      <c r="C146" s="1">
        <v>42997.93</v>
      </c>
      <c r="D146" s="1" t="s">
        <v>1356</v>
      </c>
      <c r="E146" s="1" t="str">
        <f>IFERROR(VLOOKUP(Table_Query_from_Cas_Ragle35[[#This Row],[Equipment '#]],'[1]Equip Rates'!A:C,3,FALSE),"")</f>
        <v/>
      </c>
      <c r="F146" s="1" t="str">
        <f>IFERROR(VLOOKUP(Table_Query_from_Cas_Ragle35[[#This Row],[Equipment '#]],H:I,2,FALSE), "No Div")</f>
        <v>1</v>
      </c>
      <c r="H146" s="1" t="s">
        <v>1107</v>
      </c>
      <c r="I146" s="1" t="s">
        <v>1507</v>
      </c>
    </row>
    <row r="147" spans="1:9" x14ac:dyDescent="0.3">
      <c r="A147" s="1" t="s">
        <v>1593</v>
      </c>
      <c r="B147" s="1" t="s">
        <v>1596</v>
      </c>
      <c r="C147" s="1">
        <v>10175.950000000001</v>
      </c>
      <c r="D147" s="1" t="s">
        <v>1356</v>
      </c>
      <c r="E147" s="1" t="str">
        <f>IFERROR(VLOOKUP(Table_Query_from_Cas_Ragle35[[#This Row],[Equipment '#]],'[1]Equip Rates'!A:C,3,FALSE),"")</f>
        <v/>
      </c>
      <c r="F147" s="1" t="str">
        <f>IFERROR(VLOOKUP(Table_Query_from_Cas_Ragle35[[#This Row],[Equipment '#]],H:I,2,FALSE), "No Div")</f>
        <v>1</v>
      </c>
      <c r="H147" s="1" t="s">
        <v>274</v>
      </c>
      <c r="I147" s="1" t="s">
        <v>1360</v>
      </c>
    </row>
    <row r="148" spans="1:9" x14ac:dyDescent="0.3">
      <c r="A148" s="1" t="s">
        <v>1107</v>
      </c>
      <c r="B148" s="1" t="s">
        <v>1108</v>
      </c>
      <c r="C148" s="1">
        <v>37344</v>
      </c>
      <c r="D148" s="1" t="s">
        <v>1356</v>
      </c>
      <c r="E148" s="1">
        <f>IFERROR(VLOOKUP(Table_Query_from_Cas_Ragle35[[#This Row],[Equipment '#]],'[1]Equip Rates'!A:C,3,FALSE),"")</f>
        <v>1000</v>
      </c>
      <c r="F148" s="1" t="str">
        <f>IFERROR(VLOOKUP(Table_Query_from_Cas_Ragle35[[#This Row],[Equipment '#]],H:I,2,FALSE), "No Div")</f>
        <v>4</v>
      </c>
      <c r="H148" s="1" t="s">
        <v>1112</v>
      </c>
      <c r="I148" s="1" t="s">
        <v>1360</v>
      </c>
    </row>
    <row r="149" spans="1:9" x14ac:dyDescent="0.3">
      <c r="A149" s="1" t="s">
        <v>1598</v>
      </c>
      <c r="B149" s="1" t="s">
        <v>1599</v>
      </c>
      <c r="C149" s="1">
        <v>0</v>
      </c>
      <c r="D149" s="1" t="s">
        <v>1356</v>
      </c>
      <c r="E149" s="1" t="str">
        <f>IFERROR(VLOOKUP(Table_Query_from_Cas_Ragle35[[#This Row],[Equipment '#]],'[1]Equip Rates'!A:C,3,FALSE),"")</f>
        <v/>
      </c>
      <c r="F149" s="1" t="str">
        <f>IFERROR(VLOOKUP(Table_Query_from_Cas_Ragle35[[#This Row],[Equipment '#]],H:I,2,FALSE), "No Div")</f>
        <v>No Div</v>
      </c>
      <c r="H149" s="1" t="s">
        <v>1597</v>
      </c>
      <c r="I149" s="1" t="s">
        <v>1360</v>
      </c>
    </row>
    <row r="150" spans="1:9" x14ac:dyDescent="0.3">
      <c r="A150" s="1" t="s">
        <v>274</v>
      </c>
      <c r="B150" s="1" t="s">
        <v>275</v>
      </c>
      <c r="C150" s="1">
        <v>19642.7</v>
      </c>
      <c r="D150" s="1" t="s">
        <v>1356</v>
      </c>
      <c r="E150" s="1">
        <f>IFERROR(VLOOKUP(Table_Query_from_Cas_Ragle35[[#This Row],[Equipment '#]],'[1]Equip Rates'!A:C,3,FALSE),"")</f>
        <v>1200</v>
      </c>
      <c r="F150" s="1" t="str">
        <f>IFERROR(VLOOKUP(Table_Query_from_Cas_Ragle35[[#This Row],[Equipment '#]],H:I,2,FALSE), "No Div")</f>
        <v>2</v>
      </c>
      <c r="H150" s="1" t="s">
        <v>282</v>
      </c>
      <c r="I150" s="1" t="s">
        <v>1360</v>
      </c>
    </row>
    <row r="151" spans="1:9" x14ac:dyDescent="0.3">
      <c r="A151" s="1" t="s">
        <v>1112</v>
      </c>
      <c r="B151" s="1" t="s">
        <v>1113</v>
      </c>
      <c r="C151" s="1">
        <v>22815</v>
      </c>
      <c r="D151" s="1" t="s">
        <v>1356</v>
      </c>
      <c r="E151" s="1">
        <f>IFERROR(VLOOKUP(Table_Query_from_Cas_Ragle35[[#This Row],[Equipment '#]],'[1]Equip Rates'!A:C,3,FALSE),"")</f>
        <v>1200</v>
      </c>
      <c r="F151" s="1" t="str">
        <f>IFERROR(VLOOKUP(Table_Query_from_Cas_Ragle35[[#This Row],[Equipment '#]],H:I,2,FALSE), "No Div")</f>
        <v>2</v>
      </c>
      <c r="H151" s="1" t="s">
        <v>452</v>
      </c>
      <c r="I151" s="1" t="s">
        <v>1507</v>
      </c>
    </row>
    <row r="152" spans="1:9" x14ac:dyDescent="0.3">
      <c r="A152" s="1" t="s">
        <v>282</v>
      </c>
      <c r="B152" s="1" t="s">
        <v>283</v>
      </c>
      <c r="C152" s="1">
        <v>14267.5</v>
      </c>
      <c r="D152" s="1" t="s">
        <v>1356</v>
      </c>
      <c r="E152" s="1">
        <f>IFERROR(VLOOKUP(Table_Query_from_Cas_Ragle35[[#This Row],[Equipment '#]],'[1]Equip Rates'!A:C,3,FALSE),"")</f>
        <v>1200</v>
      </c>
      <c r="F152" s="1" t="str">
        <f>IFERROR(VLOOKUP(Table_Query_from_Cas_Ragle35[[#This Row],[Equipment '#]],H:I,2,FALSE), "No Div")</f>
        <v>2</v>
      </c>
      <c r="H152" s="1" t="s">
        <v>1600</v>
      </c>
      <c r="I152" s="1" t="s">
        <v>1357</v>
      </c>
    </row>
    <row r="153" spans="1:9" x14ac:dyDescent="0.3">
      <c r="A153" s="1" t="s">
        <v>452</v>
      </c>
      <c r="B153" s="1" t="s">
        <v>1038</v>
      </c>
      <c r="C153" s="1">
        <v>16214.83</v>
      </c>
      <c r="D153" s="1" t="s">
        <v>1356</v>
      </c>
      <c r="E153" s="1">
        <f>IFERROR(VLOOKUP(Table_Query_from_Cas_Ragle35[[#This Row],[Equipment '#]],'[1]Equip Rates'!A:C,3,FALSE),"")</f>
        <v>1200</v>
      </c>
      <c r="F153" s="1" t="str">
        <f>IFERROR(VLOOKUP(Table_Query_from_Cas_Ragle35[[#This Row],[Equipment '#]],H:I,2,FALSE), "No Div")</f>
        <v>4</v>
      </c>
      <c r="H153" s="1" t="s">
        <v>1072</v>
      </c>
      <c r="I153" s="1" t="s">
        <v>1360</v>
      </c>
    </row>
    <row r="154" spans="1:9" x14ac:dyDescent="0.3">
      <c r="A154" s="1" t="s">
        <v>1600</v>
      </c>
      <c r="B154" s="1" t="s">
        <v>1601</v>
      </c>
      <c r="C154" s="1">
        <v>8114.27</v>
      </c>
      <c r="D154" s="1" t="s">
        <v>1356</v>
      </c>
      <c r="E154" s="1">
        <f>IFERROR(VLOOKUP(Table_Query_from_Cas_Ragle35[[#This Row],[Equipment '#]],'[1]Equip Rates'!A:C,3,FALSE),"")</f>
        <v>1200</v>
      </c>
      <c r="F154" s="1" t="str">
        <f>IFERROR(VLOOKUP(Table_Query_from_Cas_Ragle35[[#This Row],[Equipment '#]],H:I,2,FALSE), "No Div")</f>
        <v>4</v>
      </c>
      <c r="H154" s="1" t="s">
        <v>13</v>
      </c>
      <c r="I154" s="1" t="s">
        <v>1360</v>
      </c>
    </row>
    <row r="155" spans="1:9" x14ac:dyDescent="0.3">
      <c r="A155" s="1" t="s">
        <v>1072</v>
      </c>
      <c r="B155" s="1" t="s">
        <v>1118</v>
      </c>
      <c r="C155" s="1">
        <v>12000</v>
      </c>
      <c r="D155" s="1" t="s">
        <v>1356</v>
      </c>
      <c r="E155" s="1">
        <f>IFERROR(VLOOKUP(Table_Query_from_Cas_Ragle35[[#This Row],[Equipment '#]],'[1]Equip Rates'!A:C,3,FALSE),"")</f>
        <v>1200</v>
      </c>
      <c r="F155" s="1" t="str">
        <f>IFERROR(VLOOKUP(Table_Query_from_Cas_Ragle35[[#This Row],[Equipment '#]],H:I,2,FALSE), "No Div")</f>
        <v>2</v>
      </c>
      <c r="H155" s="1" t="s">
        <v>14</v>
      </c>
      <c r="I155" s="1" t="s">
        <v>1360</v>
      </c>
    </row>
    <row r="156" spans="1:9" x14ac:dyDescent="0.3">
      <c r="A156" s="1" t="s">
        <v>13</v>
      </c>
      <c r="B156" s="1" t="s">
        <v>139</v>
      </c>
      <c r="C156" s="1">
        <v>6783.56</v>
      </c>
      <c r="D156" s="1" t="s">
        <v>1356</v>
      </c>
      <c r="E156" s="1">
        <f>IFERROR(VLOOKUP(Table_Query_from_Cas_Ragle35[[#This Row],[Equipment '#]],'[1]Equip Rates'!A:C,3,FALSE),"")</f>
        <v>1200</v>
      </c>
      <c r="F156" s="1" t="str">
        <f>IFERROR(VLOOKUP(Table_Query_from_Cas_Ragle35[[#This Row],[Equipment '#]],H:I,2,FALSE), "No Div")</f>
        <v>2</v>
      </c>
      <c r="H156" s="1" t="s">
        <v>16</v>
      </c>
      <c r="I156" s="1" t="s">
        <v>1507</v>
      </c>
    </row>
    <row r="157" spans="1:9" x14ac:dyDescent="0.3">
      <c r="A157" s="1" t="s">
        <v>14</v>
      </c>
      <c r="B157" s="1" t="s">
        <v>140</v>
      </c>
      <c r="C157" s="1">
        <v>11454.63</v>
      </c>
      <c r="D157" s="1" t="s">
        <v>1356</v>
      </c>
      <c r="E157" s="1">
        <f>IFERROR(VLOOKUP(Table_Query_from_Cas_Ragle35[[#This Row],[Equipment '#]],'[1]Equip Rates'!A:C,3,FALSE),"")</f>
        <v>1200</v>
      </c>
      <c r="F157" s="1" t="str">
        <f>IFERROR(VLOOKUP(Table_Query_from_Cas_Ragle35[[#This Row],[Equipment '#]],H:I,2,FALSE), "No Div")</f>
        <v>2</v>
      </c>
      <c r="H157" s="1" t="s">
        <v>1602</v>
      </c>
      <c r="I157" s="1" t="s">
        <v>1357</v>
      </c>
    </row>
    <row r="158" spans="1:9" x14ac:dyDescent="0.3">
      <c r="A158" s="1" t="s">
        <v>16</v>
      </c>
      <c r="B158" s="1" t="s">
        <v>141</v>
      </c>
      <c r="C158" s="1">
        <v>20567.5</v>
      </c>
      <c r="D158" s="1" t="s">
        <v>1356</v>
      </c>
      <c r="E158" s="1">
        <f>IFERROR(VLOOKUP(Table_Query_from_Cas_Ragle35[[#This Row],[Equipment '#]],'[1]Equip Rates'!A:C,3,FALSE),"")</f>
        <v>1200</v>
      </c>
      <c r="F158" s="1" t="str">
        <f>IFERROR(VLOOKUP(Table_Query_from_Cas_Ragle35[[#This Row],[Equipment '#]],H:I,2,FALSE), "No Div")</f>
        <v>4</v>
      </c>
      <c r="H158" s="1" t="s">
        <v>1603</v>
      </c>
      <c r="I158" s="1" t="s">
        <v>1357</v>
      </c>
    </row>
    <row r="159" spans="1:9" x14ac:dyDescent="0.3">
      <c r="A159" s="1" t="s">
        <v>1602</v>
      </c>
      <c r="B159" s="1" t="s">
        <v>1606</v>
      </c>
      <c r="C159" s="1">
        <v>40767</v>
      </c>
      <c r="D159" s="1" t="s">
        <v>1356</v>
      </c>
      <c r="E159" s="1" t="str">
        <f>IFERROR(VLOOKUP(Table_Query_from_Cas_Ragle35[[#This Row],[Equipment '#]],'[1]Equip Rates'!A:C,3,FALSE),"")</f>
        <v/>
      </c>
      <c r="F159" s="1" t="str">
        <f>IFERROR(VLOOKUP(Table_Query_from_Cas_Ragle35[[#This Row],[Equipment '#]],H:I,2,FALSE), "No Div")</f>
        <v>1</v>
      </c>
      <c r="H159" s="1" t="s">
        <v>7535</v>
      </c>
      <c r="I159" s="1" t="s">
        <v>1357</v>
      </c>
    </row>
    <row r="160" spans="1:9" x14ac:dyDescent="0.3">
      <c r="A160" s="1" t="s">
        <v>1603</v>
      </c>
      <c r="B160" s="1" t="s">
        <v>1606</v>
      </c>
      <c r="C160" s="1">
        <v>40767</v>
      </c>
      <c r="D160" s="1" t="s">
        <v>1356</v>
      </c>
      <c r="E160" s="1" t="str">
        <f>IFERROR(VLOOKUP(Table_Query_from_Cas_Ragle35[[#This Row],[Equipment '#]],'[1]Equip Rates'!A:C,3,FALSE),"")</f>
        <v/>
      </c>
      <c r="F160" s="1" t="str">
        <f>IFERROR(VLOOKUP(Table_Query_from_Cas_Ragle35[[#This Row],[Equipment '#]],H:I,2,FALSE), "No Div")</f>
        <v>1</v>
      </c>
      <c r="H160" s="1" t="s">
        <v>1604</v>
      </c>
      <c r="I160" s="1" t="s">
        <v>1357</v>
      </c>
    </row>
    <row r="161" spans="1:9" x14ac:dyDescent="0.3">
      <c r="A161" s="1" t="s">
        <v>7535</v>
      </c>
      <c r="B161" s="1" t="s">
        <v>7536</v>
      </c>
      <c r="C161" s="1">
        <v>33155</v>
      </c>
      <c r="D161" s="1" t="s">
        <v>1356</v>
      </c>
      <c r="E161" s="1" t="str">
        <f>IFERROR(VLOOKUP(Table_Query_from_Cas_Ragle35[[#This Row],[Equipment '#]],'[1]Equip Rates'!A:C,3,FALSE),"")</f>
        <v/>
      </c>
      <c r="F161" s="1" t="str">
        <f>IFERROR(VLOOKUP(Table_Query_from_Cas_Ragle35[[#This Row],[Equipment '#]],H:I,2,FALSE), "No Div")</f>
        <v>1</v>
      </c>
      <c r="H161" s="1" t="s">
        <v>1605</v>
      </c>
      <c r="I161" s="1" t="s">
        <v>1357</v>
      </c>
    </row>
    <row r="162" spans="1:9" x14ac:dyDescent="0.3">
      <c r="A162" s="1" t="s">
        <v>1604</v>
      </c>
      <c r="B162" s="1" t="s">
        <v>1609</v>
      </c>
      <c r="C162" s="1">
        <v>4874.4799999999996</v>
      </c>
      <c r="D162" s="1" t="s">
        <v>1356</v>
      </c>
      <c r="E162" s="1" t="str">
        <f>IFERROR(VLOOKUP(Table_Query_from_Cas_Ragle35[[#This Row],[Equipment '#]],'[1]Equip Rates'!A:C,3,FALSE),"")</f>
        <v/>
      </c>
      <c r="F162" s="1" t="str">
        <f>IFERROR(VLOOKUP(Table_Query_from_Cas_Ragle35[[#This Row],[Equipment '#]],H:I,2,FALSE), "No Div")</f>
        <v>1</v>
      </c>
      <c r="H162" s="1" t="s">
        <v>1607</v>
      </c>
      <c r="I162" s="1" t="s">
        <v>1357</v>
      </c>
    </row>
    <row r="163" spans="1:9" x14ac:dyDescent="0.3">
      <c r="A163" s="1" t="s">
        <v>1605</v>
      </c>
      <c r="B163" s="1" t="s">
        <v>1611</v>
      </c>
      <c r="C163" s="1">
        <v>46000</v>
      </c>
      <c r="D163" s="1" t="s">
        <v>1356</v>
      </c>
      <c r="E163" s="1" t="str">
        <f>IFERROR(VLOOKUP(Table_Query_from_Cas_Ragle35[[#This Row],[Equipment '#]],'[1]Equip Rates'!A:C,3,FALSE),"")</f>
        <v/>
      </c>
      <c r="F163" s="1" t="str">
        <f>IFERROR(VLOOKUP(Table_Query_from_Cas_Ragle35[[#This Row],[Equipment '#]],H:I,2,FALSE), "No Div")</f>
        <v>1</v>
      </c>
      <c r="H163" s="1" t="s">
        <v>1608</v>
      </c>
      <c r="I163" s="1" t="s">
        <v>1357</v>
      </c>
    </row>
    <row r="164" spans="1:9" x14ac:dyDescent="0.3">
      <c r="A164" s="1" t="s">
        <v>1607</v>
      </c>
      <c r="B164" s="1" t="s">
        <v>1613</v>
      </c>
      <c r="C164" s="1">
        <v>96800</v>
      </c>
      <c r="D164" s="1" t="s">
        <v>1356</v>
      </c>
      <c r="E164" s="1" t="str">
        <f>IFERROR(VLOOKUP(Table_Query_from_Cas_Ragle35[[#This Row],[Equipment '#]],'[1]Equip Rates'!A:C,3,FALSE),"")</f>
        <v/>
      </c>
      <c r="F164" s="1" t="str">
        <f>IFERROR(VLOOKUP(Table_Query_from_Cas_Ragle35[[#This Row],[Equipment '#]],H:I,2,FALSE), "No Div")</f>
        <v>1</v>
      </c>
      <c r="H164" s="1" t="s">
        <v>1610</v>
      </c>
      <c r="I164" s="1" t="s">
        <v>1357</v>
      </c>
    </row>
    <row r="165" spans="1:9" x14ac:dyDescent="0.3">
      <c r="A165" s="1" t="s">
        <v>1608</v>
      </c>
      <c r="B165" s="1" t="s">
        <v>1615</v>
      </c>
      <c r="C165" s="1">
        <v>64900</v>
      </c>
      <c r="D165" s="1" t="s">
        <v>1356</v>
      </c>
      <c r="E165" s="1" t="str">
        <f>IFERROR(VLOOKUP(Table_Query_from_Cas_Ragle35[[#This Row],[Equipment '#]],'[1]Equip Rates'!A:C,3,FALSE),"")</f>
        <v/>
      </c>
      <c r="F165" s="1" t="str">
        <f>IFERROR(VLOOKUP(Table_Query_from_Cas_Ragle35[[#This Row],[Equipment '#]],H:I,2,FALSE), "No Div")</f>
        <v>1</v>
      </c>
      <c r="H165" s="1" t="s">
        <v>7537</v>
      </c>
      <c r="I165" s="1" t="s">
        <v>1360</v>
      </c>
    </row>
    <row r="166" spans="1:9" x14ac:dyDescent="0.3">
      <c r="A166" s="1" t="s">
        <v>1610</v>
      </c>
      <c r="B166" s="1" t="s">
        <v>1617</v>
      </c>
      <c r="C166" s="1">
        <v>73906</v>
      </c>
      <c r="D166" s="1" t="s">
        <v>1356</v>
      </c>
      <c r="E166" s="1" t="str">
        <f>IFERROR(VLOOKUP(Table_Query_from_Cas_Ragle35[[#This Row],[Equipment '#]],'[1]Equip Rates'!A:C,3,FALSE),"")</f>
        <v/>
      </c>
      <c r="F166" s="1" t="str">
        <f>IFERROR(VLOOKUP(Table_Query_from_Cas_Ragle35[[#This Row],[Equipment '#]],H:I,2,FALSE), "No Div")</f>
        <v>1</v>
      </c>
      <c r="H166" s="1" t="s">
        <v>1612</v>
      </c>
      <c r="I166" s="1" t="s">
        <v>1357</v>
      </c>
    </row>
    <row r="167" spans="1:9" x14ac:dyDescent="0.3">
      <c r="A167" s="1" t="s">
        <v>7537</v>
      </c>
      <c r="B167" s="1" t="s">
        <v>7538</v>
      </c>
      <c r="C167" s="1">
        <v>5342.14</v>
      </c>
      <c r="D167" s="1" t="s">
        <v>1356</v>
      </c>
      <c r="E167" s="1" t="str">
        <f>IFERROR(VLOOKUP(Table_Query_from_Cas_Ragle35[[#This Row],[Equipment '#]],'[1]Equip Rates'!A:C,3,FALSE),"")</f>
        <v/>
      </c>
      <c r="F167" s="1" t="str">
        <f>IFERROR(VLOOKUP(Table_Query_from_Cas_Ragle35[[#This Row],[Equipment '#]],H:I,2,FALSE), "No Div")</f>
        <v>2</v>
      </c>
      <c r="H167" s="1" t="s">
        <v>1614</v>
      </c>
      <c r="I167" s="1" t="s">
        <v>1357</v>
      </c>
    </row>
    <row r="168" spans="1:9" x14ac:dyDescent="0.3">
      <c r="A168" s="1" t="s">
        <v>1614</v>
      </c>
      <c r="B168" s="1" t="s">
        <v>1619</v>
      </c>
      <c r="C168" s="1">
        <v>347750</v>
      </c>
      <c r="D168" s="1" t="s">
        <v>1356</v>
      </c>
      <c r="E168" s="1" t="str">
        <f>IFERROR(VLOOKUP(Table_Query_from_Cas_Ragle35[[#This Row],[Equipment '#]],'[1]Equip Rates'!A:C,3,FALSE),"")</f>
        <v/>
      </c>
      <c r="F168" s="1" t="str">
        <f>IFERROR(VLOOKUP(Table_Query_from_Cas_Ragle35[[#This Row],[Equipment '#]],H:I,2,FALSE), "No Div")</f>
        <v>1</v>
      </c>
      <c r="H168" s="1" t="s">
        <v>3493</v>
      </c>
      <c r="I168" s="1" t="s">
        <v>1357</v>
      </c>
    </row>
    <row r="169" spans="1:9" x14ac:dyDescent="0.3">
      <c r="A169" s="1" t="s">
        <v>3493</v>
      </c>
      <c r="B169" s="1" t="s">
        <v>3494</v>
      </c>
      <c r="C169" s="1">
        <v>685000</v>
      </c>
      <c r="D169" s="1" t="s">
        <v>1356</v>
      </c>
      <c r="E169" s="1">
        <f>IFERROR(VLOOKUP(Table_Query_from_Cas_Ragle35[[#This Row],[Equipment '#]],'[1]Equip Rates'!A:C,3,FALSE),"")</f>
        <v>8800</v>
      </c>
      <c r="F169" s="1" t="str">
        <f>IFERROR(VLOOKUP(Table_Query_from_Cas_Ragle35[[#This Row],[Equipment '#]],H:I,2,FALSE), "No Div")</f>
        <v>1</v>
      </c>
      <c r="H169" s="1" t="s">
        <v>1616</v>
      </c>
      <c r="I169" s="1" t="s">
        <v>1357</v>
      </c>
    </row>
    <row r="170" spans="1:9" x14ac:dyDescent="0.3">
      <c r="A170" s="1" t="s">
        <v>1621</v>
      </c>
      <c r="B170" s="1" t="s">
        <v>1622</v>
      </c>
      <c r="C170" s="1">
        <v>0</v>
      </c>
      <c r="D170" s="1" t="s">
        <v>1356</v>
      </c>
      <c r="E170" s="1" t="str">
        <f>IFERROR(VLOOKUP(Table_Query_from_Cas_Ragle35[[#This Row],[Equipment '#]],'[1]Equip Rates'!A:C,3,FALSE),"")</f>
        <v/>
      </c>
      <c r="F170" s="1" t="str">
        <f>IFERROR(VLOOKUP(Table_Query_from_Cas_Ragle35[[#This Row],[Equipment '#]],H:I,2,FALSE), "No Div")</f>
        <v>No Div</v>
      </c>
      <c r="H170" s="1" t="s">
        <v>1618</v>
      </c>
      <c r="I170" s="1" t="s">
        <v>1357</v>
      </c>
    </row>
    <row r="171" spans="1:9" x14ac:dyDescent="0.3">
      <c r="A171" s="1" t="s">
        <v>1616</v>
      </c>
      <c r="B171" s="1" t="s">
        <v>1624</v>
      </c>
      <c r="C171" s="1">
        <v>3750</v>
      </c>
      <c r="D171" s="1" t="s">
        <v>1356</v>
      </c>
      <c r="E171" s="1" t="str">
        <f>IFERROR(VLOOKUP(Table_Query_from_Cas_Ragle35[[#This Row],[Equipment '#]],'[1]Equip Rates'!A:C,3,FALSE),"")</f>
        <v/>
      </c>
      <c r="F171" s="1" t="str">
        <f>IFERROR(VLOOKUP(Table_Query_from_Cas_Ragle35[[#This Row],[Equipment '#]],H:I,2,FALSE), "No Div")</f>
        <v>1</v>
      </c>
      <c r="H171" s="1" t="s">
        <v>1620</v>
      </c>
      <c r="I171" s="1" t="s">
        <v>1357</v>
      </c>
    </row>
    <row r="172" spans="1:9" x14ac:dyDescent="0.3">
      <c r="A172" s="1" t="s">
        <v>1618</v>
      </c>
      <c r="B172" s="1" t="s">
        <v>1626</v>
      </c>
      <c r="C172" s="1">
        <v>22746.03</v>
      </c>
      <c r="D172" s="1" t="s">
        <v>1356</v>
      </c>
      <c r="E172" s="1" t="str">
        <f>IFERROR(VLOOKUP(Table_Query_from_Cas_Ragle35[[#This Row],[Equipment '#]],'[1]Equip Rates'!A:C,3,FALSE),"")</f>
        <v/>
      </c>
      <c r="F172" s="1" t="str">
        <f>IFERROR(VLOOKUP(Table_Query_from_Cas_Ragle35[[#This Row],[Equipment '#]],H:I,2,FALSE), "No Div")</f>
        <v>1</v>
      </c>
      <c r="H172" s="1" t="s">
        <v>1623</v>
      </c>
      <c r="I172" s="1" t="s">
        <v>1357</v>
      </c>
    </row>
    <row r="173" spans="1:9" x14ac:dyDescent="0.3">
      <c r="A173" s="1" t="s">
        <v>1620</v>
      </c>
      <c r="B173" s="1" t="s">
        <v>1627</v>
      </c>
      <c r="C173" s="1">
        <v>15276.75</v>
      </c>
      <c r="D173" s="1" t="s">
        <v>1356</v>
      </c>
      <c r="E173" s="1" t="str">
        <f>IFERROR(VLOOKUP(Table_Query_from_Cas_Ragle35[[#This Row],[Equipment '#]],'[1]Equip Rates'!A:C,3,FALSE),"")</f>
        <v/>
      </c>
      <c r="F173" s="1" t="str">
        <f>IFERROR(VLOOKUP(Table_Query_from_Cas_Ragle35[[#This Row],[Equipment '#]],H:I,2,FALSE), "No Div")</f>
        <v>1</v>
      </c>
      <c r="H173" s="1" t="s">
        <v>1625</v>
      </c>
      <c r="I173" s="1" t="s">
        <v>1357</v>
      </c>
    </row>
    <row r="174" spans="1:9" x14ac:dyDescent="0.3">
      <c r="A174" s="1" t="s">
        <v>1623</v>
      </c>
      <c r="B174" s="1" t="s">
        <v>1629</v>
      </c>
      <c r="C174" s="1">
        <v>58410</v>
      </c>
      <c r="D174" s="1" t="s">
        <v>1356</v>
      </c>
      <c r="E174" s="1" t="str">
        <f>IFERROR(VLOOKUP(Table_Query_from_Cas_Ragle35[[#This Row],[Equipment '#]],'[1]Equip Rates'!A:C,3,FALSE),"")</f>
        <v/>
      </c>
      <c r="F174" s="1" t="str">
        <f>IFERROR(VLOOKUP(Table_Query_from_Cas_Ragle35[[#This Row],[Equipment '#]],H:I,2,FALSE), "No Div")</f>
        <v>1</v>
      </c>
      <c r="H174" s="1" t="s">
        <v>1091</v>
      </c>
      <c r="I174" s="1" t="s">
        <v>1360</v>
      </c>
    </row>
    <row r="175" spans="1:9" x14ac:dyDescent="0.3">
      <c r="A175" s="1" t="s">
        <v>1625</v>
      </c>
      <c r="B175" s="1" t="s">
        <v>1631</v>
      </c>
      <c r="C175" s="1">
        <v>58000</v>
      </c>
      <c r="D175" s="1" t="s">
        <v>1356</v>
      </c>
      <c r="E175" s="1" t="str">
        <f>IFERROR(VLOOKUP(Table_Query_from_Cas_Ragle35[[#This Row],[Equipment '#]],'[1]Equip Rates'!A:C,3,FALSE),"")</f>
        <v/>
      </c>
      <c r="F175" s="1" t="str">
        <f>IFERROR(VLOOKUP(Table_Query_from_Cas_Ragle35[[#This Row],[Equipment '#]],H:I,2,FALSE), "No Div")</f>
        <v>1</v>
      </c>
      <c r="H175" s="1" t="s">
        <v>1628</v>
      </c>
      <c r="I175" s="1" t="s">
        <v>1357</v>
      </c>
    </row>
    <row r="176" spans="1:9" x14ac:dyDescent="0.3">
      <c r="A176" s="1" t="s">
        <v>1091</v>
      </c>
      <c r="B176" s="1" t="s">
        <v>1125</v>
      </c>
      <c r="C176" s="1">
        <v>56000</v>
      </c>
      <c r="D176" s="1" t="s">
        <v>1356</v>
      </c>
      <c r="E176" s="1">
        <f>IFERROR(VLOOKUP(Table_Query_from_Cas_Ragle35[[#This Row],[Equipment '#]],'[1]Equip Rates'!A:C,3,FALSE),"")</f>
        <v>1400</v>
      </c>
      <c r="F176" s="1" t="str">
        <f>IFERROR(VLOOKUP(Table_Query_from_Cas_Ragle35[[#This Row],[Equipment '#]],H:I,2,FALSE), "No Div")</f>
        <v>2</v>
      </c>
      <c r="H176" s="1" t="s">
        <v>1630</v>
      </c>
      <c r="I176" s="1" t="s">
        <v>1357</v>
      </c>
    </row>
    <row r="177" spans="1:9" x14ac:dyDescent="0.3">
      <c r="A177" s="1" t="s">
        <v>1633</v>
      </c>
      <c r="B177" s="1" t="s">
        <v>1634</v>
      </c>
      <c r="C177" s="1">
        <v>4375</v>
      </c>
      <c r="D177" s="1" t="s">
        <v>1356</v>
      </c>
      <c r="E177" s="1">
        <f>IFERROR(VLOOKUP(Table_Query_from_Cas_Ragle35[[#This Row],[Equipment '#]],'[1]Equip Rates'!A:C,3,FALSE),"")</f>
        <v>1400</v>
      </c>
      <c r="F177" s="1" t="str">
        <f>IFERROR(VLOOKUP(Table_Query_from_Cas_Ragle35[[#This Row],[Equipment '#]],H:I,2,FALSE), "No Div")</f>
        <v>2</v>
      </c>
      <c r="H177" s="1" t="s">
        <v>1632</v>
      </c>
      <c r="I177" s="1" t="s">
        <v>1357</v>
      </c>
    </row>
    <row r="178" spans="1:9" x14ac:dyDescent="0.3">
      <c r="A178" s="1" t="s">
        <v>1628</v>
      </c>
      <c r="B178" s="1" t="s">
        <v>1635</v>
      </c>
      <c r="C178" s="1">
        <v>5936</v>
      </c>
      <c r="D178" s="1" t="s">
        <v>1356</v>
      </c>
      <c r="E178" s="1" t="str">
        <f>IFERROR(VLOOKUP(Table_Query_from_Cas_Ragle35[[#This Row],[Equipment '#]],'[1]Equip Rates'!A:C,3,FALSE),"")</f>
        <v/>
      </c>
      <c r="F178" s="1" t="str">
        <f>IFERROR(VLOOKUP(Table_Query_from_Cas_Ragle35[[#This Row],[Equipment '#]],H:I,2,FALSE), "No Div")</f>
        <v>1</v>
      </c>
      <c r="H178" s="1" t="s">
        <v>1094</v>
      </c>
      <c r="I178" s="1" t="s">
        <v>1360</v>
      </c>
    </row>
    <row r="179" spans="1:9" x14ac:dyDescent="0.3">
      <c r="A179" s="1" t="s">
        <v>1630</v>
      </c>
      <c r="B179" s="1" t="s">
        <v>1125</v>
      </c>
      <c r="C179" s="1">
        <v>6000</v>
      </c>
      <c r="D179" s="1" t="s">
        <v>1356</v>
      </c>
      <c r="E179" s="1" t="str">
        <f>IFERROR(VLOOKUP(Table_Query_from_Cas_Ragle35[[#This Row],[Equipment '#]],'[1]Equip Rates'!A:C,3,FALSE),"")</f>
        <v/>
      </c>
      <c r="F179" s="1" t="str">
        <f>IFERROR(VLOOKUP(Table_Query_from_Cas_Ragle35[[#This Row],[Equipment '#]],H:I,2,FALSE), "No Div")</f>
        <v>1</v>
      </c>
      <c r="H179" s="1" t="s">
        <v>1096</v>
      </c>
      <c r="I179" s="1" t="s">
        <v>1360</v>
      </c>
    </row>
    <row r="180" spans="1:9" x14ac:dyDescent="0.3">
      <c r="A180" s="1" t="s">
        <v>1632</v>
      </c>
      <c r="B180" s="1" t="s">
        <v>1638</v>
      </c>
      <c r="C180" s="1">
        <v>0</v>
      </c>
      <c r="D180" s="1" t="s">
        <v>1356</v>
      </c>
      <c r="E180" s="1" t="str">
        <f>IFERROR(VLOOKUP(Table_Query_from_Cas_Ragle35[[#This Row],[Equipment '#]],'[1]Equip Rates'!A:C,3,FALSE),"")</f>
        <v/>
      </c>
      <c r="F180" s="1" t="str">
        <f>IFERROR(VLOOKUP(Table_Query_from_Cas_Ragle35[[#This Row],[Equipment '#]],H:I,2,FALSE), "No Div")</f>
        <v>1</v>
      </c>
      <c r="H180" s="1" t="s">
        <v>1636</v>
      </c>
      <c r="I180" s="1" t="s">
        <v>1507</v>
      </c>
    </row>
    <row r="181" spans="1:9" x14ac:dyDescent="0.3">
      <c r="A181" s="1" t="s">
        <v>1094</v>
      </c>
      <c r="B181" s="1" t="s">
        <v>1640</v>
      </c>
      <c r="C181" s="1">
        <v>18254.2</v>
      </c>
      <c r="D181" s="1" t="s">
        <v>1356</v>
      </c>
      <c r="E181" s="1">
        <f>IFERROR(VLOOKUP(Table_Query_from_Cas_Ragle35[[#This Row],[Equipment '#]],'[1]Equip Rates'!A:C,3,FALSE),"")</f>
        <v>4400</v>
      </c>
      <c r="F181" s="1" t="str">
        <f>IFERROR(VLOOKUP(Table_Query_from_Cas_Ragle35[[#This Row],[Equipment '#]],H:I,2,FALSE), "No Div")</f>
        <v>2</v>
      </c>
      <c r="H181" s="1" t="s">
        <v>1637</v>
      </c>
      <c r="I181" s="1" t="s">
        <v>1360</v>
      </c>
    </row>
    <row r="182" spans="1:9" x14ac:dyDescent="0.3">
      <c r="A182" s="1" t="s">
        <v>1096</v>
      </c>
      <c r="B182" s="1" t="s">
        <v>1129</v>
      </c>
      <c r="C182" s="1">
        <v>32128.21</v>
      </c>
      <c r="D182" s="1" t="s">
        <v>1356</v>
      </c>
      <c r="E182" s="1">
        <f>IFERROR(VLOOKUP(Table_Query_from_Cas_Ragle35[[#This Row],[Equipment '#]],'[1]Equip Rates'!A:C,3,FALSE),"")</f>
        <v>1400</v>
      </c>
      <c r="F182" s="1" t="str">
        <f>IFERROR(VLOOKUP(Table_Query_from_Cas_Ragle35[[#This Row],[Equipment '#]],H:I,2,FALSE), "No Div")</f>
        <v>2</v>
      </c>
      <c r="H182" s="1" t="s">
        <v>1639</v>
      </c>
      <c r="I182" s="1" t="s">
        <v>1360</v>
      </c>
    </row>
    <row r="183" spans="1:9" x14ac:dyDescent="0.3">
      <c r="A183" s="1" t="s">
        <v>1641</v>
      </c>
      <c r="B183" s="1" t="s">
        <v>1642</v>
      </c>
      <c r="C183" s="1">
        <v>15000</v>
      </c>
      <c r="D183" s="1" t="s">
        <v>1356</v>
      </c>
      <c r="E183" s="1" t="str">
        <f>IFERROR(VLOOKUP(Table_Query_from_Cas_Ragle35[[#This Row],[Equipment '#]],'[1]Equip Rates'!A:C,3,FALSE),"")</f>
        <v/>
      </c>
      <c r="F183" s="1" t="str">
        <f>IFERROR(VLOOKUP(Table_Query_from_Cas_Ragle35[[#This Row],[Equipment '#]],H:I,2,FALSE), "No Div")</f>
        <v>1</v>
      </c>
      <c r="H183" s="1" t="s">
        <v>1641</v>
      </c>
      <c r="I183" s="1" t="s">
        <v>1357</v>
      </c>
    </row>
    <row r="184" spans="1:9" x14ac:dyDescent="0.3">
      <c r="A184" s="1" t="s">
        <v>17</v>
      </c>
      <c r="B184" s="1" t="s">
        <v>142</v>
      </c>
      <c r="C184" s="1">
        <v>398450</v>
      </c>
      <c r="D184" s="1" t="s">
        <v>1356</v>
      </c>
      <c r="E184" s="1">
        <f>IFERROR(VLOOKUP(Table_Query_from_Cas_Ragle35[[#This Row],[Equipment '#]],'[1]Equip Rates'!A:C,3,FALSE),"")</f>
        <v>8883</v>
      </c>
      <c r="F184" s="1" t="str">
        <f>IFERROR(VLOOKUP(Table_Query_from_Cas_Ragle35[[#This Row],[Equipment '#]],H:I,2,FALSE), "No Div")</f>
        <v>4</v>
      </c>
      <c r="H184" s="1" t="s">
        <v>17</v>
      </c>
      <c r="I184" s="1" t="s">
        <v>1507</v>
      </c>
    </row>
    <row r="185" spans="1:9" x14ac:dyDescent="0.3">
      <c r="A185" s="1" t="s">
        <v>256</v>
      </c>
      <c r="B185" s="1" t="s">
        <v>257</v>
      </c>
      <c r="C185" s="1">
        <v>285000</v>
      </c>
      <c r="D185" s="1" t="s">
        <v>1356</v>
      </c>
      <c r="E185" s="1">
        <f>IFERROR(VLOOKUP(Table_Query_from_Cas_Ragle35[[#This Row],[Equipment '#]],'[1]Equip Rates'!A:C,3,FALSE),"")</f>
        <v>10600</v>
      </c>
      <c r="F185" s="1" t="str">
        <f>IFERROR(VLOOKUP(Table_Query_from_Cas_Ragle35[[#This Row],[Equipment '#]],H:I,2,FALSE), "No Div")</f>
        <v>2</v>
      </c>
      <c r="H185" s="1" t="s">
        <v>1097</v>
      </c>
      <c r="I185" s="1" t="s">
        <v>1507</v>
      </c>
    </row>
    <row r="186" spans="1:9" x14ac:dyDescent="0.3">
      <c r="A186" s="1" t="s">
        <v>18</v>
      </c>
      <c r="B186" s="1" t="s">
        <v>143</v>
      </c>
      <c r="C186" s="1">
        <v>159500</v>
      </c>
      <c r="D186" s="1" t="s">
        <v>1356</v>
      </c>
      <c r="E186" s="1">
        <f>IFERROR(VLOOKUP(Table_Query_from_Cas_Ragle35[[#This Row],[Equipment '#]],'[1]Equip Rates'!A:C,3,FALSE),"")</f>
        <v>4700</v>
      </c>
      <c r="F186" s="1" t="str">
        <f>IFERROR(VLOOKUP(Table_Query_from_Cas_Ragle35[[#This Row],[Equipment '#]],H:I,2,FALSE), "No Div")</f>
        <v>2</v>
      </c>
      <c r="H186" s="1" t="s">
        <v>256</v>
      </c>
      <c r="I186" s="1" t="s">
        <v>1360</v>
      </c>
    </row>
    <row r="187" spans="1:9" x14ac:dyDescent="0.3">
      <c r="A187" s="1" t="s">
        <v>1643</v>
      </c>
      <c r="B187" s="1" t="s">
        <v>1644</v>
      </c>
      <c r="C187" s="1">
        <v>57580.63</v>
      </c>
      <c r="D187" s="1" t="s">
        <v>1356</v>
      </c>
      <c r="E187" s="1">
        <f>IFERROR(VLOOKUP(Table_Query_from_Cas_Ragle35[[#This Row],[Equipment '#]],'[1]Equip Rates'!A:C,3,FALSE),"")</f>
        <v>4700</v>
      </c>
      <c r="F187" s="1" t="str">
        <f>IFERROR(VLOOKUP(Table_Query_from_Cas_Ragle35[[#This Row],[Equipment '#]],H:I,2,FALSE), "No Div")</f>
        <v>2</v>
      </c>
      <c r="H187" s="1" t="s">
        <v>18</v>
      </c>
      <c r="I187" s="1" t="s">
        <v>1360</v>
      </c>
    </row>
    <row r="188" spans="1:9" x14ac:dyDescent="0.3">
      <c r="A188" s="1" t="s">
        <v>1645</v>
      </c>
      <c r="B188" s="1" t="s">
        <v>1646</v>
      </c>
      <c r="C188" s="1">
        <v>38246</v>
      </c>
      <c r="D188" s="1" t="s">
        <v>1356</v>
      </c>
      <c r="E188" s="1">
        <f>IFERROR(VLOOKUP(Table_Query_from_Cas_Ragle35[[#This Row],[Equipment '#]],'[1]Equip Rates'!A:C,3,FALSE),"")</f>
        <v>4700</v>
      </c>
      <c r="F188" s="1" t="str">
        <f>IFERROR(VLOOKUP(Table_Query_from_Cas_Ragle35[[#This Row],[Equipment '#]],H:I,2,FALSE), "No Div")</f>
        <v>2</v>
      </c>
      <c r="H188" s="1" t="s">
        <v>1643</v>
      </c>
      <c r="I188" s="1" t="s">
        <v>1360</v>
      </c>
    </row>
    <row r="189" spans="1:9" x14ac:dyDescent="0.3">
      <c r="A189" s="1" t="s">
        <v>1647</v>
      </c>
      <c r="B189" s="1" t="s">
        <v>1648</v>
      </c>
      <c r="C189" s="1">
        <v>126500</v>
      </c>
      <c r="D189" s="1" t="s">
        <v>1356</v>
      </c>
      <c r="E189" s="1" t="str">
        <f>IFERROR(VLOOKUP(Table_Query_from_Cas_Ragle35[[#This Row],[Equipment '#]],'[1]Equip Rates'!A:C,3,FALSE),"")</f>
        <v/>
      </c>
      <c r="F189" s="1" t="str">
        <f>IFERROR(VLOOKUP(Table_Query_from_Cas_Ragle35[[#This Row],[Equipment '#]],H:I,2,FALSE), "No Div")</f>
        <v>1</v>
      </c>
      <c r="H189" s="1" t="s">
        <v>1645</v>
      </c>
      <c r="I189" s="1" t="s">
        <v>1360</v>
      </c>
    </row>
    <row r="190" spans="1:9" x14ac:dyDescent="0.3">
      <c r="A190" s="1" t="s">
        <v>1649</v>
      </c>
      <c r="B190" s="1" t="s">
        <v>1650</v>
      </c>
      <c r="C190" s="1">
        <v>14750</v>
      </c>
      <c r="D190" s="1" t="s">
        <v>1356</v>
      </c>
      <c r="E190" s="1" t="str">
        <f>IFERROR(VLOOKUP(Table_Query_from_Cas_Ragle35[[#This Row],[Equipment '#]],'[1]Equip Rates'!A:C,3,FALSE),"")</f>
        <v/>
      </c>
      <c r="F190" s="1" t="str">
        <f>IFERROR(VLOOKUP(Table_Query_from_Cas_Ragle35[[#This Row],[Equipment '#]],H:I,2,FALSE), "No Div")</f>
        <v>1</v>
      </c>
      <c r="H190" s="1" t="s">
        <v>1647</v>
      </c>
      <c r="I190" s="1" t="s">
        <v>1357</v>
      </c>
    </row>
    <row r="191" spans="1:9" x14ac:dyDescent="0.3">
      <c r="A191" s="1" t="s">
        <v>1651</v>
      </c>
      <c r="B191" s="1" t="s">
        <v>1652</v>
      </c>
      <c r="C191" s="1">
        <v>45000</v>
      </c>
      <c r="D191" s="1" t="s">
        <v>1356</v>
      </c>
      <c r="E191" s="1" t="str">
        <f>IFERROR(VLOOKUP(Table_Query_from_Cas_Ragle35[[#This Row],[Equipment '#]],'[1]Equip Rates'!A:C,3,FALSE),"")</f>
        <v/>
      </c>
      <c r="F191" s="1" t="str">
        <f>IFERROR(VLOOKUP(Table_Query_from_Cas_Ragle35[[#This Row],[Equipment '#]],H:I,2,FALSE), "No Div")</f>
        <v>2</v>
      </c>
      <c r="H191" s="1" t="s">
        <v>1649</v>
      </c>
      <c r="I191" s="1" t="s">
        <v>1357</v>
      </c>
    </row>
    <row r="192" spans="1:9" x14ac:dyDescent="0.3">
      <c r="A192" s="1" t="s">
        <v>5820</v>
      </c>
      <c r="B192" s="1" t="s">
        <v>5821</v>
      </c>
      <c r="C192" s="1">
        <v>14897.93</v>
      </c>
      <c r="D192" s="1" t="s">
        <v>1356</v>
      </c>
      <c r="E192" s="1" t="str">
        <f>IFERROR(VLOOKUP(Table_Query_from_Cas_Ragle35[[#This Row],[Equipment '#]],'[1]Equip Rates'!A:C,3,FALSE),"")</f>
        <v/>
      </c>
      <c r="F192" s="1" t="str">
        <f>IFERROR(VLOOKUP(Table_Query_from_Cas_Ragle35[[#This Row],[Equipment '#]],H:I,2,FALSE), "No Div")</f>
        <v>2</v>
      </c>
      <c r="H192" s="1" t="s">
        <v>1651</v>
      </c>
      <c r="I192" s="1" t="s">
        <v>1360</v>
      </c>
    </row>
    <row r="193" spans="1:9" x14ac:dyDescent="0.3">
      <c r="A193" s="1" t="s">
        <v>1654</v>
      </c>
      <c r="B193" s="1" t="s">
        <v>1655</v>
      </c>
      <c r="C193" s="1">
        <v>3364.69</v>
      </c>
      <c r="D193" s="1" t="s">
        <v>1356</v>
      </c>
      <c r="E193" s="1" t="str">
        <f>IFERROR(VLOOKUP(Table_Query_from_Cas_Ragle35[[#This Row],[Equipment '#]],'[1]Equip Rates'!A:C,3,FALSE),"")</f>
        <v/>
      </c>
      <c r="F193" s="1" t="str">
        <f>IFERROR(VLOOKUP(Table_Query_from_Cas_Ragle35[[#This Row],[Equipment '#]],H:I,2,FALSE), "No Div")</f>
        <v>No Div</v>
      </c>
      <c r="H193" s="1" t="s">
        <v>5820</v>
      </c>
      <c r="I193" s="1" t="s">
        <v>1360</v>
      </c>
    </row>
    <row r="194" spans="1:9" x14ac:dyDescent="0.3">
      <c r="A194" s="1" t="s">
        <v>1657</v>
      </c>
      <c r="B194" s="1" t="s">
        <v>1658</v>
      </c>
      <c r="C194" s="1">
        <v>3364.69</v>
      </c>
      <c r="D194" s="1" t="s">
        <v>1356</v>
      </c>
      <c r="E194" s="1" t="str">
        <f>IFERROR(VLOOKUP(Table_Query_from_Cas_Ragle35[[#This Row],[Equipment '#]],'[1]Equip Rates'!A:C,3,FALSE),"")</f>
        <v/>
      </c>
      <c r="F194" s="1" t="str">
        <f>IFERROR(VLOOKUP(Table_Query_from_Cas_Ragle35[[#This Row],[Equipment '#]],H:I,2,FALSE), "No Div")</f>
        <v>No Div</v>
      </c>
      <c r="H194" s="1" t="s">
        <v>1653</v>
      </c>
      <c r="I194" s="1" t="s">
        <v>1357</v>
      </c>
    </row>
    <row r="195" spans="1:9" x14ac:dyDescent="0.3">
      <c r="A195" s="1" t="s">
        <v>1659</v>
      </c>
      <c r="B195" s="1" t="s">
        <v>1660</v>
      </c>
      <c r="C195" s="1">
        <v>1682.35</v>
      </c>
      <c r="D195" s="1" t="s">
        <v>1356</v>
      </c>
      <c r="E195" s="1" t="str">
        <f>IFERROR(VLOOKUP(Table_Query_from_Cas_Ragle35[[#This Row],[Equipment '#]],'[1]Equip Rates'!A:C,3,FALSE),"")</f>
        <v/>
      </c>
      <c r="F195" s="1" t="str">
        <f>IFERROR(VLOOKUP(Table_Query_from_Cas_Ragle35[[#This Row],[Equipment '#]],H:I,2,FALSE), "No Div")</f>
        <v>No Div</v>
      </c>
      <c r="H195" s="1" t="s">
        <v>1656</v>
      </c>
      <c r="I195" s="1" t="s">
        <v>1357</v>
      </c>
    </row>
    <row r="196" spans="1:9" x14ac:dyDescent="0.3">
      <c r="A196" s="1" t="s">
        <v>1661</v>
      </c>
      <c r="B196" s="1" t="s">
        <v>1658</v>
      </c>
      <c r="C196" s="1">
        <v>2272.12</v>
      </c>
      <c r="D196" s="1" t="s">
        <v>1356</v>
      </c>
      <c r="E196" s="1" t="str">
        <f>IFERROR(VLOOKUP(Table_Query_from_Cas_Ragle35[[#This Row],[Equipment '#]],'[1]Equip Rates'!A:C,3,FALSE),"")</f>
        <v/>
      </c>
      <c r="F196" s="1" t="str">
        <f>IFERROR(VLOOKUP(Table_Query_from_Cas_Ragle35[[#This Row],[Equipment '#]],H:I,2,FALSE), "No Div")</f>
        <v>No Div</v>
      </c>
      <c r="H196" s="1" t="s">
        <v>19</v>
      </c>
      <c r="I196" s="1" t="s">
        <v>1360</v>
      </c>
    </row>
    <row r="197" spans="1:9" x14ac:dyDescent="0.3">
      <c r="A197" s="1" t="s">
        <v>1663</v>
      </c>
      <c r="B197" s="1" t="s">
        <v>1658</v>
      </c>
      <c r="C197" s="1">
        <v>2272.12</v>
      </c>
      <c r="D197" s="1" t="s">
        <v>1356</v>
      </c>
      <c r="E197" s="1" t="str">
        <f>IFERROR(VLOOKUP(Table_Query_from_Cas_Ragle35[[#This Row],[Equipment '#]],'[1]Equip Rates'!A:C,3,FALSE),"")</f>
        <v/>
      </c>
      <c r="F197" s="1" t="str">
        <f>IFERROR(VLOOKUP(Table_Query_from_Cas_Ragle35[[#This Row],[Equipment '#]],H:I,2,FALSE), "No Div")</f>
        <v>No Div</v>
      </c>
      <c r="H197" s="1" t="s">
        <v>21</v>
      </c>
      <c r="I197" s="1" t="s">
        <v>1360</v>
      </c>
    </row>
    <row r="198" spans="1:9" x14ac:dyDescent="0.3">
      <c r="A198" s="1" t="s">
        <v>1665</v>
      </c>
      <c r="B198" s="1" t="s">
        <v>1658</v>
      </c>
      <c r="C198" s="1">
        <v>2272.11</v>
      </c>
      <c r="D198" s="1" t="s">
        <v>1356</v>
      </c>
      <c r="E198" s="1" t="str">
        <f>IFERROR(VLOOKUP(Table_Query_from_Cas_Ragle35[[#This Row],[Equipment '#]],'[1]Equip Rates'!A:C,3,FALSE),"")</f>
        <v/>
      </c>
      <c r="F198" s="1" t="str">
        <f>IFERROR(VLOOKUP(Table_Query_from_Cas_Ragle35[[#This Row],[Equipment '#]],H:I,2,FALSE), "No Div")</f>
        <v>No Div</v>
      </c>
      <c r="H198" s="1" t="s">
        <v>1662</v>
      </c>
      <c r="I198" s="1" t="s">
        <v>1360</v>
      </c>
    </row>
    <row r="199" spans="1:9" x14ac:dyDescent="0.3">
      <c r="A199" s="1" t="s">
        <v>1667</v>
      </c>
      <c r="B199" s="1" t="s">
        <v>1668</v>
      </c>
      <c r="C199" s="1">
        <v>1298.98</v>
      </c>
      <c r="D199" s="1" t="s">
        <v>1356</v>
      </c>
      <c r="E199" s="1" t="str">
        <f>IFERROR(VLOOKUP(Table_Query_from_Cas_Ragle35[[#This Row],[Equipment '#]],'[1]Equip Rates'!A:C,3,FALSE),"")</f>
        <v/>
      </c>
      <c r="F199" s="1" t="str">
        <f>IFERROR(VLOOKUP(Table_Query_from_Cas_Ragle35[[#This Row],[Equipment '#]],H:I,2,FALSE), "No Div")</f>
        <v>No Div</v>
      </c>
      <c r="H199" s="1" t="s">
        <v>3455</v>
      </c>
      <c r="I199" s="1" t="s">
        <v>1360</v>
      </c>
    </row>
    <row r="200" spans="1:9" x14ac:dyDescent="0.3">
      <c r="A200" s="1" t="s">
        <v>1670</v>
      </c>
      <c r="B200" s="1" t="s">
        <v>1671</v>
      </c>
      <c r="C200" s="1">
        <v>1101.18</v>
      </c>
      <c r="D200" s="1" t="s">
        <v>1356</v>
      </c>
      <c r="E200" s="1" t="str">
        <f>IFERROR(VLOOKUP(Table_Query_from_Cas_Ragle35[[#This Row],[Equipment '#]],'[1]Equip Rates'!A:C,3,FALSE),"")</f>
        <v/>
      </c>
      <c r="F200" s="1" t="str">
        <f>IFERROR(VLOOKUP(Table_Query_from_Cas_Ragle35[[#This Row],[Equipment '#]],H:I,2,FALSE), "No Div")</f>
        <v>No Div</v>
      </c>
      <c r="H200" s="1" t="s">
        <v>1664</v>
      </c>
      <c r="I200" s="1" t="s">
        <v>1357</v>
      </c>
    </row>
    <row r="201" spans="1:9" x14ac:dyDescent="0.3">
      <c r="A201" s="1" t="s">
        <v>1673</v>
      </c>
      <c r="B201" s="1" t="s">
        <v>1674</v>
      </c>
      <c r="C201" s="1">
        <v>634.52</v>
      </c>
      <c r="D201" s="1" t="s">
        <v>1356</v>
      </c>
      <c r="E201" s="1" t="str">
        <f>IFERROR(VLOOKUP(Table_Query_from_Cas_Ragle35[[#This Row],[Equipment '#]],'[1]Equip Rates'!A:C,3,FALSE),"")</f>
        <v/>
      </c>
      <c r="F201" s="1" t="str">
        <f>IFERROR(VLOOKUP(Table_Query_from_Cas_Ragle35[[#This Row],[Equipment '#]],H:I,2,FALSE), "No Div")</f>
        <v>No Div</v>
      </c>
      <c r="H201" s="1" t="s">
        <v>1666</v>
      </c>
      <c r="I201" s="1" t="s">
        <v>1357</v>
      </c>
    </row>
    <row r="202" spans="1:9" x14ac:dyDescent="0.3">
      <c r="A202" s="1" t="s">
        <v>1676</v>
      </c>
      <c r="B202" s="1" t="s">
        <v>1677</v>
      </c>
      <c r="C202" s="1">
        <v>976.91</v>
      </c>
      <c r="D202" s="1" t="s">
        <v>1356</v>
      </c>
      <c r="E202" s="1" t="str">
        <f>IFERROR(VLOOKUP(Table_Query_from_Cas_Ragle35[[#This Row],[Equipment '#]],'[1]Equip Rates'!A:C,3,FALSE),"")</f>
        <v/>
      </c>
      <c r="F202" s="1" t="str">
        <f>IFERROR(VLOOKUP(Table_Query_from_Cas_Ragle35[[#This Row],[Equipment '#]],H:I,2,FALSE), "No Div")</f>
        <v>No Div</v>
      </c>
      <c r="H202" s="1" t="s">
        <v>1669</v>
      </c>
      <c r="I202" s="1" t="s">
        <v>1357</v>
      </c>
    </row>
    <row r="203" spans="1:9" x14ac:dyDescent="0.3">
      <c r="A203" s="1" t="s">
        <v>1679</v>
      </c>
      <c r="B203" s="1" t="s">
        <v>1668</v>
      </c>
      <c r="C203" s="1">
        <v>1140.32</v>
      </c>
      <c r="D203" s="1" t="s">
        <v>1356</v>
      </c>
      <c r="E203" s="1" t="str">
        <f>IFERROR(VLOOKUP(Table_Query_from_Cas_Ragle35[[#This Row],[Equipment '#]],'[1]Equip Rates'!A:C,3,FALSE),"")</f>
        <v/>
      </c>
      <c r="F203" s="1" t="str">
        <f>IFERROR(VLOOKUP(Table_Query_from_Cas_Ragle35[[#This Row],[Equipment '#]],H:I,2,FALSE), "No Div")</f>
        <v>No Div</v>
      </c>
      <c r="H203" s="1" t="s">
        <v>1672</v>
      </c>
      <c r="I203" s="1" t="s">
        <v>1357</v>
      </c>
    </row>
    <row r="204" spans="1:9" x14ac:dyDescent="0.3">
      <c r="A204" s="1" t="s">
        <v>1653</v>
      </c>
      <c r="B204" s="1" t="s">
        <v>1681</v>
      </c>
      <c r="C204" s="1">
        <v>1785.75</v>
      </c>
      <c r="D204" s="1" t="s">
        <v>1356</v>
      </c>
      <c r="E204" s="1" t="str">
        <f>IFERROR(VLOOKUP(Table_Query_from_Cas_Ragle35[[#This Row],[Equipment '#]],'[1]Equip Rates'!A:C,3,FALSE),"")</f>
        <v/>
      </c>
      <c r="F204" s="1" t="str">
        <f>IFERROR(VLOOKUP(Table_Query_from_Cas_Ragle35[[#This Row],[Equipment '#]],H:I,2,FALSE), "No Div")</f>
        <v>1</v>
      </c>
      <c r="H204" s="1" t="s">
        <v>1675</v>
      </c>
      <c r="I204" s="1" t="s">
        <v>1357</v>
      </c>
    </row>
    <row r="205" spans="1:9" x14ac:dyDescent="0.3">
      <c r="A205" s="1" t="s">
        <v>1683</v>
      </c>
      <c r="B205" s="1" t="s">
        <v>1668</v>
      </c>
      <c r="C205" s="1">
        <v>1984.51</v>
      </c>
      <c r="D205" s="1" t="s">
        <v>1356</v>
      </c>
      <c r="E205" s="1" t="str">
        <f>IFERROR(VLOOKUP(Table_Query_from_Cas_Ragle35[[#This Row],[Equipment '#]],'[1]Equip Rates'!A:C,3,FALSE),"")</f>
        <v/>
      </c>
      <c r="F205" s="1" t="str">
        <f>IFERROR(VLOOKUP(Table_Query_from_Cas_Ragle35[[#This Row],[Equipment '#]],H:I,2,FALSE), "No Div")</f>
        <v>No Div</v>
      </c>
      <c r="H205" s="1" t="s">
        <v>1678</v>
      </c>
      <c r="I205" s="1" t="s">
        <v>1357</v>
      </c>
    </row>
    <row r="206" spans="1:9" x14ac:dyDescent="0.3">
      <c r="A206" s="1" t="s">
        <v>1685</v>
      </c>
      <c r="B206" s="1" t="s">
        <v>1686</v>
      </c>
      <c r="C206" s="1">
        <v>1730.06</v>
      </c>
      <c r="D206" s="1" t="s">
        <v>1356</v>
      </c>
      <c r="E206" s="1" t="str">
        <f>IFERROR(VLOOKUP(Table_Query_from_Cas_Ragle35[[#This Row],[Equipment '#]],'[1]Equip Rates'!A:C,3,FALSE),"")</f>
        <v/>
      </c>
      <c r="F206" s="1" t="str">
        <f>IFERROR(VLOOKUP(Table_Query_from_Cas_Ragle35[[#This Row],[Equipment '#]],H:I,2,FALSE), "No Div")</f>
        <v>No Div</v>
      </c>
      <c r="H206" s="1" t="s">
        <v>1680</v>
      </c>
      <c r="I206" s="1" t="s">
        <v>1357</v>
      </c>
    </row>
    <row r="207" spans="1:9" x14ac:dyDescent="0.3">
      <c r="A207" s="1" t="s">
        <v>1656</v>
      </c>
      <c r="B207" s="1" t="s">
        <v>1688</v>
      </c>
      <c r="C207" s="1">
        <v>8310.2800000000007</v>
      </c>
      <c r="D207" s="1" t="s">
        <v>1356</v>
      </c>
      <c r="E207" s="1" t="str">
        <f>IFERROR(VLOOKUP(Table_Query_from_Cas_Ragle35[[#This Row],[Equipment '#]],'[1]Equip Rates'!A:C,3,FALSE),"")</f>
        <v/>
      </c>
      <c r="F207" s="1" t="str">
        <f>IFERROR(VLOOKUP(Table_Query_from_Cas_Ragle35[[#This Row],[Equipment '#]],H:I,2,FALSE), "No Div")</f>
        <v>1</v>
      </c>
      <c r="H207" s="1" t="s">
        <v>1682</v>
      </c>
      <c r="I207" s="1" t="s">
        <v>1357</v>
      </c>
    </row>
    <row r="208" spans="1:9" x14ac:dyDescent="0.3">
      <c r="A208" s="1" t="s">
        <v>19</v>
      </c>
      <c r="B208" s="1" t="s">
        <v>144</v>
      </c>
      <c r="C208" s="1">
        <v>83700</v>
      </c>
      <c r="D208" s="1" t="s">
        <v>1356</v>
      </c>
      <c r="E208" s="1">
        <f>IFERROR(VLOOKUP(Table_Query_from_Cas_Ragle35[[#This Row],[Equipment '#]],'[1]Equip Rates'!A:C,3,FALSE),"")</f>
        <v>2500</v>
      </c>
      <c r="F208" s="1" t="str">
        <f>IFERROR(VLOOKUP(Table_Query_from_Cas_Ragle35[[#This Row],[Equipment '#]],H:I,2,FALSE), "No Div")</f>
        <v>2</v>
      </c>
      <c r="H208" s="1" t="s">
        <v>1684</v>
      </c>
      <c r="I208" s="1" t="s">
        <v>1360</v>
      </c>
    </row>
    <row r="209" spans="1:9" x14ac:dyDescent="0.3">
      <c r="A209" s="1" t="s">
        <v>21</v>
      </c>
      <c r="B209" s="1" t="s">
        <v>145</v>
      </c>
      <c r="C209" s="1">
        <v>69950</v>
      </c>
      <c r="D209" s="1" t="s">
        <v>1356</v>
      </c>
      <c r="E209" s="1">
        <f>IFERROR(VLOOKUP(Table_Query_from_Cas_Ragle35[[#This Row],[Equipment '#]],'[1]Equip Rates'!A:C,3,FALSE),"")</f>
        <v>2500</v>
      </c>
      <c r="F209" s="1" t="str">
        <f>IFERROR(VLOOKUP(Table_Query_from_Cas_Ragle35[[#This Row],[Equipment '#]],H:I,2,FALSE), "No Div")</f>
        <v>2</v>
      </c>
      <c r="H209" s="1" t="s">
        <v>1687</v>
      </c>
      <c r="I209" s="1" t="s">
        <v>1360</v>
      </c>
    </row>
    <row r="210" spans="1:9" x14ac:dyDescent="0.3">
      <c r="A210" s="1" t="s">
        <v>1662</v>
      </c>
      <c r="B210" s="1" t="s">
        <v>7539</v>
      </c>
      <c r="C210" s="1">
        <v>382328</v>
      </c>
      <c r="D210" s="1" t="s">
        <v>1356</v>
      </c>
      <c r="E210" s="1">
        <f>IFERROR(VLOOKUP(Table_Query_from_Cas_Ragle35[[#This Row],[Equipment '#]],'[1]Equip Rates'!A:C,3,FALSE),"")</f>
        <v>0</v>
      </c>
      <c r="F210" s="1" t="str">
        <f>IFERROR(VLOOKUP(Table_Query_from_Cas_Ragle35[[#This Row],[Equipment '#]],H:I,2,FALSE), "No Div")</f>
        <v>2</v>
      </c>
      <c r="H210" s="1" t="s">
        <v>1689</v>
      </c>
      <c r="I210" s="1" t="s">
        <v>1360</v>
      </c>
    </row>
    <row r="211" spans="1:9" x14ac:dyDescent="0.3">
      <c r="A211" s="1" t="s">
        <v>3455</v>
      </c>
      <c r="B211" s="1" t="s">
        <v>3469</v>
      </c>
      <c r="C211" s="1">
        <v>79000</v>
      </c>
      <c r="D211" s="1" t="s">
        <v>1356</v>
      </c>
      <c r="E211" s="1">
        <f>IFERROR(VLOOKUP(Table_Query_from_Cas_Ragle35[[#This Row],[Equipment '#]],'[1]Equip Rates'!A:C,3,FALSE),"")</f>
        <v>2500</v>
      </c>
      <c r="F211" s="1" t="str">
        <f>IFERROR(VLOOKUP(Table_Query_from_Cas_Ragle35[[#This Row],[Equipment '#]],H:I,2,FALSE), "No Div")</f>
        <v>2</v>
      </c>
      <c r="H211" s="1" t="s">
        <v>1690</v>
      </c>
      <c r="I211" s="1" t="s">
        <v>1360</v>
      </c>
    </row>
    <row r="212" spans="1:9" x14ac:dyDescent="0.3">
      <c r="A212" s="1" t="s">
        <v>1664</v>
      </c>
      <c r="B212" s="1" t="s">
        <v>1693</v>
      </c>
      <c r="C212" s="1">
        <v>1325</v>
      </c>
      <c r="D212" s="1" t="s">
        <v>1356</v>
      </c>
      <c r="E212" s="1" t="str">
        <f>IFERROR(VLOOKUP(Table_Query_from_Cas_Ragle35[[#This Row],[Equipment '#]],'[1]Equip Rates'!A:C,3,FALSE),"")</f>
        <v/>
      </c>
      <c r="F212" s="1" t="str">
        <f>IFERROR(VLOOKUP(Table_Query_from_Cas_Ragle35[[#This Row],[Equipment '#]],H:I,2,FALSE), "No Div")</f>
        <v>1</v>
      </c>
      <c r="H212" s="1" t="s">
        <v>1691</v>
      </c>
      <c r="I212" s="1" t="s">
        <v>1360</v>
      </c>
    </row>
    <row r="213" spans="1:9" x14ac:dyDescent="0.3">
      <c r="A213" s="1" t="s">
        <v>1666</v>
      </c>
      <c r="B213" s="1" t="s">
        <v>1695</v>
      </c>
      <c r="C213" s="1">
        <v>1325</v>
      </c>
      <c r="D213" s="1" t="s">
        <v>1356</v>
      </c>
      <c r="E213" s="1" t="str">
        <f>IFERROR(VLOOKUP(Table_Query_from_Cas_Ragle35[[#This Row],[Equipment '#]],'[1]Equip Rates'!A:C,3,FALSE),"")</f>
        <v/>
      </c>
      <c r="F213" s="1" t="str">
        <f>IFERROR(VLOOKUP(Table_Query_from_Cas_Ragle35[[#This Row],[Equipment '#]],H:I,2,FALSE), "No Div")</f>
        <v>1</v>
      </c>
      <c r="H213" s="1" t="s">
        <v>1692</v>
      </c>
      <c r="I213" s="1" t="s">
        <v>1357</v>
      </c>
    </row>
    <row r="214" spans="1:9" x14ac:dyDescent="0.3">
      <c r="A214" s="1" t="s">
        <v>1669</v>
      </c>
      <c r="B214" s="1" t="s">
        <v>1697</v>
      </c>
      <c r="C214" s="1">
        <v>1900</v>
      </c>
      <c r="D214" s="1" t="s">
        <v>1356</v>
      </c>
      <c r="E214" s="1" t="str">
        <f>IFERROR(VLOOKUP(Table_Query_from_Cas_Ragle35[[#This Row],[Equipment '#]],'[1]Equip Rates'!A:C,3,FALSE),"")</f>
        <v/>
      </c>
      <c r="F214" s="1" t="str">
        <f>IFERROR(VLOOKUP(Table_Query_from_Cas_Ragle35[[#This Row],[Equipment '#]],H:I,2,FALSE), "No Div")</f>
        <v>1</v>
      </c>
      <c r="H214" s="1" t="s">
        <v>1694</v>
      </c>
      <c r="I214" s="1" t="s">
        <v>1357</v>
      </c>
    </row>
    <row r="215" spans="1:9" x14ac:dyDescent="0.3">
      <c r="A215" s="1" t="s">
        <v>1672</v>
      </c>
      <c r="B215" s="1" t="s">
        <v>1699</v>
      </c>
      <c r="C215" s="1">
        <v>1500</v>
      </c>
      <c r="D215" s="1" t="s">
        <v>1356</v>
      </c>
      <c r="E215" s="1" t="str">
        <f>IFERROR(VLOOKUP(Table_Query_from_Cas_Ragle35[[#This Row],[Equipment '#]],'[1]Equip Rates'!A:C,3,FALSE),"")</f>
        <v/>
      </c>
      <c r="F215" s="1" t="str">
        <f>IFERROR(VLOOKUP(Table_Query_from_Cas_Ragle35[[#This Row],[Equipment '#]],H:I,2,FALSE), "No Div")</f>
        <v>1</v>
      </c>
      <c r="H215" s="1" t="s">
        <v>1696</v>
      </c>
      <c r="I215" s="1" t="s">
        <v>1360</v>
      </c>
    </row>
    <row r="216" spans="1:9" x14ac:dyDescent="0.3">
      <c r="A216" s="1" t="s">
        <v>1675</v>
      </c>
      <c r="B216" s="1" t="s">
        <v>1695</v>
      </c>
      <c r="C216" s="1">
        <v>1325</v>
      </c>
      <c r="D216" s="1" t="s">
        <v>1356</v>
      </c>
      <c r="E216" s="1" t="str">
        <f>IFERROR(VLOOKUP(Table_Query_from_Cas_Ragle35[[#This Row],[Equipment '#]],'[1]Equip Rates'!A:C,3,FALSE),"")</f>
        <v/>
      </c>
      <c r="F216" s="1" t="str">
        <f>IFERROR(VLOOKUP(Table_Query_from_Cas_Ragle35[[#This Row],[Equipment '#]],H:I,2,FALSE), "No Div")</f>
        <v>1</v>
      </c>
      <c r="H216" s="1" t="s">
        <v>1698</v>
      </c>
      <c r="I216" s="1" t="s">
        <v>1360</v>
      </c>
    </row>
    <row r="217" spans="1:9" x14ac:dyDescent="0.3">
      <c r="A217" s="1" t="s">
        <v>1678</v>
      </c>
      <c r="B217" s="1" t="s">
        <v>1695</v>
      </c>
      <c r="C217" s="1">
        <v>0</v>
      </c>
      <c r="D217" s="1" t="s">
        <v>1356</v>
      </c>
      <c r="E217" s="1" t="str">
        <f>IFERROR(VLOOKUP(Table_Query_from_Cas_Ragle35[[#This Row],[Equipment '#]],'[1]Equip Rates'!A:C,3,FALSE),"")</f>
        <v/>
      </c>
      <c r="F217" s="1" t="str">
        <f>IFERROR(VLOOKUP(Table_Query_from_Cas_Ragle35[[#This Row],[Equipment '#]],H:I,2,FALSE), "No Div")</f>
        <v>1</v>
      </c>
      <c r="H217" s="1" t="s">
        <v>7540</v>
      </c>
      <c r="I217" s="1" t="s">
        <v>1360</v>
      </c>
    </row>
    <row r="218" spans="1:9" x14ac:dyDescent="0.3">
      <c r="A218" s="1" t="s">
        <v>1680</v>
      </c>
      <c r="B218" s="1" t="s">
        <v>1695</v>
      </c>
      <c r="C218" s="1">
        <v>0</v>
      </c>
      <c r="D218" s="1" t="s">
        <v>1356</v>
      </c>
      <c r="E218" s="1" t="str">
        <f>IFERROR(VLOOKUP(Table_Query_from_Cas_Ragle35[[#This Row],[Equipment '#]],'[1]Equip Rates'!A:C,3,FALSE),"")</f>
        <v/>
      </c>
      <c r="F218" s="1" t="str">
        <f>IFERROR(VLOOKUP(Table_Query_from_Cas_Ragle35[[#This Row],[Equipment '#]],H:I,2,FALSE), "No Div")</f>
        <v>1</v>
      </c>
      <c r="H218" s="1" t="s">
        <v>22</v>
      </c>
      <c r="I218" s="1" t="s">
        <v>1360</v>
      </c>
    </row>
    <row r="219" spans="1:9" x14ac:dyDescent="0.3">
      <c r="A219" s="1" t="s">
        <v>1682</v>
      </c>
      <c r="B219" s="1" t="s">
        <v>1702</v>
      </c>
      <c r="C219" s="1">
        <v>0</v>
      </c>
      <c r="D219" s="1" t="s">
        <v>1356</v>
      </c>
      <c r="E219" s="1" t="str">
        <f>IFERROR(VLOOKUP(Table_Query_from_Cas_Ragle35[[#This Row],[Equipment '#]],'[1]Equip Rates'!A:C,3,FALSE),"")</f>
        <v/>
      </c>
      <c r="F219" s="1" t="str">
        <f>IFERROR(VLOOKUP(Table_Query_from_Cas_Ragle35[[#This Row],[Equipment '#]],H:I,2,FALSE), "No Div")</f>
        <v>1</v>
      </c>
      <c r="H219" s="1" t="s">
        <v>1700</v>
      </c>
      <c r="I219" s="1" t="s">
        <v>1360</v>
      </c>
    </row>
    <row r="220" spans="1:9" x14ac:dyDescent="0.3">
      <c r="A220" s="1" t="s">
        <v>1684</v>
      </c>
      <c r="B220" s="1" t="s">
        <v>1704</v>
      </c>
      <c r="C220" s="1">
        <v>0</v>
      </c>
      <c r="D220" s="1" t="s">
        <v>1356</v>
      </c>
      <c r="E220" s="1" t="str">
        <f>IFERROR(VLOOKUP(Table_Query_from_Cas_Ragle35[[#This Row],[Equipment '#]],'[1]Equip Rates'!A:C,3,FALSE),"")</f>
        <v/>
      </c>
      <c r="F220" s="1" t="str">
        <f>IFERROR(VLOOKUP(Table_Query_from_Cas_Ragle35[[#This Row],[Equipment '#]],H:I,2,FALSE), "No Div")</f>
        <v>2</v>
      </c>
      <c r="H220" s="1" t="s">
        <v>1137</v>
      </c>
      <c r="I220" s="1" t="s">
        <v>1360</v>
      </c>
    </row>
    <row r="221" spans="1:9" x14ac:dyDescent="0.3">
      <c r="A221" s="1" t="s">
        <v>1687</v>
      </c>
      <c r="B221" s="1" t="s">
        <v>1706</v>
      </c>
      <c r="C221" s="1">
        <v>0</v>
      </c>
      <c r="D221" s="1" t="s">
        <v>1356</v>
      </c>
      <c r="E221" s="1" t="str">
        <f>IFERROR(VLOOKUP(Table_Query_from_Cas_Ragle35[[#This Row],[Equipment '#]],'[1]Equip Rates'!A:C,3,FALSE),"")</f>
        <v/>
      </c>
      <c r="F221" s="1" t="str">
        <f>IFERROR(VLOOKUP(Table_Query_from_Cas_Ragle35[[#This Row],[Equipment '#]],H:I,2,FALSE), "No Div")</f>
        <v>2</v>
      </c>
      <c r="H221" s="1" t="s">
        <v>1701</v>
      </c>
      <c r="I221" s="1" t="s">
        <v>1574</v>
      </c>
    </row>
    <row r="222" spans="1:9" x14ac:dyDescent="0.3">
      <c r="A222" s="1" t="s">
        <v>1689</v>
      </c>
      <c r="B222" s="1" t="s">
        <v>1708</v>
      </c>
      <c r="C222" s="1">
        <v>2968.64</v>
      </c>
      <c r="D222" s="1" t="s">
        <v>1356</v>
      </c>
      <c r="E222" s="1" t="str">
        <f>IFERROR(VLOOKUP(Table_Query_from_Cas_Ragle35[[#This Row],[Equipment '#]],'[1]Equip Rates'!A:C,3,FALSE),"")</f>
        <v/>
      </c>
      <c r="F222" s="1" t="str">
        <f>IFERROR(VLOOKUP(Table_Query_from_Cas_Ragle35[[#This Row],[Equipment '#]],H:I,2,FALSE), "No Div")</f>
        <v>2</v>
      </c>
      <c r="H222" s="1" t="s">
        <v>1703</v>
      </c>
      <c r="I222" s="1" t="s">
        <v>1357</v>
      </c>
    </row>
    <row r="223" spans="1:9" x14ac:dyDescent="0.3">
      <c r="A223" s="1" t="s">
        <v>1690</v>
      </c>
      <c r="B223" s="1" t="s">
        <v>1710</v>
      </c>
      <c r="C223" s="1">
        <v>2604</v>
      </c>
      <c r="D223" s="1" t="s">
        <v>1356</v>
      </c>
      <c r="E223" s="1" t="str">
        <f>IFERROR(VLOOKUP(Table_Query_from_Cas_Ragle35[[#This Row],[Equipment '#]],'[1]Equip Rates'!A:C,3,FALSE),"")</f>
        <v/>
      </c>
      <c r="F223" s="1" t="str">
        <f>IFERROR(VLOOKUP(Table_Query_from_Cas_Ragle35[[#This Row],[Equipment '#]],H:I,2,FALSE), "No Div")</f>
        <v>2</v>
      </c>
      <c r="H223" s="1" t="s">
        <v>1705</v>
      </c>
      <c r="I223" s="1" t="s">
        <v>1357</v>
      </c>
    </row>
    <row r="224" spans="1:9" x14ac:dyDescent="0.3">
      <c r="A224" s="1" t="s">
        <v>1691</v>
      </c>
      <c r="B224" s="1" t="s">
        <v>1712</v>
      </c>
      <c r="C224" s="1">
        <v>2400</v>
      </c>
      <c r="D224" s="1" t="s">
        <v>1356</v>
      </c>
      <c r="E224" s="1" t="str">
        <f>IFERROR(VLOOKUP(Table_Query_from_Cas_Ragle35[[#This Row],[Equipment '#]],'[1]Equip Rates'!A:C,3,FALSE),"")</f>
        <v/>
      </c>
      <c r="F224" s="1" t="str">
        <f>IFERROR(VLOOKUP(Table_Query_from_Cas_Ragle35[[#This Row],[Equipment '#]],H:I,2,FALSE), "No Div")</f>
        <v>2</v>
      </c>
      <c r="H224" s="1" t="s">
        <v>1707</v>
      </c>
      <c r="I224" s="1" t="s">
        <v>1357</v>
      </c>
    </row>
    <row r="225" spans="1:9" x14ac:dyDescent="0.3">
      <c r="A225" s="1" t="s">
        <v>1692</v>
      </c>
      <c r="B225" s="1" t="s">
        <v>1714</v>
      </c>
      <c r="C225" s="1">
        <v>0</v>
      </c>
      <c r="D225" s="1" t="s">
        <v>1356</v>
      </c>
      <c r="E225" s="1" t="str">
        <f>IFERROR(VLOOKUP(Table_Query_from_Cas_Ragle35[[#This Row],[Equipment '#]],'[1]Equip Rates'!A:C,3,FALSE),"")</f>
        <v/>
      </c>
      <c r="F225" s="1" t="str">
        <f>IFERROR(VLOOKUP(Table_Query_from_Cas_Ragle35[[#This Row],[Equipment '#]],H:I,2,FALSE), "No Div")</f>
        <v>1</v>
      </c>
      <c r="H225" s="1" t="s">
        <v>1709</v>
      </c>
      <c r="I225" s="1" t="s">
        <v>1357</v>
      </c>
    </row>
    <row r="226" spans="1:9" x14ac:dyDescent="0.3">
      <c r="A226" s="1" t="s">
        <v>1694</v>
      </c>
      <c r="B226" s="1" t="s">
        <v>1716</v>
      </c>
      <c r="C226" s="1">
        <v>0</v>
      </c>
      <c r="D226" s="1" t="s">
        <v>1356</v>
      </c>
      <c r="E226" s="1" t="str">
        <f>IFERROR(VLOOKUP(Table_Query_from_Cas_Ragle35[[#This Row],[Equipment '#]],'[1]Equip Rates'!A:C,3,FALSE),"")</f>
        <v/>
      </c>
      <c r="F226" s="1" t="str">
        <f>IFERROR(VLOOKUP(Table_Query_from_Cas_Ragle35[[#This Row],[Equipment '#]],H:I,2,FALSE), "No Div")</f>
        <v>1</v>
      </c>
      <c r="H226" s="1" t="s">
        <v>1711</v>
      </c>
      <c r="I226" s="1" t="s">
        <v>1357</v>
      </c>
    </row>
    <row r="227" spans="1:9" x14ac:dyDescent="0.3">
      <c r="A227" s="1" t="s">
        <v>1696</v>
      </c>
      <c r="B227" s="1" t="s">
        <v>1718</v>
      </c>
      <c r="C227" s="1">
        <v>19701.5</v>
      </c>
      <c r="D227" s="1" t="s">
        <v>1356</v>
      </c>
      <c r="E227" s="1" t="str">
        <f>IFERROR(VLOOKUP(Table_Query_from_Cas_Ragle35[[#This Row],[Equipment '#]],'[1]Equip Rates'!A:C,3,FALSE),"")</f>
        <v/>
      </c>
      <c r="F227" s="1" t="str">
        <f>IFERROR(VLOOKUP(Table_Query_from_Cas_Ragle35[[#This Row],[Equipment '#]],H:I,2,FALSE), "No Div")</f>
        <v>2</v>
      </c>
      <c r="H227" s="1" t="s">
        <v>1713</v>
      </c>
      <c r="I227" s="1" t="s">
        <v>1357</v>
      </c>
    </row>
    <row r="228" spans="1:9" x14ac:dyDescent="0.3">
      <c r="A228" s="1" t="s">
        <v>1698</v>
      </c>
      <c r="B228" s="1" t="s">
        <v>1720</v>
      </c>
      <c r="C228" s="1">
        <v>16129.25</v>
      </c>
      <c r="D228" s="1" t="s">
        <v>1356</v>
      </c>
      <c r="E228" s="1" t="str">
        <f>IFERROR(VLOOKUP(Table_Query_from_Cas_Ragle35[[#This Row],[Equipment '#]],'[1]Equip Rates'!A:C,3,FALSE),"")</f>
        <v/>
      </c>
      <c r="F228" s="1" t="str">
        <f>IFERROR(VLOOKUP(Table_Query_from_Cas_Ragle35[[#This Row],[Equipment '#]],H:I,2,FALSE), "No Div")</f>
        <v>2</v>
      </c>
      <c r="H228" s="1" t="s">
        <v>1715</v>
      </c>
      <c r="I228" s="1" t="s">
        <v>1360</v>
      </c>
    </row>
    <row r="229" spans="1:9" x14ac:dyDescent="0.3">
      <c r="A229" s="1" t="s">
        <v>7540</v>
      </c>
      <c r="B229" s="1" t="s">
        <v>7541</v>
      </c>
      <c r="C229" s="1">
        <v>18321.310000000001</v>
      </c>
      <c r="D229" s="1" t="s">
        <v>1356</v>
      </c>
      <c r="E229" s="1" t="str">
        <f>IFERROR(VLOOKUP(Table_Query_from_Cas_Ragle35[[#This Row],[Equipment '#]],'[1]Equip Rates'!A:C,3,FALSE),"")</f>
        <v/>
      </c>
      <c r="F229" s="1" t="str">
        <f>IFERROR(VLOOKUP(Table_Query_from_Cas_Ragle35[[#This Row],[Equipment '#]],H:I,2,FALSE), "No Div")</f>
        <v>2</v>
      </c>
      <c r="H229" s="1" t="s">
        <v>1717</v>
      </c>
      <c r="I229" s="1" t="s">
        <v>1360</v>
      </c>
    </row>
    <row r="230" spans="1:9" x14ac:dyDescent="0.3">
      <c r="A230" s="1" t="s">
        <v>22</v>
      </c>
      <c r="B230" s="1" t="s">
        <v>146</v>
      </c>
      <c r="C230" s="1">
        <v>514434.8</v>
      </c>
      <c r="D230" s="1" t="s">
        <v>1356</v>
      </c>
      <c r="E230" s="1">
        <f>IFERROR(VLOOKUP(Table_Query_from_Cas_Ragle35[[#This Row],[Equipment '#]],'[1]Equip Rates'!A:C,3,FALSE),"")</f>
        <v>12500</v>
      </c>
      <c r="F230" s="1" t="str">
        <f>IFERROR(VLOOKUP(Table_Query_from_Cas_Ragle35[[#This Row],[Equipment '#]],H:I,2,FALSE), "No Div")</f>
        <v>2</v>
      </c>
      <c r="H230" s="1" t="s">
        <v>1719</v>
      </c>
      <c r="I230" s="1" t="s">
        <v>1360</v>
      </c>
    </row>
    <row r="231" spans="1:9" x14ac:dyDescent="0.3">
      <c r="A231" s="1" t="s">
        <v>1700</v>
      </c>
      <c r="B231" s="1" t="s">
        <v>1723</v>
      </c>
      <c r="C231" s="1">
        <v>84465.2</v>
      </c>
      <c r="D231" s="1" t="s">
        <v>1356</v>
      </c>
      <c r="E231" s="1">
        <f>IFERROR(VLOOKUP(Table_Query_from_Cas_Ragle35[[#This Row],[Equipment '#]],'[1]Equip Rates'!A:C,3,FALSE),"")</f>
        <v>12500</v>
      </c>
      <c r="F231" s="1" t="str">
        <f>IFERROR(VLOOKUP(Table_Query_from_Cas_Ragle35[[#This Row],[Equipment '#]],H:I,2,FALSE), "No Div")</f>
        <v>2</v>
      </c>
      <c r="H231" s="1" t="s">
        <v>1721</v>
      </c>
      <c r="I231" s="1" t="s">
        <v>1360</v>
      </c>
    </row>
    <row r="232" spans="1:9" x14ac:dyDescent="0.3">
      <c r="A232" s="1" t="s">
        <v>1137</v>
      </c>
      <c r="B232" s="1" t="s">
        <v>1725</v>
      </c>
      <c r="C232" s="1">
        <v>0</v>
      </c>
      <c r="D232" s="1" t="s">
        <v>1356</v>
      </c>
      <c r="E232" s="1">
        <f>IFERROR(VLOOKUP(Table_Query_from_Cas_Ragle35[[#This Row],[Equipment '#]],'[1]Equip Rates'!A:C,3,FALSE),"")</f>
        <v>12500</v>
      </c>
      <c r="F232" s="1" t="str">
        <f>IFERROR(VLOOKUP(Table_Query_from_Cas_Ragle35[[#This Row],[Equipment '#]],H:I,2,FALSE), "No Div")</f>
        <v>2</v>
      </c>
      <c r="H232" s="1" t="s">
        <v>1722</v>
      </c>
      <c r="I232" s="1" t="s">
        <v>1357</v>
      </c>
    </row>
    <row r="233" spans="1:9" x14ac:dyDescent="0.3">
      <c r="A233" s="1" t="s">
        <v>1727</v>
      </c>
      <c r="B233" s="1" t="s">
        <v>1728</v>
      </c>
      <c r="C233" s="1">
        <v>0</v>
      </c>
      <c r="D233" s="1" t="s">
        <v>1356</v>
      </c>
      <c r="E233" s="1" t="str">
        <f>IFERROR(VLOOKUP(Table_Query_from_Cas_Ragle35[[#This Row],[Equipment '#]],'[1]Equip Rates'!A:C,3,FALSE),"")</f>
        <v/>
      </c>
      <c r="F233" s="1" t="str">
        <f>IFERROR(VLOOKUP(Table_Query_from_Cas_Ragle35[[#This Row],[Equipment '#]],H:I,2,FALSE), "No Div")</f>
        <v>No Div</v>
      </c>
      <c r="H233" s="1" t="s">
        <v>1724</v>
      </c>
      <c r="I233" s="1" t="s">
        <v>1357</v>
      </c>
    </row>
    <row r="234" spans="1:9" x14ac:dyDescent="0.3">
      <c r="A234" s="1" t="s">
        <v>1730</v>
      </c>
      <c r="B234" s="1" t="s">
        <v>1731</v>
      </c>
      <c r="C234" s="1">
        <v>12497.11</v>
      </c>
      <c r="D234" s="1" t="s">
        <v>1356</v>
      </c>
      <c r="E234" s="1" t="str">
        <f>IFERROR(VLOOKUP(Table_Query_from_Cas_Ragle35[[#This Row],[Equipment '#]],'[1]Equip Rates'!A:C,3,FALSE),"")</f>
        <v/>
      </c>
      <c r="F234" s="1" t="str">
        <f>IFERROR(VLOOKUP(Table_Query_from_Cas_Ragle35[[#This Row],[Equipment '#]],H:I,2,FALSE), "No Div")</f>
        <v>No Div</v>
      </c>
      <c r="H234" s="1" t="s">
        <v>1726</v>
      </c>
      <c r="I234" s="1" t="s">
        <v>1360</v>
      </c>
    </row>
    <row r="235" spans="1:9" x14ac:dyDescent="0.3">
      <c r="A235" s="1" t="s">
        <v>1733</v>
      </c>
      <c r="B235" s="1" t="s">
        <v>1734</v>
      </c>
      <c r="C235" s="1">
        <v>2223</v>
      </c>
      <c r="D235" s="1" t="s">
        <v>1356</v>
      </c>
      <c r="E235" s="1" t="str">
        <f>IFERROR(VLOOKUP(Table_Query_from_Cas_Ragle35[[#This Row],[Equipment '#]],'[1]Equip Rates'!A:C,3,FALSE),"")</f>
        <v/>
      </c>
      <c r="F235" s="1" t="str">
        <f>IFERROR(VLOOKUP(Table_Query_from_Cas_Ragle35[[#This Row],[Equipment '#]],H:I,2,FALSE), "No Div")</f>
        <v>No Div</v>
      </c>
      <c r="H235" s="1" t="s">
        <v>1729</v>
      </c>
      <c r="I235" s="1" t="s">
        <v>1360</v>
      </c>
    </row>
    <row r="236" spans="1:9" x14ac:dyDescent="0.3">
      <c r="A236" s="1" t="s">
        <v>1701</v>
      </c>
      <c r="B236" s="1" t="s">
        <v>1736</v>
      </c>
      <c r="C236" s="1">
        <v>18390.5</v>
      </c>
      <c r="D236" s="1" t="s">
        <v>1356</v>
      </c>
      <c r="E236" s="1" t="str">
        <f>IFERROR(VLOOKUP(Table_Query_from_Cas_Ragle35[[#This Row],[Equipment '#]],'[1]Equip Rates'!A:C,3,FALSE),"")</f>
        <v/>
      </c>
      <c r="F236" s="1" t="str">
        <f>IFERROR(VLOOKUP(Table_Query_from_Cas_Ragle35[[#This Row],[Equipment '#]],H:I,2,FALSE), "No Div")</f>
        <v>9</v>
      </c>
      <c r="H236" s="1" t="s">
        <v>1732</v>
      </c>
      <c r="I236" s="1" t="s">
        <v>1360</v>
      </c>
    </row>
    <row r="237" spans="1:9" x14ac:dyDescent="0.3">
      <c r="A237" s="1" t="s">
        <v>1703</v>
      </c>
      <c r="B237" s="1" t="s">
        <v>1738</v>
      </c>
      <c r="C237" s="1">
        <v>27934.55</v>
      </c>
      <c r="D237" s="1" t="s">
        <v>1356</v>
      </c>
      <c r="E237" s="1" t="str">
        <f>IFERROR(VLOOKUP(Table_Query_from_Cas_Ragle35[[#This Row],[Equipment '#]],'[1]Equip Rates'!A:C,3,FALSE),"")</f>
        <v/>
      </c>
      <c r="F237" s="1" t="str">
        <f>IFERROR(VLOOKUP(Table_Query_from_Cas_Ragle35[[#This Row],[Equipment '#]],H:I,2,FALSE), "No Div")</f>
        <v>1</v>
      </c>
      <c r="H237" s="1" t="s">
        <v>1735</v>
      </c>
      <c r="I237" s="1" t="s">
        <v>1360</v>
      </c>
    </row>
    <row r="238" spans="1:9" x14ac:dyDescent="0.3">
      <c r="A238" s="1" t="s">
        <v>1740</v>
      </c>
      <c r="B238" s="1" t="s">
        <v>1741</v>
      </c>
      <c r="C238" s="1">
        <v>20000</v>
      </c>
      <c r="D238" s="1" t="s">
        <v>1356</v>
      </c>
      <c r="E238" s="1" t="str">
        <f>IFERROR(VLOOKUP(Table_Query_from_Cas_Ragle35[[#This Row],[Equipment '#]],'[1]Equip Rates'!A:C,3,FALSE),"")</f>
        <v/>
      </c>
      <c r="F238" s="1" t="str">
        <f>IFERROR(VLOOKUP(Table_Query_from_Cas_Ragle35[[#This Row],[Equipment '#]],H:I,2,FALSE), "No Div")</f>
        <v>No Div</v>
      </c>
      <c r="H238" s="1" t="s">
        <v>1737</v>
      </c>
      <c r="I238" s="1" t="s">
        <v>1357</v>
      </c>
    </row>
    <row r="239" spans="1:9" x14ac:dyDescent="0.3">
      <c r="A239" s="1" t="s">
        <v>1743</v>
      </c>
      <c r="B239" s="1" t="s">
        <v>1744</v>
      </c>
      <c r="C239" s="1">
        <v>14527.15</v>
      </c>
      <c r="D239" s="1" t="s">
        <v>1356</v>
      </c>
      <c r="E239" s="1" t="str">
        <f>IFERROR(VLOOKUP(Table_Query_from_Cas_Ragle35[[#This Row],[Equipment '#]],'[1]Equip Rates'!A:C,3,FALSE),"")</f>
        <v/>
      </c>
      <c r="F239" s="1" t="str">
        <f>IFERROR(VLOOKUP(Table_Query_from_Cas_Ragle35[[#This Row],[Equipment '#]],H:I,2,FALSE), "No Div")</f>
        <v>No Div</v>
      </c>
      <c r="H239" s="1" t="s">
        <v>1739</v>
      </c>
      <c r="I239" s="1" t="s">
        <v>1360</v>
      </c>
    </row>
    <row r="240" spans="1:9" x14ac:dyDescent="0.3">
      <c r="A240" s="1" t="s">
        <v>1746</v>
      </c>
      <c r="B240" s="1" t="s">
        <v>1747</v>
      </c>
      <c r="C240" s="1">
        <v>10533.31</v>
      </c>
      <c r="D240" s="1" t="s">
        <v>1356</v>
      </c>
      <c r="E240" s="1" t="str">
        <f>IFERROR(VLOOKUP(Table_Query_from_Cas_Ragle35[[#This Row],[Equipment '#]],'[1]Equip Rates'!A:C,3,FALSE),"")</f>
        <v/>
      </c>
      <c r="F240" s="1" t="str">
        <f>IFERROR(VLOOKUP(Table_Query_from_Cas_Ragle35[[#This Row],[Equipment '#]],H:I,2,FALSE), "No Div")</f>
        <v>No Div</v>
      </c>
      <c r="H240" s="1" t="s">
        <v>1742</v>
      </c>
      <c r="I240" s="1" t="s">
        <v>1360</v>
      </c>
    </row>
    <row r="241" spans="1:9" x14ac:dyDescent="0.3">
      <c r="A241" s="1" t="s">
        <v>1705</v>
      </c>
      <c r="B241" s="1" t="s">
        <v>1749</v>
      </c>
      <c r="C241" s="1">
        <v>2883.65</v>
      </c>
      <c r="D241" s="1" t="s">
        <v>1356</v>
      </c>
      <c r="E241" s="1" t="str">
        <f>IFERROR(VLOOKUP(Table_Query_from_Cas_Ragle35[[#This Row],[Equipment '#]],'[1]Equip Rates'!A:C,3,FALSE),"")</f>
        <v/>
      </c>
      <c r="F241" s="1" t="str">
        <f>IFERROR(VLOOKUP(Table_Query_from_Cas_Ragle35[[#This Row],[Equipment '#]],H:I,2,FALSE), "No Div")</f>
        <v>1</v>
      </c>
      <c r="H241" s="1" t="s">
        <v>1745</v>
      </c>
      <c r="I241" s="1" t="s">
        <v>1360</v>
      </c>
    </row>
    <row r="242" spans="1:9" x14ac:dyDescent="0.3">
      <c r="A242" s="1" t="s">
        <v>1707</v>
      </c>
      <c r="B242" s="1" t="s">
        <v>1751</v>
      </c>
      <c r="C242" s="1">
        <v>2750</v>
      </c>
      <c r="D242" s="1" t="s">
        <v>1356</v>
      </c>
      <c r="E242" s="1" t="str">
        <f>IFERROR(VLOOKUP(Table_Query_from_Cas_Ragle35[[#This Row],[Equipment '#]],'[1]Equip Rates'!A:C,3,FALSE),"")</f>
        <v/>
      </c>
      <c r="F242" s="1" t="str">
        <f>IFERROR(VLOOKUP(Table_Query_from_Cas_Ragle35[[#This Row],[Equipment '#]],H:I,2,FALSE), "No Div")</f>
        <v>1</v>
      </c>
      <c r="H242" s="1" t="s">
        <v>1748</v>
      </c>
      <c r="I242" s="1" t="s">
        <v>1357</v>
      </c>
    </row>
    <row r="243" spans="1:9" x14ac:dyDescent="0.3">
      <c r="A243" s="1" t="s">
        <v>1709</v>
      </c>
      <c r="B243" s="1" t="s">
        <v>1753</v>
      </c>
      <c r="C243" s="1">
        <v>3000</v>
      </c>
      <c r="D243" s="1" t="s">
        <v>1356</v>
      </c>
      <c r="E243" s="1" t="str">
        <f>IFERROR(VLOOKUP(Table_Query_from_Cas_Ragle35[[#This Row],[Equipment '#]],'[1]Equip Rates'!A:C,3,FALSE),"")</f>
        <v/>
      </c>
      <c r="F243" s="1" t="str">
        <f>IFERROR(VLOOKUP(Table_Query_from_Cas_Ragle35[[#This Row],[Equipment '#]],H:I,2,FALSE), "No Div")</f>
        <v>1</v>
      </c>
      <c r="H243" s="1" t="s">
        <v>1750</v>
      </c>
      <c r="I243" s="1" t="s">
        <v>1360</v>
      </c>
    </row>
    <row r="244" spans="1:9" x14ac:dyDescent="0.3">
      <c r="A244" s="1" t="s">
        <v>1711</v>
      </c>
      <c r="B244" s="1" t="s">
        <v>1755</v>
      </c>
      <c r="C244" s="1">
        <v>3990</v>
      </c>
      <c r="D244" s="1" t="s">
        <v>1356</v>
      </c>
      <c r="E244" s="1" t="str">
        <f>IFERROR(VLOOKUP(Table_Query_from_Cas_Ragle35[[#This Row],[Equipment '#]],'[1]Equip Rates'!A:C,3,FALSE),"")</f>
        <v/>
      </c>
      <c r="F244" s="1" t="str">
        <f>IFERROR(VLOOKUP(Table_Query_from_Cas_Ragle35[[#This Row],[Equipment '#]],H:I,2,FALSE), "No Div")</f>
        <v>1</v>
      </c>
      <c r="H244" s="1" t="s">
        <v>1752</v>
      </c>
      <c r="I244" s="1" t="s">
        <v>1360</v>
      </c>
    </row>
    <row r="245" spans="1:9" x14ac:dyDescent="0.3">
      <c r="A245" s="1" t="s">
        <v>1713</v>
      </c>
      <c r="B245" s="1" t="s">
        <v>1757</v>
      </c>
      <c r="C245" s="1">
        <v>1200</v>
      </c>
      <c r="D245" s="1" t="s">
        <v>1356</v>
      </c>
      <c r="E245" s="1" t="str">
        <f>IFERROR(VLOOKUP(Table_Query_from_Cas_Ragle35[[#This Row],[Equipment '#]],'[1]Equip Rates'!A:C,3,FALSE),"")</f>
        <v/>
      </c>
      <c r="F245" s="1" t="str">
        <f>IFERROR(VLOOKUP(Table_Query_from_Cas_Ragle35[[#This Row],[Equipment '#]],H:I,2,FALSE), "No Div")</f>
        <v>1</v>
      </c>
      <c r="H245" s="1" t="s">
        <v>1754</v>
      </c>
      <c r="I245" s="1" t="s">
        <v>1357</v>
      </c>
    </row>
    <row r="246" spans="1:9" x14ac:dyDescent="0.3">
      <c r="A246" s="1" t="s">
        <v>1715</v>
      </c>
      <c r="B246" s="1" t="s">
        <v>1759</v>
      </c>
      <c r="C246" s="1">
        <v>3200</v>
      </c>
      <c r="D246" s="1" t="s">
        <v>1356</v>
      </c>
      <c r="E246" s="1" t="str">
        <f>IFERROR(VLOOKUP(Table_Query_from_Cas_Ragle35[[#This Row],[Equipment '#]],'[1]Equip Rates'!A:C,3,FALSE),"")</f>
        <v/>
      </c>
      <c r="F246" s="1" t="str">
        <f>IFERROR(VLOOKUP(Table_Query_from_Cas_Ragle35[[#This Row],[Equipment '#]],H:I,2,FALSE), "No Div")</f>
        <v>2</v>
      </c>
      <c r="H246" s="1" t="s">
        <v>1756</v>
      </c>
      <c r="I246" s="1" t="s">
        <v>1360</v>
      </c>
    </row>
    <row r="247" spans="1:9" x14ac:dyDescent="0.3">
      <c r="A247" s="1" t="s">
        <v>1717</v>
      </c>
      <c r="B247" s="1" t="s">
        <v>1761</v>
      </c>
      <c r="C247" s="1">
        <v>0</v>
      </c>
      <c r="D247" s="1" t="s">
        <v>1356</v>
      </c>
      <c r="E247" s="1" t="str">
        <f>IFERROR(VLOOKUP(Table_Query_from_Cas_Ragle35[[#This Row],[Equipment '#]],'[1]Equip Rates'!A:C,3,FALSE),"")</f>
        <v/>
      </c>
      <c r="F247" s="1" t="str">
        <f>IFERROR(VLOOKUP(Table_Query_from_Cas_Ragle35[[#This Row],[Equipment '#]],H:I,2,FALSE), "No Div")</f>
        <v>2</v>
      </c>
      <c r="H247" s="1" t="s">
        <v>1758</v>
      </c>
      <c r="I247" s="1" t="s">
        <v>1360</v>
      </c>
    </row>
    <row r="248" spans="1:9" x14ac:dyDescent="0.3">
      <c r="A248" s="1" t="s">
        <v>1719</v>
      </c>
      <c r="B248" s="1" t="s">
        <v>1762</v>
      </c>
      <c r="C248" s="1">
        <v>0</v>
      </c>
      <c r="D248" s="1" t="s">
        <v>1356</v>
      </c>
      <c r="E248" s="1" t="str">
        <f>IFERROR(VLOOKUP(Table_Query_from_Cas_Ragle35[[#This Row],[Equipment '#]],'[1]Equip Rates'!A:C,3,FALSE),"")</f>
        <v/>
      </c>
      <c r="F248" s="1" t="str">
        <f>IFERROR(VLOOKUP(Table_Query_from_Cas_Ragle35[[#This Row],[Equipment '#]],H:I,2,FALSE), "No Div")</f>
        <v>2</v>
      </c>
      <c r="H248" s="1" t="s">
        <v>1760</v>
      </c>
      <c r="I248" s="1" t="s">
        <v>1357</v>
      </c>
    </row>
    <row r="249" spans="1:9" x14ac:dyDescent="0.3">
      <c r="A249" s="1" t="s">
        <v>1721</v>
      </c>
      <c r="B249" s="1" t="s">
        <v>1763</v>
      </c>
      <c r="C249" s="1">
        <v>3360</v>
      </c>
      <c r="D249" s="1" t="s">
        <v>1356</v>
      </c>
      <c r="E249" s="1" t="str">
        <f>IFERROR(VLOOKUP(Table_Query_from_Cas_Ragle35[[#This Row],[Equipment '#]],'[1]Equip Rates'!A:C,3,FALSE),"")</f>
        <v/>
      </c>
      <c r="F249" s="1" t="str">
        <f>IFERROR(VLOOKUP(Table_Query_from_Cas_Ragle35[[#This Row],[Equipment '#]],H:I,2,FALSE), "No Div")</f>
        <v>2</v>
      </c>
      <c r="H249" s="1" t="s">
        <v>284</v>
      </c>
      <c r="I249" s="1" t="s">
        <v>1360</v>
      </c>
    </row>
    <row r="250" spans="1:9" x14ac:dyDescent="0.3">
      <c r="A250" s="1" t="s">
        <v>1722</v>
      </c>
      <c r="B250" s="1" t="s">
        <v>1765</v>
      </c>
      <c r="C250" s="1">
        <v>2101.7199999999998</v>
      </c>
      <c r="D250" s="1" t="s">
        <v>1356</v>
      </c>
      <c r="E250" s="1" t="str">
        <f>IFERROR(VLOOKUP(Table_Query_from_Cas_Ragle35[[#This Row],[Equipment '#]],'[1]Equip Rates'!A:C,3,FALSE),"")</f>
        <v/>
      </c>
      <c r="F250" s="1" t="str">
        <f>IFERROR(VLOOKUP(Table_Query_from_Cas_Ragle35[[#This Row],[Equipment '#]],H:I,2,FALSE), "No Div")</f>
        <v>1</v>
      </c>
      <c r="H250" s="1" t="s">
        <v>1073</v>
      </c>
      <c r="I250" s="1" t="s">
        <v>1360</v>
      </c>
    </row>
    <row r="251" spans="1:9" x14ac:dyDescent="0.3">
      <c r="A251" s="1" t="s">
        <v>1724</v>
      </c>
      <c r="B251" s="1" t="s">
        <v>1767</v>
      </c>
      <c r="C251" s="1">
        <v>3000</v>
      </c>
      <c r="D251" s="1" t="s">
        <v>1356</v>
      </c>
      <c r="E251" s="1" t="str">
        <f>IFERROR(VLOOKUP(Table_Query_from_Cas_Ragle35[[#This Row],[Equipment '#]],'[1]Equip Rates'!A:C,3,FALSE),"")</f>
        <v/>
      </c>
      <c r="F251" s="1" t="str">
        <f>IFERROR(VLOOKUP(Table_Query_from_Cas_Ragle35[[#This Row],[Equipment '#]],H:I,2,FALSE), "No Div")</f>
        <v>1</v>
      </c>
      <c r="H251" s="1" t="s">
        <v>1764</v>
      </c>
      <c r="I251" s="1" t="s">
        <v>1357</v>
      </c>
    </row>
    <row r="252" spans="1:9" x14ac:dyDescent="0.3">
      <c r="A252" s="1" t="s">
        <v>1726</v>
      </c>
      <c r="B252" s="1" t="s">
        <v>1768</v>
      </c>
      <c r="C252" s="1">
        <v>5893.89</v>
      </c>
      <c r="D252" s="1" t="s">
        <v>1356</v>
      </c>
      <c r="E252" s="1" t="str">
        <f>IFERROR(VLOOKUP(Table_Query_from_Cas_Ragle35[[#This Row],[Equipment '#]],'[1]Equip Rates'!A:C,3,FALSE),"")</f>
        <v/>
      </c>
      <c r="F252" s="1" t="str">
        <f>IFERROR(VLOOKUP(Table_Query_from_Cas_Ragle35[[#This Row],[Equipment '#]],H:I,2,FALSE), "No Div")</f>
        <v>2</v>
      </c>
      <c r="H252" s="1" t="s">
        <v>1766</v>
      </c>
      <c r="I252" s="1" t="s">
        <v>1357</v>
      </c>
    </row>
    <row r="253" spans="1:9" x14ac:dyDescent="0.3">
      <c r="A253" s="1" t="s">
        <v>1729</v>
      </c>
      <c r="B253" s="1" t="s">
        <v>1770</v>
      </c>
      <c r="C253" s="1">
        <v>3890</v>
      </c>
      <c r="D253" s="1" t="s">
        <v>1356</v>
      </c>
      <c r="E253" s="1" t="str">
        <f>IFERROR(VLOOKUP(Table_Query_from_Cas_Ragle35[[#This Row],[Equipment '#]],'[1]Equip Rates'!A:C,3,FALSE),"")</f>
        <v/>
      </c>
      <c r="F253" s="1" t="str">
        <f>IFERROR(VLOOKUP(Table_Query_from_Cas_Ragle35[[#This Row],[Equipment '#]],H:I,2,FALSE), "No Div")</f>
        <v>2</v>
      </c>
      <c r="H253" s="1" t="s">
        <v>1139</v>
      </c>
      <c r="I253" s="1" t="s">
        <v>1360</v>
      </c>
    </row>
    <row r="254" spans="1:9" x14ac:dyDescent="0.3">
      <c r="A254" s="1" t="s">
        <v>1732</v>
      </c>
      <c r="B254" s="1" t="s">
        <v>1770</v>
      </c>
      <c r="C254" s="1">
        <v>3890</v>
      </c>
      <c r="D254" s="1" t="s">
        <v>1356</v>
      </c>
      <c r="E254" s="1" t="str">
        <f>IFERROR(VLOOKUP(Table_Query_from_Cas_Ragle35[[#This Row],[Equipment '#]],'[1]Equip Rates'!A:C,3,FALSE),"")</f>
        <v/>
      </c>
      <c r="F254" s="1" t="str">
        <f>IFERROR(VLOOKUP(Table_Query_from_Cas_Ragle35[[#This Row],[Equipment '#]],H:I,2,FALSE), "No Div")</f>
        <v>2</v>
      </c>
      <c r="H254" s="1" t="s">
        <v>1769</v>
      </c>
      <c r="I254" s="1" t="s">
        <v>1360</v>
      </c>
    </row>
    <row r="255" spans="1:9" x14ac:dyDescent="0.3">
      <c r="A255" s="1" t="s">
        <v>1735</v>
      </c>
      <c r="B255" s="1" t="s">
        <v>1773</v>
      </c>
      <c r="C255" s="1">
        <v>4489.25</v>
      </c>
      <c r="D255" s="1" t="s">
        <v>1356</v>
      </c>
      <c r="E255" s="1" t="str">
        <f>IFERROR(VLOOKUP(Table_Query_from_Cas_Ragle35[[#This Row],[Equipment '#]],'[1]Equip Rates'!A:C,3,FALSE),"")</f>
        <v/>
      </c>
      <c r="F255" s="1" t="str">
        <f>IFERROR(VLOOKUP(Table_Query_from_Cas_Ragle35[[#This Row],[Equipment '#]],H:I,2,FALSE), "No Div")</f>
        <v>2</v>
      </c>
      <c r="H255" s="1" t="s">
        <v>1771</v>
      </c>
      <c r="I255" s="1" t="s">
        <v>1357</v>
      </c>
    </row>
    <row r="256" spans="1:9" x14ac:dyDescent="0.3">
      <c r="A256" s="1" t="s">
        <v>1737</v>
      </c>
      <c r="B256" s="1" t="s">
        <v>1775</v>
      </c>
      <c r="C256" s="1">
        <v>6366.5</v>
      </c>
      <c r="D256" s="1" t="s">
        <v>1356</v>
      </c>
      <c r="E256" s="1" t="str">
        <f>IFERROR(VLOOKUP(Table_Query_from_Cas_Ragle35[[#This Row],[Equipment '#]],'[1]Equip Rates'!A:C,3,FALSE),"")</f>
        <v/>
      </c>
      <c r="F256" s="1" t="str">
        <f>IFERROR(VLOOKUP(Table_Query_from_Cas_Ragle35[[#This Row],[Equipment '#]],H:I,2,FALSE), "No Div")</f>
        <v>1</v>
      </c>
      <c r="H256" s="1" t="s">
        <v>1772</v>
      </c>
      <c r="I256" s="1" t="s">
        <v>1357</v>
      </c>
    </row>
    <row r="257" spans="1:9" x14ac:dyDescent="0.3">
      <c r="A257" s="1" t="s">
        <v>1739</v>
      </c>
      <c r="B257" s="1" t="s">
        <v>1777</v>
      </c>
      <c r="C257" s="1">
        <v>5054</v>
      </c>
      <c r="D257" s="1" t="s">
        <v>1356</v>
      </c>
      <c r="E257" s="1" t="str">
        <f>IFERROR(VLOOKUP(Table_Query_from_Cas_Ragle35[[#This Row],[Equipment '#]],'[1]Equip Rates'!A:C,3,FALSE),"")</f>
        <v/>
      </c>
      <c r="F257" s="1" t="str">
        <f>IFERROR(VLOOKUP(Table_Query_from_Cas_Ragle35[[#This Row],[Equipment '#]],H:I,2,FALSE), "No Div")</f>
        <v>2</v>
      </c>
      <c r="H257" s="1" t="s">
        <v>1774</v>
      </c>
      <c r="I257" s="1" t="s">
        <v>1357</v>
      </c>
    </row>
    <row r="258" spans="1:9" x14ac:dyDescent="0.3">
      <c r="A258" s="1" t="s">
        <v>1742</v>
      </c>
      <c r="B258" s="1" t="s">
        <v>1779</v>
      </c>
      <c r="C258" s="1">
        <v>5457.75</v>
      </c>
      <c r="D258" s="1" t="s">
        <v>1356</v>
      </c>
      <c r="E258" s="1" t="str">
        <f>IFERROR(VLOOKUP(Table_Query_from_Cas_Ragle35[[#This Row],[Equipment '#]],'[1]Equip Rates'!A:C,3,FALSE),"")</f>
        <v/>
      </c>
      <c r="F258" s="1" t="str">
        <f>IFERROR(VLOOKUP(Table_Query_from_Cas_Ragle35[[#This Row],[Equipment '#]],H:I,2,FALSE), "No Div")</f>
        <v>2</v>
      </c>
      <c r="H258" s="1" t="s">
        <v>1776</v>
      </c>
      <c r="I258" s="1" t="s">
        <v>1357</v>
      </c>
    </row>
    <row r="259" spans="1:9" x14ac:dyDescent="0.3">
      <c r="A259" s="1" t="s">
        <v>1745</v>
      </c>
      <c r="B259" s="1" t="s">
        <v>1779</v>
      </c>
      <c r="C259" s="1">
        <v>5171.88</v>
      </c>
      <c r="D259" s="1" t="s">
        <v>1356</v>
      </c>
      <c r="E259" s="1" t="str">
        <f>IFERROR(VLOOKUP(Table_Query_from_Cas_Ragle35[[#This Row],[Equipment '#]],'[1]Equip Rates'!A:C,3,FALSE),"")</f>
        <v/>
      </c>
      <c r="F259" s="1" t="str">
        <f>IFERROR(VLOOKUP(Table_Query_from_Cas_Ragle35[[#This Row],[Equipment '#]],H:I,2,FALSE), "No Div")</f>
        <v>2</v>
      </c>
      <c r="H259" s="1" t="s">
        <v>1778</v>
      </c>
      <c r="I259" s="1" t="s">
        <v>1357</v>
      </c>
    </row>
    <row r="260" spans="1:9" x14ac:dyDescent="0.3">
      <c r="A260" s="1" t="s">
        <v>1748</v>
      </c>
      <c r="B260" s="1" t="s">
        <v>1782</v>
      </c>
      <c r="C260" s="1">
        <v>5564</v>
      </c>
      <c r="D260" s="1" t="s">
        <v>1356</v>
      </c>
      <c r="E260" s="1" t="str">
        <f>IFERROR(VLOOKUP(Table_Query_from_Cas_Ragle35[[#This Row],[Equipment '#]],'[1]Equip Rates'!A:C,3,FALSE),"")</f>
        <v/>
      </c>
      <c r="F260" s="1" t="str">
        <f>IFERROR(VLOOKUP(Table_Query_from_Cas_Ragle35[[#This Row],[Equipment '#]],H:I,2,FALSE), "No Div")</f>
        <v>1</v>
      </c>
      <c r="H260" s="1" t="s">
        <v>1780</v>
      </c>
      <c r="I260" s="1" t="s">
        <v>1357</v>
      </c>
    </row>
    <row r="261" spans="1:9" x14ac:dyDescent="0.3">
      <c r="A261" s="1" t="s">
        <v>1750</v>
      </c>
      <c r="B261" s="1" t="s">
        <v>1784</v>
      </c>
      <c r="C261" s="1">
        <v>5038.0600000000004</v>
      </c>
      <c r="D261" s="1" t="s">
        <v>1356</v>
      </c>
      <c r="E261" s="1" t="str">
        <f>IFERROR(VLOOKUP(Table_Query_from_Cas_Ragle35[[#This Row],[Equipment '#]],'[1]Equip Rates'!A:C,3,FALSE),"")</f>
        <v/>
      </c>
      <c r="F261" s="1" t="str">
        <f>IFERROR(VLOOKUP(Table_Query_from_Cas_Ragle35[[#This Row],[Equipment '#]],H:I,2,FALSE), "No Div")</f>
        <v>2</v>
      </c>
      <c r="H261" s="1" t="s">
        <v>1781</v>
      </c>
      <c r="I261" s="1" t="s">
        <v>1357</v>
      </c>
    </row>
    <row r="262" spans="1:9" x14ac:dyDescent="0.3">
      <c r="A262" s="1" t="s">
        <v>1752</v>
      </c>
      <c r="B262" s="1" t="s">
        <v>1786</v>
      </c>
      <c r="C262" s="1">
        <v>4983.88</v>
      </c>
      <c r="D262" s="1" t="s">
        <v>1356</v>
      </c>
      <c r="E262" s="1" t="str">
        <f>IFERROR(VLOOKUP(Table_Query_from_Cas_Ragle35[[#This Row],[Equipment '#]],'[1]Equip Rates'!A:C,3,FALSE),"")</f>
        <v/>
      </c>
      <c r="F262" s="1" t="str">
        <f>IFERROR(VLOOKUP(Table_Query_from_Cas_Ragle35[[#This Row],[Equipment '#]],H:I,2,FALSE), "No Div")</f>
        <v>2</v>
      </c>
      <c r="H262" s="1" t="s">
        <v>1783</v>
      </c>
      <c r="I262" s="1" t="s">
        <v>1360</v>
      </c>
    </row>
    <row r="263" spans="1:9" x14ac:dyDescent="0.3">
      <c r="A263" s="1" t="s">
        <v>1754</v>
      </c>
      <c r="B263" s="1" t="s">
        <v>1788</v>
      </c>
      <c r="C263" s="1">
        <v>9196.65</v>
      </c>
      <c r="D263" s="1" t="s">
        <v>1356</v>
      </c>
      <c r="E263" s="1" t="str">
        <f>IFERROR(VLOOKUP(Table_Query_from_Cas_Ragle35[[#This Row],[Equipment '#]],'[1]Equip Rates'!A:C,3,FALSE),"")</f>
        <v/>
      </c>
      <c r="F263" s="1" t="str">
        <f>IFERROR(VLOOKUP(Table_Query_from_Cas_Ragle35[[#This Row],[Equipment '#]],H:I,2,FALSE), "No Div")</f>
        <v>1</v>
      </c>
      <c r="H263" s="1" t="s">
        <v>1785</v>
      </c>
      <c r="I263" s="1" t="s">
        <v>1357</v>
      </c>
    </row>
    <row r="264" spans="1:9" x14ac:dyDescent="0.3">
      <c r="A264" s="1" t="s">
        <v>1756</v>
      </c>
      <c r="B264" s="1" t="s">
        <v>1790</v>
      </c>
      <c r="C264" s="1">
        <v>10019.74</v>
      </c>
      <c r="D264" s="1" t="s">
        <v>1356</v>
      </c>
      <c r="E264" s="1" t="str">
        <f>IFERROR(VLOOKUP(Table_Query_from_Cas_Ragle35[[#This Row],[Equipment '#]],'[1]Equip Rates'!A:C,3,FALSE),"")</f>
        <v/>
      </c>
      <c r="F264" s="1" t="str">
        <f>IFERROR(VLOOKUP(Table_Query_from_Cas_Ragle35[[#This Row],[Equipment '#]],H:I,2,FALSE), "No Div")</f>
        <v>2</v>
      </c>
      <c r="H264" s="1" t="s">
        <v>1787</v>
      </c>
      <c r="I264" s="1" t="s">
        <v>1357</v>
      </c>
    </row>
    <row r="265" spans="1:9" x14ac:dyDescent="0.3">
      <c r="A265" s="1" t="s">
        <v>1758</v>
      </c>
      <c r="B265" s="1" t="s">
        <v>1792</v>
      </c>
      <c r="C265" s="1">
        <v>9381.17</v>
      </c>
      <c r="D265" s="1" t="s">
        <v>1356</v>
      </c>
      <c r="E265" s="1" t="str">
        <f>IFERROR(VLOOKUP(Table_Query_from_Cas_Ragle35[[#This Row],[Equipment '#]],'[1]Equip Rates'!A:C,3,FALSE),"")</f>
        <v/>
      </c>
      <c r="F265" s="1" t="str">
        <f>IFERROR(VLOOKUP(Table_Query_from_Cas_Ragle35[[#This Row],[Equipment '#]],H:I,2,FALSE), "No Div")</f>
        <v>2</v>
      </c>
      <c r="H265" s="1" t="s">
        <v>1789</v>
      </c>
      <c r="I265" s="1" t="s">
        <v>1357</v>
      </c>
    </row>
    <row r="266" spans="1:9" x14ac:dyDescent="0.3">
      <c r="A266" s="1" t="s">
        <v>284</v>
      </c>
      <c r="B266" s="1" t="s">
        <v>285</v>
      </c>
      <c r="C266" s="1">
        <v>10031.81</v>
      </c>
      <c r="D266" s="1" t="s">
        <v>1356</v>
      </c>
      <c r="E266" s="1">
        <f>IFERROR(VLOOKUP(Table_Query_from_Cas_Ragle35[[#This Row],[Equipment '#]],'[1]Equip Rates'!A:C,3,FALSE),"")</f>
        <v>200</v>
      </c>
      <c r="F266" s="1" t="str">
        <f>IFERROR(VLOOKUP(Table_Query_from_Cas_Ragle35[[#This Row],[Equipment '#]],H:I,2,FALSE), "No Div")</f>
        <v>2</v>
      </c>
      <c r="H266" s="1" t="s">
        <v>1791</v>
      </c>
      <c r="I266" s="1" t="s">
        <v>1357</v>
      </c>
    </row>
    <row r="267" spans="1:9" x14ac:dyDescent="0.3">
      <c r="A267" s="1" t="s">
        <v>1073</v>
      </c>
      <c r="B267" s="1" t="s">
        <v>1350</v>
      </c>
      <c r="C267" s="1">
        <v>10031.81</v>
      </c>
      <c r="D267" s="1" t="s">
        <v>1356</v>
      </c>
      <c r="E267" s="1">
        <f>IFERROR(VLOOKUP(Table_Query_from_Cas_Ragle35[[#This Row],[Equipment '#]],'[1]Equip Rates'!A:C,3,FALSE),"")</f>
        <v>200</v>
      </c>
      <c r="F267" s="1" t="str">
        <f>IFERROR(VLOOKUP(Table_Query_from_Cas_Ragle35[[#This Row],[Equipment '#]],H:I,2,FALSE), "No Div")</f>
        <v>2</v>
      </c>
      <c r="H267" s="1" t="s">
        <v>1793</v>
      </c>
      <c r="I267" s="1" t="s">
        <v>1357</v>
      </c>
    </row>
    <row r="268" spans="1:9" x14ac:dyDescent="0.3">
      <c r="A268" s="1" t="s">
        <v>1764</v>
      </c>
      <c r="B268" s="1" t="s">
        <v>1796</v>
      </c>
      <c r="C268" s="1">
        <v>45310</v>
      </c>
      <c r="D268" s="1" t="s">
        <v>1356</v>
      </c>
      <c r="E268" s="1" t="str">
        <f>IFERROR(VLOOKUP(Table_Query_from_Cas_Ragle35[[#This Row],[Equipment '#]],'[1]Equip Rates'!A:C,3,FALSE),"")</f>
        <v/>
      </c>
      <c r="F268" s="1" t="str">
        <f>IFERROR(VLOOKUP(Table_Query_from_Cas_Ragle35[[#This Row],[Equipment '#]],H:I,2,FALSE), "No Div")</f>
        <v>1</v>
      </c>
      <c r="H268" s="1" t="s">
        <v>1794</v>
      </c>
      <c r="I268" s="1" t="s">
        <v>1357</v>
      </c>
    </row>
    <row r="269" spans="1:9" x14ac:dyDescent="0.3">
      <c r="A269" s="1" t="s">
        <v>1766</v>
      </c>
      <c r="B269" s="1" t="s">
        <v>1140</v>
      </c>
      <c r="C269" s="1">
        <v>95806</v>
      </c>
      <c r="D269" s="1" t="s">
        <v>1356</v>
      </c>
      <c r="E269" s="1" t="str">
        <f>IFERROR(VLOOKUP(Table_Query_from_Cas_Ragle35[[#This Row],[Equipment '#]],'[1]Equip Rates'!A:C,3,FALSE),"")</f>
        <v/>
      </c>
      <c r="F269" s="1" t="str">
        <f>IFERROR(VLOOKUP(Table_Query_from_Cas_Ragle35[[#This Row],[Equipment '#]],H:I,2,FALSE), "No Div")</f>
        <v>1</v>
      </c>
      <c r="H269" s="1" t="s">
        <v>1795</v>
      </c>
      <c r="I269" s="1" t="s">
        <v>1357</v>
      </c>
    </row>
    <row r="270" spans="1:9" x14ac:dyDescent="0.3">
      <c r="A270" s="1" t="s">
        <v>1139</v>
      </c>
      <c r="B270" s="1" t="s">
        <v>1140</v>
      </c>
      <c r="C270" s="1">
        <v>79500</v>
      </c>
      <c r="D270" s="1" t="s">
        <v>1356</v>
      </c>
      <c r="E270" s="1">
        <f>IFERROR(VLOOKUP(Table_Query_from_Cas_Ragle35[[#This Row],[Equipment '#]],'[1]Equip Rates'!A:C,3,FALSE),"")</f>
        <v>3500</v>
      </c>
      <c r="F270" s="1" t="str">
        <f>IFERROR(VLOOKUP(Table_Query_from_Cas_Ragle35[[#This Row],[Equipment '#]],H:I,2,FALSE), "No Div")</f>
        <v>2</v>
      </c>
      <c r="H270" s="1" t="s">
        <v>24</v>
      </c>
      <c r="I270" s="1" t="s">
        <v>1360</v>
      </c>
    </row>
    <row r="271" spans="1:9" x14ac:dyDescent="0.3">
      <c r="A271" s="1" t="s">
        <v>1771</v>
      </c>
      <c r="B271" s="1" t="s">
        <v>1799</v>
      </c>
      <c r="C271" s="1">
        <v>84800</v>
      </c>
      <c r="D271" s="1" t="s">
        <v>1356</v>
      </c>
      <c r="E271" s="1" t="str">
        <f>IFERROR(VLOOKUP(Table_Query_from_Cas_Ragle35[[#This Row],[Equipment '#]],'[1]Equip Rates'!A:C,3,FALSE),"")</f>
        <v/>
      </c>
      <c r="F271" s="1" t="str">
        <f>IFERROR(VLOOKUP(Table_Query_from_Cas_Ragle35[[#This Row],[Equipment '#]],H:I,2,FALSE), "No Div")</f>
        <v>1</v>
      </c>
      <c r="H271" s="1" t="s">
        <v>1797</v>
      </c>
      <c r="I271" s="1" t="s">
        <v>1360</v>
      </c>
    </row>
    <row r="272" spans="1:9" x14ac:dyDescent="0.3">
      <c r="A272" s="1" t="s">
        <v>1772</v>
      </c>
      <c r="B272" s="1" t="s">
        <v>1800</v>
      </c>
      <c r="C272" s="1">
        <v>67840</v>
      </c>
      <c r="D272" s="1" t="s">
        <v>1356</v>
      </c>
      <c r="E272" s="1" t="str">
        <f>IFERROR(VLOOKUP(Table_Query_from_Cas_Ragle35[[#This Row],[Equipment '#]],'[1]Equip Rates'!A:C,3,FALSE),"")</f>
        <v/>
      </c>
      <c r="F272" s="1" t="str">
        <f>IFERROR(VLOOKUP(Table_Query_from_Cas_Ragle35[[#This Row],[Equipment '#]],H:I,2,FALSE), "No Div")</f>
        <v>1</v>
      </c>
      <c r="H272" s="1" t="s">
        <v>1798</v>
      </c>
      <c r="I272" s="1" t="s">
        <v>1360</v>
      </c>
    </row>
    <row r="273" spans="1:9" x14ac:dyDescent="0.3">
      <c r="A273" s="1" t="s">
        <v>1776</v>
      </c>
      <c r="B273" s="1" t="s">
        <v>1802</v>
      </c>
      <c r="C273" s="1">
        <v>39751.9</v>
      </c>
      <c r="D273" s="1" t="s">
        <v>1356</v>
      </c>
      <c r="E273" s="1" t="str">
        <f>IFERROR(VLOOKUP(Table_Query_from_Cas_Ragle35[[#This Row],[Equipment '#]],'[1]Equip Rates'!A:C,3,FALSE),"")</f>
        <v/>
      </c>
      <c r="F273" s="1" t="str">
        <f>IFERROR(VLOOKUP(Table_Query_from_Cas_Ragle35[[#This Row],[Equipment '#]],H:I,2,FALSE), "No Div")</f>
        <v>1</v>
      </c>
      <c r="H273" s="1" t="s">
        <v>25</v>
      </c>
      <c r="I273" s="1" t="s">
        <v>1507</v>
      </c>
    </row>
    <row r="274" spans="1:9" x14ac:dyDescent="0.3">
      <c r="A274" s="1" t="s">
        <v>1778</v>
      </c>
      <c r="B274" s="1" t="s">
        <v>1804</v>
      </c>
      <c r="C274" s="1">
        <v>10348.94</v>
      </c>
      <c r="D274" s="1" t="s">
        <v>1356</v>
      </c>
      <c r="E274" s="1" t="str">
        <f>IFERROR(VLOOKUP(Table_Query_from_Cas_Ragle35[[#This Row],[Equipment '#]],'[1]Equip Rates'!A:C,3,FALSE),"")</f>
        <v/>
      </c>
      <c r="F274" s="1" t="str">
        <f>IFERROR(VLOOKUP(Table_Query_from_Cas_Ragle35[[#This Row],[Equipment '#]],H:I,2,FALSE), "No Div")</f>
        <v>1</v>
      </c>
      <c r="H274" s="1" t="s">
        <v>1801</v>
      </c>
      <c r="I274" s="1" t="s">
        <v>1357</v>
      </c>
    </row>
    <row r="275" spans="1:9" x14ac:dyDescent="0.3">
      <c r="A275" s="1" t="s">
        <v>1780</v>
      </c>
      <c r="B275" s="1" t="s">
        <v>1805</v>
      </c>
      <c r="C275" s="1">
        <v>9833.15</v>
      </c>
      <c r="D275" s="1" t="s">
        <v>1356</v>
      </c>
      <c r="E275" s="1" t="str">
        <f>IFERROR(VLOOKUP(Table_Query_from_Cas_Ragle35[[#This Row],[Equipment '#]],'[1]Equip Rates'!A:C,3,FALSE),"")</f>
        <v/>
      </c>
      <c r="F275" s="1" t="str">
        <f>IFERROR(VLOOKUP(Table_Query_from_Cas_Ragle35[[#This Row],[Equipment '#]],H:I,2,FALSE), "No Div")</f>
        <v>1</v>
      </c>
      <c r="H275" s="1" t="s">
        <v>7542</v>
      </c>
      <c r="I275" s="1" t="s">
        <v>1357</v>
      </c>
    </row>
    <row r="276" spans="1:9" x14ac:dyDescent="0.3">
      <c r="A276" s="1" t="s">
        <v>1781</v>
      </c>
      <c r="B276" s="1" t="s">
        <v>1807</v>
      </c>
      <c r="C276" s="1">
        <v>160875</v>
      </c>
      <c r="D276" s="1" t="s">
        <v>1356</v>
      </c>
      <c r="E276" s="1" t="str">
        <f>IFERROR(VLOOKUP(Table_Query_from_Cas_Ragle35[[#This Row],[Equipment '#]],'[1]Equip Rates'!A:C,3,FALSE),"")</f>
        <v/>
      </c>
      <c r="F276" s="1" t="str">
        <f>IFERROR(VLOOKUP(Table_Query_from_Cas_Ragle35[[#This Row],[Equipment '#]],H:I,2,FALSE), "No Div")</f>
        <v>1</v>
      </c>
      <c r="H276" s="1" t="s">
        <v>7543</v>
      </c>
      <c r="I276" s="1" t="s">
        <v>1357</v>
      </c>
    </row>
    <row r="277" spans="1:9" x14ac:dyDescent="0.3">
      <c r="A277" s="1" t="s">
        <v>1783</v>
      </c>
      <c r="B277" s="1" t="s">
        <v>1809</v>
      </c>
      <c r="C277" s="1">
        <v>24570</v>
      </c>
      <c r="D277" s="1" t="s">
        <v>1356</v>
      </c>
      <c r="E277" s="1" t="str">
        <f>IFERROR(VLOOKUP(Table_Query_from_Cas_Ragle35[[#This Row],[Equipment '#]],'[1]Equip Rates'!A:C,3,FALSE),"")</f>
        <v/>
      </c>
      <c r="F277" s="1" t="str">
        <f>IFERROR(VLOOKUP(Table_Query_from_Cas_Ragle35[[#This Row],[Equipment '#]],H:I,2,FALSE), "No Div")</f>
        <v>1</v>
      </c>
      <c r="H277" s="1" t="s">
        <v>1803</v>
      </c>
      <c r="I277" s="1" t="s">
        <v>1357</v>
      </c>
    </row>
    <row r="278" spans="1:9" x14ac:dyDescent="0.3">
      <c r="A278" s="1" t="s">
        <v>1785</v>
      </c>
      <c r="B278" s="1" t="s">
        <v>1810</v>
      </c>
      <c r="C278" s="1">
        <v>137830.09</v>
      </c>
      <c r="D278" s="1" t="s">
        <v>1356</v>
      </c>
      <c r="E278" s="1" t="str">
        <f>IFERROR(VLOOKUP(Table_Query_from_Cas_Ragle35[[#This Row],[Equipment '#]],'[1]Equip Rates'!A:C,3,FALSE),"")</f>
        <v/>
      </c>
      <c r="F278" s="1" t="str">
        <f>IFERROR(VLOOKUP(Table_Query_from_Cas_Ragle35[[#This Row],[Equipment '#]],H:I,2,FALSE), "No Div")</f>
        <v>1</v>
      </c>
      <c r="H278" s="1" t="s">
        <v>286</v>
      </c>
      <c r="I278" s="1" t="s">
        <v>1456</v>
      </c>
    </row>
    <row r="279" spans="1:9" x14ac:dyDescent="0.3">
      <c r="A279" s="1" t="s">
        <v>1787</v>
      </c>
      <c r="B279" s="1" t="s">
        <v>1811</v>
      </c>
      <c r="C279" s="1">
        <v>46570.400000000001</v>
      </c>
      <c r="D279" s="1" t="s">
        <v>1356</v>
      </c>
      <c r="E279" s="1" t="str">
        <f>IFERROR(VLOOKUP(Table_Query_from_Cas_Ragle35[[#This Row],[Equipment '#]],'[1]Equip Rates'!A:C,3,FALSE),"")</f>
        <v/>
      </c>
      <c r="F279" s="1" t="str">
        <f>IFERROR(VLOOKUP(Table_Query_from_Cas_Ragle35[[#This Row],[Equipment '#]],H:I,2,FALSE), "No Div")</f>
        <v>1</v>
      </c>
      <c r="H279" s="1" t="s">
        <v>1806</v>
      </c>
      <c r="I279" s="1" t="s">
        <v>1456</v>
      </c>
    </row>
    <row r="280" spans="1:9" x14ac:dyDescent="0.3">
      <c r="A280" s="1" t="s">
        <v>1789</v>
      </c>
      <c r="B280" s="1" t="s">
        <v>1812</v>
      </c>
      <c r="C280" s="1">
        <v>23080.03</v>
      </c>
      <c r="D280" s="1" t="s">
        <v>1356</v>
      </c>
      <c r="E280" s="1" t="str">
        <f>IFERROR(VLOOKUP(Table_Query_from_Cas_Ragle35[[#This Row],[Equipment '#]],'[1]Equip Rates'!A:C,3,FALSE),"")</f>
        <v/>
      </c>
      <c r="F280" s="1" t="str">
        <f>IFERROR(VLOOKUP(Table_Query_from_Cas_Ragle35[[#This Row],[Equipment '#]],H:I,2,FALSE), "No Div")</f>
        <v>1</v>
      </c>
      <c r="H280" s="1" t="s">
        <v>1808</v>
      </c>
      <c r="I280" s="1" t="s">
        <v>1456</v>
      </c>
    </row>
    <row r="281" spans="1:9" x14ac:dyDescent="0.3">
      <c r="A281" s="1" t="s">
        <v>1791</v>
      </c>
      <c r="B281" s="1" t="s">
        <v>1814</v>
      </c>
      <c r="C281" s="1">
        <v>212990.18</v>
      </c>
      <c r="D281" s="1" t="s">
        <v>1356</v>
      </c>
      <c r="E281" s="1" t="str">
        <f>IFERROR(VLOOKUP(Table_Query_from_Cas_Ragle35[[#This Row],[Equipment '#]],'[1]Equip Rates'!A:C,3,FALSE),"")</f>
        <v/>
      </c>
      <c r="F281" s="1" t="str">
        <f>IFERROR(VLOOKUP(Table_Query_from_Cas_Ragle35[[#This Row],[Equipment '#]],H:I,2,FALSE), "No Div")</f>
        <v>1</v>
      </c>
      <c r="H281" s="1" t="s">
        <v>26</v>
      </c>
      <c r="I281" s="1" t="s">
        <v>1507</v>
      </c>
    </row>
    <row r="282" spans="1:9" x14ac:dyDescent="0.3">
      <c r="A282" s="1" t="s">
        <v>1793</v>
      </c>
      <c r="B282" s="1" t="s">
        <v>1816</v>
      </c>
      <c r="C282" s="1">
        <v>15743.74</v>
      </c>
      <c r="D282" s="1" t="s">
        <v>1356</v>
      </c>
      <c r="E282" s="1" t="str">
        <f>IFERROR(VLOOKUP(Table_Query_from_Cas_Ragle35[[#This Row],[Equipment '#]],'[1]Equip Rates'!A:C,3,FALSE),"")</f>
        <v/>
      </c>
      <c r="F282" s="1" t="str">
        <f>IFERROR(VLOOKUP(Table_Query_from_Cas_Ragle35[[#This Row],[Equipment '#]],H:I,2,FALSE), "No Div")</f>
        <v>1</v>
      </c>
      <c r="H282" s="1" t="s">
        <v>241</v>
      </c>
      <c r="I282" s="1" t="s">
        <v>1507</v>
      </c>
    </row>
    <row r="283" spans="1:9" x14ac:dyDescent="0.3">
      <c r="A283" s="1" t="s">
        <v>1794</v>
      </c>
      <c r="B283" s="1" t="s">
        <v>1818</v>
      </c>
      <c r="C283" s="1">
        <v>10188.39</v>
      </c>
      <c r="D283" s="1" t="s">
        <v>1356</v>
      </c>
      <c r="E283" s="1" t="str">
        <f>IFERROR(VLOOKUP(Table_Query_from_Cas_Ragle35[[#This Row],[Equipment '#]],'[1]Equip Rates'!A:C,3,FALSE),"")</f>
        <v/>
      </c>
      <c r="F283" s="1" t="str">
        <f>IFERROR(VLOOKUP(Table_Query_from_Cas_Ragle35[[#This Row],[Equipment '#]],H:I,2,FALSE), "No Div")</f>
        <v>1</v>
      </c>
      <c r="H283" s="1" t="s">
        <v>1150</v>
      </c>
      <c r="I283" s="1" t="s">
        <v>1456</v>
      </c>
    </row>
    <row r="284" spans="1:9" x14ac:dyDescent="0.3">
      <c r="A284" s="1" t="s">
        <v>1795</v>
      </c>
      <c r="B284" s="1" t="s">
        <v>1820</v>
      </c>
      <c r="C284" s="1">
        <v>7931.76</v>
      </c>
      <c r="D284" s="1" t="s">
        <v>1356</v>
      </c>
      <c r="E284" s="1" t="str">
        <f>IFERROR(VLOOKUP(Table_Query_from_Cas_Ragle35[[#This Row],[Equipment '#]],'[1]Equip Rates'!A:C,3,FALSE),"")</f>
        <v/>
      </c>
      <c r="F284" s="1" t="str">
        <f>IFERROR(VLOOKUP(Table_Query_from_Cas_Ragle35[[#This Row],[Equipment '#]],H:I,2,FALSE), "No Div")</f>
        <v>1</v>
      </c>
      <c r="H284" s="1" t="s">
        <v>1813</v>
      </c>
      <c r="I284" s="1" t="s">
        <v>1357</v>
      </c>
    </row>
    <row r="285" spans="1:9" x14ac:dyDescent="0.3">
      <c r="A285" s="1" t="s">
        <v>24</v>
      </c>
      <c r="B285" s="1" t="s">
        <v>147</v>
      </c>
      <c r="C285" s="1">
        <v>112350</v>
      </c>
      <c r="D285" s="1" t="s">
        <v>1356</v>
      </c>
      <c r="E285" s="1">
        <f>IFERROR(VLOOKUP(Table_Query_from_Cas_Ragle35[[#This Row],[Equipment '#]],'[1]Equip Rates'!A:C,3,FALSE),"")</f>
        <v>5500</v>
      </c>
      <c r="F285" s="1" t="str">
        <f>IFERROR(VLOOKUP(Table_Query_from_Cas_Ragle35[[#This Row],[Equipment '#]],H:I,2,FALSE), "No Div")</f>
        <v>2</v>
      </c>
      <c r="H285" s="1" t="s">
        <v>1815</v>
      </c>
      <c r="I285" s="1" t="s">
        <v>1357</v>
      </c>
    </row>
    <row r="286" spans="1:9" x14ac:dyDescent="0.3">
      <c r="A286" s="1" t="s">
        <v>1797</v>
      </c>
      <c r="B286" s="1" t="s">
        <v>1823</v>
      </c>
      <c r="C286" s="1">
        <v>15517.64</v>
      </c>
      <c r="D286" s="1" t="s">
        <v>1356</v>
      </c>
      <c r="E286" s="1">
        <f>IFERROR(VLOOKUP(Table_Query_from_Cas_Ragle35[[#This Row],[Equipment '#]],'[1]Equip Rates'!A:C,3,FALSE),"")</f>
        <v>5500</v>
      </c>
      <c r="F286" s="1" t="str">
        <f>IFERROR(VLOOKUP(Table_Query_from_Cas_Ragle35[[#This Row],[Equipment '#]],H:I,2,FALSE), "No Div")</f>
        <v>2</v>
      </c>
      <c r="H286" s="1" t="s">
        <v>1817</v>
      </c>
      <c r="I286" s="1" t="s">
        <v>1357</v>
      </c>
    </row>
    <row r="287" spans="1:9" x14ac:dyDescent="0.3">
      <c r="A287" s="1" t="s">
        <v>1798</v>
      </c>
      <c r="B287" s="1" t="s">
        <v>1824</v>
      </c>
      <c r="C287" s="1">
        <v>17181.54</v>
      </c>
      <c r="D287" s="1" t="s">
        <v>1356</v>
      </c>
      <c r="E287" s="1">
        <f>IFERROR(VLOOKUP(Table_Query_from_Cas_Ragle35[[#This Row],[Equipment '#]],'[1]Equip Rates'!A:C,3,FALSE),"")</f>
        <v>5500</v>
      </c>
      <c r="F287" s="1" t="str">
        <f>IFERROR(VLOOKUP(Table_Query_from_Cas_Ragle35[[#This Row],[Equipment '#]],H:I,2,FALSE), "No Div")</f>
        <v>2</v>
      </c>
      <c r="H287" s="1" t="s">
        <v>1819</v>
      </c>
      <c r="I287" s="1" t="s">
        <v>1357</v>
      </c>
    </row>
    <row r="288" spans="1:9" x14ac:dyDescent="0.3">
      <c r="A288" s="1" t="s">
        <v>25</v>
      </c>
      <c r="B288" s="1" t="s">
        <v>148</v>
      </c>
      <c r="C288" s="1">
        <v>85701</v>
      </c>
      <c r="D288" s="1" t="s">
        <v>1356</v>
      </c>
      <c r="E288" s="1">
        <f>IFERROR(VLOOKUP(Table_Query_from_Cas_Ragle35[[#This Row],[Equipment '#]],'[1]Equip Rates'!A:C,3,FALSE),"")</f>
        <v>4500</v>
      </c>
      <c r="F288" s="1" t="str">
        <f>IFERROR(VLOOKUP(Table_Query_from_Cas_Ragle35[[#This Row],[Equipment '#]],H:I,2,FALSE), "No Div")</f>
        <v>4</v>
      </c>
      <c r="H288" s="1" t="s">
        <v>1821</v>
      </c>
      <c r="I288" s="1" t="s">
        <v>1357</v>
      </c>
    </row>
    <row r="289" spans="1:9" x14ac:dyDescent="0.3">
      <c r="A289" s="1" t="s">
        <v>1801</v>
      </c>
      <c r="B289" s="1" t="s">
        <v>1825</v>
      </c>
      <c r="C289" s="1">
        <v>177620</v>
      </c>
      <c r="D289" s="1" t="s">
        <v>1356</v>
      </c>
      <c r="E289" s="1" t="str">
        <f>IFERROR(VLOOKUP(Table_Query_from_Cas_Ragle35[[#This Row],[Equipment '#]],'[1]Equip Rates'!A:C,3,FALSE),"")</f>
        <v/>
      </c>
      <c r="F289" s="1" t="str">
        <f>IFERROR(VLOOKUP(Table_Query_from_Cas_Ragle35[[#This Row],[Equipment '#]],H:I,2,FALSE), "No Div")</f>
        <v>1</v>
      </c>
      <c r="H289" s="1" t="s">
        <v>3495</v>
      </c>
      <c r="I289" s="1" t="s">
        <v>1357</v>
      </c>
    </row>
    <row r="290" spans="1:9" x14ac:dyDescent="0.3">
      <c r="A290" s="1" t="s">
        <v>7542</v>
      </c>
      <c r="B290" s="1" t="s">
        <v>7544</v>
      </c>
      <c r="C290" s="1">
        <v>59187.05</v>
      </c>
      <c r="D290" s="1" t="s">
        <v>1356</v>
      </c>
      <c r="E290" s="1" t="str">
        <f>IFERROR(VLOOKUP(Table_Query_from_Cas_Ragle35[[#This Row],[Equipment '#]],'[1]Equip Rates'!A:C,3,FALSE),"")</f>
        <v/>
      </c>
      <c r="F290" s="1" t="str">
        <f>IFERROR(VLOOKUP(Table_Query_from_Cas_Ragle35[[#This Row],[Equipment '#]],H:I,2,FALSE), "No Div")</f>
        <v>1</v>
      </c>
      <c r="H290" s="1" t="s">
        <v>3782</v>
      </c>
      <c r="I290" s="1" t="s">
        <v>1357</v>
      </c>
    </row>
    <row r="291" spans="1:9" x14ac:dyDescent="0.3">
      <c r="A291" s="1" t="s">
        <v>7543</v>
      </c>
      <c r="B291" s="1" t="s">
        <v>7545</v>
      </c>
      <c r="C291" s="1">
        <v>15863.37</v>
      </c>
      <c r="D291" s="1" t="s">
        <v>1356</v>
      </c>
      <c r="E291" s="1" t="str">
        <f>IFERROR(VLOOKUP(Table_Query_from_Cas_Ragle35[[#This Row],[Equipment '#]],'[1]Equip Rates'!A:C,3,FALSE),"")</f>
        <v/>
      </c>
      <c r="F291" s="1" t="str">
        <f>IFERROR(VLOOKUP(Table_Query_from_Cas_Ragle35[[#This Row],[Equipment '#]],H:I,2,FALSE), "No Div")</f>
        <v>1</v>
      </c>
      <c r="H291" s="1" t="s">
        <v>7546</v>
      </c>
      <c r="I291" s="1" t="s">
        <v>1357</v>
      </c>
    </row>
    <row r="292" spans="1:9" x14ac:dyDescent="0.3">
      <c r="A292" s="1" t="s">
        <v>1803</v>
      </c>
      <c r="B292" s="1" t="s">
        <v>1826</v>
      </c>
      <c r="C292" s="1">
        <v>172000</v>
      </c>
      <c r="D292" s="1" t="s">
        <v>1356</v>
      </c>
      <c r="E292" s="1" t="str">
        <f>IFERROR(VLOOKUP(Table_Query_from_Cas_Ragle35[[#This Row],[Equipment '#]],'[1]Equip Rates'!A:C,3,FALSE),"")</f>
        <v/>
      </c>
      <c r="F292" s="1" t="str">
        <f>IFERROR(VLOOKUP(Table_Query_from_Cas_Ragle35[[#This Row],[Equipment '#]],H:I,2,FALSE), "No Div")</f>
        <v>1</v>
      </c>
      <c r="H292" s="1" t="s">
        <v>7547</v>
      </c>
      <c r="I292" s="1" t="s">
        <v>1357</v>
      </c>
    </row>
    <row r="293" spans="1:9" x14ac:dyDescent="0.3">
      <c r="A293" s="1" t="s">
        <v>286</v>
      </c>
      <c r="B293" s="1" t="s">
        <v>287</v>
      </c>
      <c r="C293" s="1">
        <v>127608.93</v>
      </c>
      <c r="D293" s="1" t="s">
        <v>1356</v>
      </c>
      <c r="E293" s="1">
        <f>IFERROR(VLOOKUP(Table_Query_from_Cas_Ragle35[[#This Row],[Equipment '#]],'[1]Equip Rates'!A:C,3,FALSE),"")</f>
        <v>5500</v>
      </c>
      <c r="F293" s="1" t="str">
        <f>IFERROR(VLOOKUP(Table_Query_from_Cas_Ragle35[[#This Row],[Equipment '#]],H:I,2,FALSE), "No Div")</f>
        <v>3</v>
      </c>
      <c r="H293" s="1" t="s">
        <v>1822</v>
      </c>
      <c r="I293" s="1" t="s">
        <v>1357</v>
      </c>
    </row>
    <row r="294" spans="1:9" x14ac:dyDescent="0.3">
      <c r="A294" s="1" t="s">
        <v>1806</v>
      </c>
      <c r="B294" s="1" t="s">
        <v>1829</v>
      </c>
      <c r="C294" s="1">
        <v>41417.730000000003</v>
      </c>
      <c r="D294" s="1" t="s">
        <v>1356</v>
      </c>
      <c r="E294" s="1">
        <f>IFERROR(VLOOKUP(Table_Query_from_Cas_Ragle35[[#This Row],[Equipment '#]],'[1]Equip Rates'!A:C,3,FALSE),"")</f>
        <v>5500</v>
      </c>
      <c r="F294" s="1" t="str">
        <f>IFERROR(VLOOKUP(Table_Query_from_Cas_Ragle35[[#This Row],[Equipment '#]],H:I,2,FALSE), "No Div")</f>
        <v>3</v>
      </c>
      <c r="H294" s="1" t="s">
        <v>7548</v>
      </c>
      <c r="I294" s="1" t="s">
        <v>1360</v>
      </c>
    </row>
    <row r="295" spans="1:9" x14ac:dyDescent="0.3">
      <c r="A295" s="1" t="s">
        <v>1808</v>
      </c>
      <c r="B295" s="1" t="s">
        <v>1831</v>
      </c>
      <c r="C295" s="1">
        <v>18402.5</v>
      </c>
      <c r="D295" s="1" t="s">
        <v>1356</v>
      </c>
      <c r="E295" s="1">
        <f>IFERROR(VLOOKUP(Table_Query_from_Cas_Ragle35[[#This Row],[Equipment '#]],'[1]Equip Rates'!A:C,3,FALSE),"")</f>
        <v>5500</v>
      </c>
      <c r="F295" s="1" t="str">
        <f>IFERROR(VLOOKUP(Table_Query_from_Cas_Ragle35[[#This Row],[Equipment '#]],H:I,2,FALSE), "No Div")</f>
        <v>3</v>
      </c>
      <c r="H295" s="1" t="s">
        <v>288</v>
      </c>
      <c r="I295" s="1" t="s">
        <v>1456</v>
      </c>
    </row>
    <row r="296" spans="1:9" x14ac:dyDescent="0.3">
      <c r="A296" s="1" t="s">
        <v>26</v>
      </c>
      <c r="B296" s="1" t="s">
        <v>149</v>
      </c>
      <c r="C296" s="1">
        <v>108380.3</v>
      </c>
      <c r="D296" s="1" t="s">
        <v>1356</v>
      </c>
      <c r="E296" s="1">
        <f>IFERROR(VLOOKUP(Table_Query_from_Cas_Ragle35[[#This Row],[Equipment '#]],'[1]Equip Rates'!A:C,3,FALSE),"")</f>
        <v>5500</v>
      </c>
      <c r="F296" s="1" t="str">
        <f>IFERROR(VLOOKUP(Table_Query_from_Cas_Ragle35[[#This Row],[Equipment '#]],H:I,2,FALSE), "No Div")</f>
        <v>4</v>
      </c>
      <c r="H296" s="1" t="s">
        <v>290</v>
      </c>
      <c r="I296" s="1" t="s">
        <v>1456</v>
      </c>
    </row>
    <row r="297" spans="1:9" x14ac:dyDescent="0.3">
      <c r="A297" s="1" t="s">
        <v>241</v>
      </c>
      <c r="B297" s="1" t="s">
        <v>242</v>
      </c>
      <c r="C297" s="1">
        <v>57080.3</v>
      </c>
      <c r="D297" s="1" t="s">
        <v>1356</v>
      </c>
      <c r="E297" s="1">
        <f>IFERROR(VLOOKUP(Table_Query_from_Cas_Ragle35[[#This Row],[Equipment '#]],'[1]Equip Rates'!A:C,3,FALSE),"")</f>
        <v>4500</v>
      </c>
      <c r="F297" s="1" t="str">
        <f>IFERROR(VLOOKUP(Table_Query_from_Cas_Ragle35[[#This Row],[Equipment '#]],H:I,2,FALSE), "No Div")</f>
        <v>4</v>
      </c>
      <c r="H297" s="1" t="s">
        <v>1347</v>
      </c>
      <c r="I297" s="1" t="s">
        <v>1456</v>
      </c>
    </row>
    <row r="298" spans="1:9" x14ac:dyDescent="0.3">
      <c r="A298" s="1" t="s">
        <v>1813</v>
      </c>
      <c r="B298" s="1" t="s">
        <v>1833</v>
      </c>
      <c r="C298" s="1">
        <v>408062.44</v>
      </c>
      <c r="D298" s="1" t="s">
        <v>1356</v>
      </c>
      <c r="E298" s="1" t="str">
        <f>IFERROR(VLOOKUP(Table_Query_from_Cas_Ragle35[[#This Row],[Equipment '#]],'[1]Equip Rates'!A:C,3,FALSE),"")</f>
        <v/>
      </c>
      <c r="F298" s="1" t="str">
        <f>IFERROR(VLOOKUP(Table_Query_from_Cas_Ragle35[[#This Row],[Equipment '#]],H:I,2,FALSE), "No Div")</f>
        <v>1</v>
      </c>
      <c r="H298" s="1" t="s">
        <v>487</v>
      </c>
      <c r="I298" s="1" t="s">
        <v>1456</v>
      </c>
    </row>
    <row r="299" spans="1:9" x14ac:dyDescent="0.3">
      <c r="A299" s="1" t="s">
        <v>1815</v>
      </c>
      <c r="B299" s="1" t="s">
        <v>1835</v>
      </c>
      <c r="C299" s="1">
        <v>23944.97</v>
      </c>
      <c r="D299" s="1" t="s">
        <v>1356</v>
      </c>
      <c r="E299" s="1" t="str">
        <f>IFERROR(VLOOKUP(Table_Query_from_Cas_Ragle35[[#This Row],[Equipment '#]],'[1]Equip Rates'!A:C,3,FALSE),"")</f>
        <v/>
      </c>
      <c r="F299" s="1" t="str">
        <f>IFERROR(VLOOKUP(Table_Query_from_Cas_Ragle35[[#This Row],[Equipment '#]],H:I,2,FALSE), "No Div")</f>
        <v>1</v>
      </c>
      <c r="H299" s="1" t="s">
        <v>1827</v>
      </c>
      <c r="I299" s="1" t="s">
        <v>1357</v>
      </c>
    </row>
    <row r="300" spans="1:9" x14ac:dyDescent="0.3">
      <c r="A300" s="1" t="s">
        <v>1817</v>
      </c>
      <c r="B300" s="1" t="s">
        <v>1837</v>
      </c>
      <c r="C300" s="1">
        <v>298602</v>
      </c>
      <c r="D300" s="1" t="s">
        <v>1356</v>
      </c>
      <c r="E300" s="1" t="str">
        <f>IFERROR(VLOOKUP(Table_Query_from_Cas_Ragle35[[#This Row],[Equipment '#]],'[1]Equip Rates'!A:C,3,FALSE),"")</f>
        <v/>
      </c>
      <c r="F300" s="1" t="str">
        <f>IFERROR(VLOOKUP(Table_Query_from_Cas_Ragle35[[#This Row],[Equipment '#]],H:I,2,FALSE), "No Div")</f>
        <v>1</v>
      </c>
      <c r="H300" s="1" t="s">
        <v>1828</v>
      </c>
      <c r="I300" s="1" t="s">
        <v>1357</v>
      </c>
    </row>
    <row r="301" spans="1:9" x14ac:dyDescent="0.3">
      <c r="A301" s="1" t="s">
        <v>1819</v>
      </c>
      <c r="B301" s="1" t="s">
        <v>1839</v>
      </c>
      <c r="C301" s="1">
        <v>24319.88</v>
      </c>
      <c r="D301" s="1" t="s">
        <v>1356</v>
      </c>
      <c r="E301" s="1" t="str">
        <f>IFERROR(VLOOKUP(Table_Query_from_Cas_Ragle35[[#This Row],[Equipment '#]],'[1]Equip Rates'!A:C,3,FALSE),"")</f>
        <v/>
      </c>
      <c r="F301" s="1" t="str">
        <f>IFERROR(VLOOKUP(Table_Query_from_Cas_Ragle35[[#This Row],[Equipment '#]],H:I,2,FALSE), "No Div")</f>
        <v>1</v>
      </c>
      <c r="H301" s="1" t="s">
        <v>1830</v>
      </c>
      <c r="I301" s="1" t="s">
        <v>1360</v>
      </c>
    </row>
    <row r="302" spans="1:9" x14ac:dyDescent="0.3">
      <c r="A302" s="1" t="s">
        <v>1821</v>
      </c>
      <c r="B302" s="1" t="s">
        <v>1841</v>
      </c>
      <c r="C302" s="1">
        <v>227900</v>
      </c>
      <c r="D302" s="1" t="s">
        <v>1356</v>
      </c>
      <c r="E302" s="1" t="str">
        <f>IFERROR(VLOOKUP(Table_Query_from_Cas_Ragle35[[#This Row],[Equipment '#]],'[1]Equip Rates'!A:C,3,FALSE),"")</f>
        <v/>
      </c>
      <c r="F302" s="1" t="str">
        <f>IFERROR(VLOOKUP(Table_Query_from_Cas_Ragle35[[#This Row],[Equipment '#]],H:I,2,FALSE), "No Div")</f>
        <v>1</v>
      </c>
      <c r="H302" s="1" t="s">
        <v>1098</v>
      </c>
      <c r="I302" s="1" t="s">
        <v>1456</v>
      </c>
    </row>
    <row r="303" spans="1:9" x14ac:dyDescent="0.3">
      <c r="A303" s="1" t="s">
        <v>3495</v>
      </c>
      <c r="B303" s="1" t="s">
        <v>3496</v>
      </c>
      <c r="C303" s="1">
        <v>22175.599999999999</v>
      </c>
      <c r="D303" s="1" t="s">
        <v>1356</v>
      </c>
      <c r="E303" s="1" t="str">
        <f>IFERROR(VLOOKUP(Table_Query_from_Cas_Ragle35[[#This Row],[Equipment '#]],'[1]Equip Rates'!A:C,3,FALSE),"")</f>
        <v/>
      </c>
      <c r="F303" s="1" t="str">
        <f>IFERROR(VLOOKUP(Table_Query_from_Cas_Ragle35[[#This Row],[Equipment '#]],H:I,2,FALSE), "No Div")</f>
        <v>1</v>
      </c>
      <c r="H303" s="1" t="s">
        <v>1832</v>
      </c>
      <c r="I303" s="1" t="s">
        <v>1357</v>
      </c>
    </row>
    <row r="304" spans="1:9" x14ac:dyDescent="0.3">
      <c r="A304" s="1" t="s">
        <v>3782</v>
      </c>
      <c r="B304" s="1" t="s">
        <v>3783</v>
      </c>
      <c r="C304" s="1">
        <v>111800</v>
      </c>
      <c r="D304" s="1" t="s">
        <v>1356</v>
      </c>
      <c r="E304" s="1" t="str">
        <f>IFERROR(VLOOKUP(Table_Query_from_Cas_Ragle35[[#This Row],[Equipment '#]],'[1]Equip Rates'!A:C,3,FALSE),"")</f>
        <v/>
      </c>
      <c r="F304" s="1" t="str">
        <f>IFERROR(VLOOKUP(Table_Query_from_Cas_Ragle35[[#This Row],[Equipment '#]],H:I,2,FALSE), "No Div")</f>
        <v>1</v>
      </c>
      <c r="H304" s="1" t="s">
        <v>268</v>
      </c>
      <c r="I304" s="1" t="s">
        <v>1360</v>
      </c>
    </row>
    <row r="305" spans="1:9" x14ac:dyDescent="0.3">
      <c r="A305" s="1" t="s">
        <v>7546</v>
      </c>
      <c r="B305" s="1" t="s">
        <v>7549</v>
      </c>
      <c r="C305" s="1">
        <v>87132</v>
      </c>
      <c r="D305" s="1" t="s">
        <v>1356</v>
      </c>
      <c r="E305" s="1" t="str">
        <f>IFERROR(VLOOKUP(Table_Query_from_Cas_Ragle35[[#This Row],[Equipment '#]],'[1]Equip Rates'!A:C,3,FALSE),"")</f>
        <v/>
      </c>
      <c r="F305" s="1" t="str">
        <f>IFERROR(VLOOKUP(Table_Query_from_Cas_Ragle35[[#This Row],[Equipment '#]],H:I,2,FALSE), "No Div")</f>
        <v>1</v>
      </c>
      <c r="H305" s="1" t="s">
        <v>453</v>
      </c>
      <c r="I305" s="1" t="s">
        <v>1360</v>
      </c>
    </row>
    <row r="306" spans="1:9" x14ac:dyDescent="0.3">
      <c r="A306" s="1" t="s">
        <v>7547</v>
      </c>
      <c r="B306" s="1" t="s">
        <v>7550</v>
      </c>
      <c r="C306" s="1">
        <v>227916.43</v>
      </c>
      <c r="D306" s="1" t="s">
        <v>1356</v>
      </c>
      <c r="E306" s="1" t="str">
        <f>IFERROR(VLOOKUP(Table_Query_from_Cas_Ragle35[[#This Row],[Equipment '#]],'[1]Equip Rates'!A:C,3,FALSE),"")</f>
        <v/>
      </c>
      <c r="F306" s="1" t="str">
        <f>IFERROR(VLOOKUP(Table_Query_from_Cas_Ragle35[[#This Row],[Equipment '#]],H:I,2,FALSE), "No Div")</f>
        <v>1</v>
      </c>
      <c r="H306" s="1" t="s">
        <v>1834</v>
      </c>
      <c r="I306" s="1" t="s">
        <v>1357</v>
      </c>
    </row>
    <row r="307" spans="1:9" x14ac:dyDescent="0.3">
      <c r="A307" s="1" t="s">
        <v>1822</v>
      </c>
      <c r="B307" s="1" t="s">
        <v>1843</v>
      </c>
      <c r="C307" s="1">
        <v>2650</v>
      </c>
      <c r="D307" s="1" t="s">
        <v>1356</v>
      </c>
      <c r="E307" s="1" t="str">
        <f>IFERROR(VLOOKUP(Table_Query_from_Cas_Ragle35[[#This Row],[Equipment '#]],'[1]Equip Rates'!A:C,3,FALSE),"")</f>
        <v/>
      </c>
      <c r="F307" s="1" t="str">
        <f>IFERROR(VLOOKUP(Table_Query_from_Cas_Ragle35[[#This Row],[Equipment '#]],H:I,2,FALSE), "No Div")</f>
        <v>1</v>
      </c>
      <c r="H307" s="1" t="s">
        <v>1836</v>
      </c>
      <c r="I307" s="1" t="s">
        <v>1357</v>
      </c>
    </row>
    <row r="308" spans="1:9" x14ac:dyDescent="0.3">
      <c r="A308" s="1" t="s">
        <v>7548</v>
      </c>
      <c r="B308" s="1" t="s">
        <v>7551</v>
      </c>
      <c r="C308" s="1">
        <v>42399.040000000001</v>
      </c>
      <c r="D308" s="1" t="s">
        <v>1356</v>
      </c>
      <c r="E308" s="1">
        <f>IFERROR(VLOOKUP(Table_Query_from_Cas_Ragle35[[#This Row],[Equipment '#]],'[1]Equip Rates'!A:C,3,FALSE),"")</f>
        <v>5953.75</v>
      </c>
      <c r="F308" s="1" t="str">
        <f>IFERROR(VLOOKUP(Table_Query_from_Cas_Ragle35[[#This Row],[Equipment '#]],H:I,2,FALSE), "No Div")</f>
        <v>2</v>
      </c>
      <c r="H308" s="1" t="s">
        <v>1838</v>
      </c>
      <c r="I308" s="1" t="s">
        <v>1357</v>
      </c>
    </row>
    <row r="309" spans="1:9" x14ac:dyDescent="0.3">
      <c r="A309" s="1" t="s">
        <v>288</v>
      </c>
      <c r="B309" s="1" t="s">
        <v>289</v>
      </c>
      <c r="C309" s="1">
        <v>68146.679999999993</v>
      </c>
      <c r="D309" s="1" t="s">
        <v>1356</v>
      </c>
      <c r="E309" s="1">
        <f>IFERROR(VLOOKUP(Table_Query_from_Cas_Ragle35[[#This Row],[Equipment '#]],'[1]Equip Rates'!A:C,3,FALSE),"")</f>
        <v>4000</v>
      </c>
      <c r="F309" s="1" t="str">
        <f>IFERROR(VLOOKUP(Table_Query_from_Cas_Ragle35[[#This Row],[Equipment '#]],H:I,2,FALSE), "No Div")</f>
        <v>3</v>
      </c>
      <c r="H309" s="1" t="s">
        <v>1840</v>
      </c>
      <c r="I309" s="1" t="s">
        <v>1360</v>
      </c>
    </row>
    <row r="310" spans="1:9" x14ac:dyDescent="0.3">
      <c r="A310" s="1" t="s">
        <v>290</v>
      </c>
      <c r="B310" s="1" t="s">
        <v>291</v>
      </c>
      <c r="C310" s="1">
        <v>57500</v>
      </c>
      <c r="D310" s="1" t="s">
        <v>1356</v>
      </c>
      <c r="E310" s="1">
        <f>IFERROR(VLOOKUP(Table_Query_from_Cas_Ragle35[[#This Row],[Equipment '#]],'[1]Equip Rates'!A:C,3,FALSE),"")</f>
        <v>4000</v>
      </c>
      <c r="F310" s="1" t="str">
        <f>IFERROR(VLOOKUP(Table_Query_from_Cas_Ragle35[[#This Row],[Equipment '#]],H:I,2,FALSE), "No Div")</f>
        <v>3</v>
      </c>
      <c r="H310" s="1" t="s">
        <v>1842</v>
      </c>
      <c r="I310" s="1" t="s">
        <v>1360</v>
      </c>
    </row>
    <row r="311" spans="1:9" x14ac:dyDescent="0.3">
      <c r="A311" s="1" t="s">
        <v>1347</v>
      </c>
      <c r="B311" s="1" t="s">
        <v>1348</v>
      </c>
      <c r="C311" s="1">
        <v>47697.23</v>
      </c>
      <c r="D311" s="1" t="s">
        <v>1356</v>
      </c>
      <c r="E311" s="1">
        <f>IFERROR(VLOOKUP(Table_Query_from_Cas_Ragle35[[#This Row],[Equipment '#]],'[1]Equip Rates'!A:C,3,FALSE),"")</f>
        <v>2500</v>
      </c>
      <c r="F311" s="1" t="str">
        <f>IFERROR(VLOOKUP(Table_Query_from_Cas_Ragle35[[#This Row],[Equipment '#]],H:I,2,FALSE), "No Div")</f>
        <v>3</v>
      </c>
      <c r="H311" s="1" t="s">
        <v>1844</v>
      </c>
      <c r="I311" s="1" t="s">
        <v>1360</v>
      </c>
    </row>
    <row r="312" spans="1:9" x14ac:dyDescent="0.3">
      <c r="A312" s="1" t="s">
        <v>1848</v>
      </c>
      <c r="B312" s="1" t="s">
        <v>1849</v>
      </c>
      <c r="C312" s="1">
        <v>0</v>
      </c>
      <c r="D312" s="1" t="s">
        <v>1356</v>
      </c>
      <c r="E312" s="1" t="str">
        <f>IFERROR(VLOOKUP(Table_Query_from_Cas_Ragle35[[#This Row],[Equipment '#]],'[1]Equip Rates'!A:C,3,FALSE),"")</f>
        <v/>
      </c>
      <c r="F312" s="1" t="str">
        <f>IFERROR(VLOOKUP(Table_Query_from_Cas_Ragle35[[#This Row],[Equipment '#]],H:I,2,FALSE), "No Div")</f>
        <v>No Div</v>
      </c>
      <c r="H312" s="1" t="s">
        <v>1845</v>
      </c>
      <c r="I312" s="1" t="s">
        <v>1357</v>
      </c>
    </row>
    <row r="313" spans="1:9" x14ac:dyDescent="0.3">
      <c r="A313" s="1" t="s">
        <v>1851</v>
      </c>
      <c r="B313" s="1" t="s">
        <v>1852</v>
      </c>
      <c r="C313" s="1">
        <v>0</v>
      </c>
      <c r="D313" s="1" t="s">
        <v>1356</v>
      </c>
      <c r="E313" s="1" t="str">
        <f>IFERROR(VLOOKUP(Table_Query_from_Cas_Ragle35[[#This Row],[Equipment '#]],'[1]Equip Rates'!A:C,3,FALSE),"")</f>
        <v/>
      </c>
      <c r="F313" s="1" t="str">
        <f>IFERROR(VLOOKUP(Table_Query_from_Cas_Ragle35[[#This Row],[Equipment '#]],H:I,2,FALSE), "No Div")</f>
        <v>No Div</v>
      </c>
      <c r="H313" s="1" t="s">
        <v>1846</v>
      </c>
      <c r="I313" s="1" t="s">
        <v>1357</v>
      </c>
    </row>
    <row r="314" spans="1:9" x14ac:dyDescent="0.3">
      <c r="A314" s="1" t="s">
        <v>487</v>
      </c>
      <c r="B314" s="1" t="s">
        <v>1349</v>
      </c>
      <c r="C314" s="1">
        <v>145000</v>
      </c>
      <c r="D314" s="1" t="s">
        <v>1356</v>
      </c>
      <c r="E314" s="1">
        <f>IFERROR(VLOOKUP(Table_Query_from_Cas_Ragle35[[#This Row],[Equipment '#]],'[1]Equip Rates'!A:C,3,FALSE),"")</f>
        <v>2500</v>
      </c>
      <c r="F314" s="1" t="str">
        <f>IFERROR(VLOOKUP(Table_Query_from_Cas_Ragle35[[#This Row],[Equipment '#]],H:I,2,FALSE), "No Div")</f>
        <v>3</v>
      </c>
      <c r="H314" s="1" t="s">
        <v>1847</v>
      </c>
      <c r="I314" s="1" t="s">
        <v>1360</v>
      </c>
    </row>
    <row r="315" spans="1:9" x14ac:dyDescent="0.3">
      <c r="A315" s="1" t="s">
        <v>1855</v>
      </c>
      <c r="B315" s="1" t="s">
        <v>1856</v>
      </c>
      <c r="C315" s="1">
        <v>22500</v>
      </c>
      <c r="D315" s="1" t="s">
        <v>1356</v>
      </c>
      <c r="E315" s="1" t="str">
        <f>IFERROR(VLOOKUP(Table_Query_from_Cas_Ragle35[[#This Row],[Equipment '#]],'[1]Equip Rates'!A:C,3,FALSE),"")</f>
        <v/>
      </c>
      <c r="F315" s="1" t="str">
        <f>IFERROR(VLOOKUP(Table_Query_from_Cas_Ragle35[[#This Row],[Equipment '#]],H:I,2,FALSE), "No Div")</f>
        <v>No Div</v>
      </c>
      <c r="H315" s="1" t="s">
        <v>1850</v>
      </c>
      <c r="I315" s="1" t="s">
        <v>1360</v>
      </c>
    </row>
    <row r="316" spans="1:9" x14ac:dyDescent="0.3">
      <c r="A316" s="1" t="s">
        <v>1827</v>
      </c>
      <c r="B316" s="1" t="s">
        <v>1858</v>
      </c>
      <c r="C316" s="1">
        <v>23500</v>
      </c>
      <c r="D316" s="1" t="s">
        <v>1356</v>
      </c>
      <c r="E316" s="1" t="str">
        <f>IFERROR(VLOOKUP(Table_Query_from_Cas_Ragle35[[#This Row],[Equipment '#]],'[1]Equip Rates'!A:C,3,FALSE),"")</f>
        <v/>
      </c>
      <c r="F316" s="1" t="str">
        <f>IFERROR(VLOOKUP(Table_Query_from_Cas_Ragle35[[#This Row],[Equipment '#]],H:I,2,FALSE), "No Div")</f>
        <v>1</v>
      </c>
      <c r="H316" s="1" t="s">
        <v>1853</v>
      </c>
      <c r="I316" s="1" t="s">
        <v>1360</v>
      </c>
    </row>
    <row r="317" spans="1:9" x14ac:dyDescent="0.3">
      <c r="A317" s="1" t="s">
        <v>1828</v>
      </c>
      <c r="B317" s="1" t="s">
        <v>1860</v>
      </c>
      <c r="C317" s="1">
        <v>21100.400000000001</v>
      </c>
      <c r="D317" s="1" t="s">
        <v>1356</v>
      </c>
      <c r="E317" s="1" t="str">
        <f>IFERROR(VLOOKUP(Table_Query_from_Cas_Ragle35[[#This Row],[Equipment '#]],'[1]Equip Rates'!A:C,3,FALSE),"")</f>
        <v/>
      </c>
      <c r="F317" s="1" t="str">
        <f>IFERROR(VLOOKUP(Table_Query_from_Cas_Ragle35[[#This Row],[Equipment '#]],H:I,2,FALSE), "No Div")</f>
        <v>1</v>
      </c>
      <c r="H317" s="1" t="s">
        <v>1854</v>
      </c>
      <c r="I317" s="1" t="s">
        <v>1360</v>
      </c>
    </row>
    <row r="318" spans="1:9" x14ac:dyDescent="0.3">
      <c r="A318" s="1" t="s">
        <v>268</v>
      </c>
      <c r="B318" s="1" t="s">
        <v>269</v>
      </c>
      <c r="C318" s="1">
        <v>34719</v>
      </c>
      <c r="D318" s="1" t="s">
        <v>1356</v>
      </c>
      <c r="E318" s="1">
        <f>IFERROR(VLOOKUP(Table_Query_from_Cas_Ragle35[[#This Row],[Equipment '#]],'[1]Equip Rates'!A:C,3,FALSE),"")</f>
        <v>1700</v>
      </c>
      <c r="F318" s="1" t="str">
        <f>IFERROR(VLOOKUP(Table_Query_from_Cas_Ragle35[[#This Row],[Equipment '#]],H:I,2,FALSE), "No Div")</f>
        <v>2</v>
      </c>
      <c r="H318" s="1" t="s">
        <v>1857</v>
      </c>
      <c r="I318" s="1" t="s">
        <v>1360</v>
      </c>
    </row>
    <row r="319" spans="1:9" x14ac:dyDescent="0.3">
      <c r="A319" s="1" t="s">
        <v>453</v>
      </c>
      <c r="B319" s="1" t="s">
        <v>1039</v>
      </c>
      <c r="C319" s="1">
        <v>38367.89</v>
      </c>
      <c r="D319" s="1" t="s">
        <v>1356</v>
      </c>
      <c r="E319" s="1">
        <f>IFERROR(VLOOKUP(Table_Query_from_Cas_Ragle35[[#This Row],[Equipment '#]],'[1]Equip Rates'!A:C,3,FALSE),"")</f>
        <v>1700</v>
      </c>
      <c r="F319" s="1" t="str">
        <f>IFERROR(VLOOKUP(Table_Query_from_Cas_Ragle35[[#This Row],[Equipment '#]],H:I,2,FALSE), "No Div")</f>
        <v>2</v>
      </c>
      <c r="H319" s="1" t="s">
        <v>1859</v>
      </c>
      <c r="I319" s="1" t="s">
        <v>1360</v>
      </c>
    </row>
    <row r="320" spans="1:9" x14ac:dyDescent="0.3">
      <c r="A320" s="1" t="s">
        <v>1834</v>
      </c>
      <c r="B320" s="1" t="s">
        <v>1864</v>
      </c>
      <c r="C320" s="1">
        <v>48200</v>
      </c>
      <c r="D320" s="1" t="s">
        <v>1356</v>
      </c>
      <c r="E320" s="1" t="str">
        <f>IFERROR(VLOOKUP(Table_Query_from_Cas_Ragle35[[#This Row],[Equipment '#]],'[1]Equip Rates'!A:C,3,FALSE),"")</f>
        <v/>
      </c>
      <c r="F320" s="1" t="str">
        <f>IFERROR(VLOOKUP(Table_Query_from_Cas_Ragle35[[#This Row],[Equipment '#]],H:I,2,FALSE), "No Div")</f>
        <v>1</v>
      </c>
      <c r="H320" s="1" t="s">
        <v>1861</v>
      </c>
      <c r="I320" s="1" t="s">
        <v>1360</v>
      </c>
    </row>
    <row r="321" spans="1:9" x14ac:dyDescent="0.3">
      <c r="A321" s="1" t="s">
        <v>1836</v>
      </c>
      <c r="B321" s="1" t="s">
        <v>1866</v>
      </c>
      <c r="C321" s="1">
        <v>51900</v>
      </c>
      <c r="D321" s="1" t="s">
        <v>1356</v>
      </c>
      <c r="E321" s="1" t="str">
        <f>IFERROR(VLOOKUP(Table_Query_from_Cas_Ragle35[[#This Row],[Equipment '#]],'[1]Equip Rates'!A:C,3,FALSE),"")</f>
        <v/>
      </c>
      <c r="F321" s="1" t="str">
        <f>IFERROR(VLOOKUP(Table_Query_from_Cas_Ragle35[[#This Row],[Equipment '#]],H:I,2,FALSE), "No Div")</f>
        <v>1</v>
      </c>
      <c r="H321" s="1" t="s">
        <v>1862</v>
      </c>
      <c r="I321" s="1" t="s">
        <v>1360</v>
      </c>
    </row>
    <row r="322" spans="1:9" x14ac:dyDescent="0.3">
      <c r="A322" s="1" t="s">
        <v>1838</v>
      </c>
      <c r="B322" s="1" t="s">
        <v>1868</v>
      </c>
      <c r="C322" s="1">
        <v>18919.87</v>
      </c>
      <c r="D322" s="1" t="s">
        <v>1356</v>
      </c>
      <c r="E322" s="1" t="str">
        <f>IFERROR(VLOOKUP(Table_Query_from_Cas_Ragle35[[#This Row],[Equipment '#]],'[1]Equip Rates'!A:C,3,FALSE),"")</f>
        <v/>
      </c>
      <c r="F322" s="1" t="str">
        <f>IFERROR(VLOOKUP(Table_Query_from_Cas_Ragle35[[#This Row],[Equipment '#]],H:I,2,FALSE), "No Div")</f>
        <v>1</v>
      </c>
      <c r="H322" s="1" t="s">
        <v>1863</v>
      </c>
      <c r="I322" s="1" t="s">
        <v>1360</v>
      </c>
    </row>
    <row r="323" spans="1:9" x14ac:dyDescent="0.3">
      <c r="A323" s="1" t="s">
        <v>1840</v>
      </c>
      <c r="B323" s="1" t="s">
        <v>1870</v>
      </c>
      <c r="C323" s="1">
        <v>76282.53</v>
      </c>
      <c r="D323" s="1" t="s">
        <v>1356</v>
      </c>
      <c r="E323" s="1">
        <f>IFERROR(VLOOKUP(Table_Query_from_Cas_Ragle35[[#This Row],[Equipment '#]],'[1]Equip Rates'!A:C,3,FALSE),"")</f>
        <v>5000</v>
      </c>
      <c r="F323" s="1" t="str">
        <f>IFERROR(VLOOKUP(Table_Query_from_Cas_Ragle35[[#This Row],[Equipment '#]],H:I,2,FALSE), "No Div")</f>
        <v>2</v>
      </c>
      <c r="H323" s="1" t="s">
        <v>3497</v>
      </c>
      <c r="I323" s="1" t="s">
        <v>1360</v>
      </c>
    </row>
    <row r="324" spans="1:9" x14ac:dyDescent="0.3">
      <c r="A324" s="1" t="s">
        <v>1842</v>
      </c>
      <c r="B324" s="1" t="s">
        <v>1872</v>
      </c>
      <c r="C324" s="1">
        <v>99000</v>
      </c>
      <c r="D324" s="1" t="s">
        <v>1356</v>
      </c>
      <c r="E324" s="1">
        <f>IFERROR(VLOOKUP(Table_Query_from_Cas_Ragle35[[#This Row],[Equipment '#]],'[1]Equip Rates'!A:C,3,FALSE),"")</f>
        <v>5000</v>
      </c>
      <c r="F324" s="1" t="str">
        <f>IFERROR(VLOOKUP(Table_Query_from_Cas_Ragle35[[#This Row],[Equipment '#]],H:I,2,FALSE), "No Div")</f>
        <v>2</v>
      </c>
      <c r="H324" s="1" t="s">
        <v>1865</v>
      </c>
      <c r="I324" s="1" t="s">
        <v>1360</v>
      </c>
    </row>
    <row r="325" spans="1:9" x14ac:dyDescent="0.3">
      <c r="A325" s="1" t="s">
        <v>1844</v>
      </c>
      <c r="B325" s="1" t="s">
        <v>1874</v>
      </c>
      <c r="C325" s="1">
        <v>115000</v>
      </c>
      <c r="D325" s="1" t="s">
        <v>1356</v>
      </c>
      <c r="E325" s="1">
        <f>IFERROR(VLOOKUP(Table_Query_from_Cas_Ragle35[[#This Row],[Equipment '#]],'[1]Equip Rates'!A:C,3,FALSE),"")</f>
        <v>5000</v>
      </c>
      <c r="F325" s="1" t="str">
        <f>IFERROR(VLOOKUP(Table_Query_from_Cas_Ragle35[[#This Row],[Equipment '#]],H:I,2,FALSE), "No Div")</f>
        <v>2</v>
      </c>
      <c r="H325" s="1" t="s">
        <v>4122</v>
      </c>
      <c r="I325" s="1" t="s">
        <v>1360</v>
      </c>
    </row>
    <row r="326" spans="1:9" x14ac:dyDescent="0.3">
      <c r="A326" s="1" t="s">
        <v>1845</v>
      </c>
      <c r="B326" s="1" t="s">
        <v>1876</v>
      </c>
      <c r="C326" s="1">
        <v>47000</v>
      </c>
      <c r="D326" s="1" t="s">
        <v>1356</v>
      </c>
      <c r="E326" s="1" t="str">
        <f>IFERROR(VLOOKUP(Table_Query_from_Cas_Ragle35[[#This Row],[Equipment '#]],'[1]Equip Rates'!A:C,3,FALSE),"")</f>
        <v/>
      </c>
      <c r="F326" s="1" t="str">
        <f>IFERROR(VLOOKUP(Table_Query_from_Cas_Ragle35[[#This Row],[Equipment '#]],H:I,2,FALSE), "No Div")</f>
        <v>1</v>
      </c>
      <c r="H326" s="1" t="s">
        <v>1867</v>
      </c>
      <c r="I326" s="1" t="s">
        <v>1360</v>
      </c>
    </row>
    <row r="327" spans="1:9" x14ac:dyDescent="0.3">
      <c r="A327" s="1" t="s">
        <v>1846</v>
      </c>
      <c r="B327" s="1" t="s">
        <v>3498</v>
      </c>
      <c r="C327" s="1">
        <v>46000</v>
      </c>
      <c r="D327" s="1" t="s">
        <v>1356</v>
      </c>
      <c r="E327" s="1" t="str">
        <f>IFERROR(VLOOKUP(Table_Query_from_Cas_Ragle35[[#This Row],[Equipment '#]],'[1]Equip Rates'!A:C,3,FALSE),"")</f>
        <v/>
      </c>
      <c r="F327" s="1" t="str">
        <f>IFERROR(VLOOKUP(Table_Query_from_Cas_Ragle35[[#This Row],[Equipment '#]],H:I,2,FALSE), "No Div")</f>
        <v>1</v>
      </c>
      <c r="H327" s="1" t="s">
        <v>1869</v>
      </c>
      <c r="I327" s="1" t="s">
        <v>1360</v>
      </c>
    </row>
    <row r="328" spans="1:9" x14ac:dyDescent="0.3">
      <c r="A328" s="1" t="s">
        <v>1847</v>
      </c>
      <c r="B328" s="1" t="s">
        <v>1879</v>
      </c>
      <c r="C328" s="1">
        <v>0</v>
      </c>
      <c r="D328" s="1" t="s">
        <v>1356</v>
      </c>
      <c r="E328" s="1" t="str">
        <f>IFERROR(VLOOKUP(Table_Query_from_Cas_Ragle35[[#This Row],[Equipment '#]],'[1]Equip Rates'!A:C,3,FALSE),"")</f>
        <v/>
      </c>
      <c r="F328" s="1" t="str">
        <f>IFERROR(VLOOKUP(Table_Query_from_Cas_Ragle35[[#This Row],[Equipment '#]],H:I,2,FALSE), "No Div")</f>
        <v>2</v>
      </c>
      <c r="H328" s="1" t="s">
        <v>1871</v>
      </c>
      <c r="I328" s="1" t="s">
        <v>1360</v>
      </c>
    </row>
    <row r="329" spans="1:9" x14ac:dyDescent="0.3">
      <c r="A329" s="1" t="s">
        <v>1850</v>
      </c>
      <c r="B329" s="1" t="s">
        <v>1881</v>
      </c>
      <c r="C329" s="1">
        <v>0</v>
      </c>
      <c r="D329" s="1" t="s">
        <v>1356</v>
      </c>
      <c r="E329" s="1" t="str">
        <f>IFERROR(VLOOKUP(Table_Query_from_Cas_Ragle35[[#This Row],[Equipment '#]],'[1]Equip Rates'!A:C,3,FALSE),"")</f>
        <v/>
      </c>
      <c r="F329" s="1" t="str">
        <f>IFERROR(VLOOKUP(Table_Query_from_Cas_Ragle35[[#This Row],[Equipment '#]],H:I,2,FALSE), "No Div")</f>
        <v>2</v>
      </c>
      <c r="H329" s="1" t="s">
        <v>1873</v>
      </c>
      <c r="I329" s="1" t="s">
        <v>1360</v>
      </c>
    </row>
    <row r="330" spans="1:9" x14ac:dyDescent="0.3">
      <c r="A330" s="1" t="s">
        <v>1853</v>
      </c>
      <c r="B330" s="1" t="s">
        <v>1883</v>
      </c>
      <c r="C330" s="1">
        <v>0</v>
      </c>
      <c r="D330" s="1" t="s">
        <v>1356</v>
      </c>
      <c r="E330" s="1" t="str">
        <f>IFERROR(VLOOKUP(Table_Query_from_Cas_Ragle35[[#This Row],[Equipment '#]],'[1]Equip Rates'!A:C,3,FALSE),"")</f>
        <v/>
      </c>
      <c r="F330" s="1" t="str">
        <f>IFERROR(VLOOKUP(Table_Query_from_Cas_Ragle35[[#This Row],[Equipment '#]],H:I,2,FALSE), "No Div")</f>
        <v>2</v>
      </c>
      <c r="H330" s="1" t="s">
        <v>1875</v>
      </c>
      <c r="I330" s="1" t="s">
        <v>1360</v>
      </c>
    </row>
    <row r="331" spans="1:9" x14ac:dyDescent="0.3">
      <c r="A331" s="1" t="s">
        <v>1854</v>
      </c>
      <c r="B331" s="1" t="s">
        <v>1885</v>
      </c>
      <c r="C331" s="1">
        <v>0</v>
      </c>
      <c r="D331" s="1" t="s">
        <v>1356</v>
      </c>
      <c r="E331" s="1" t="str">
        <f>IFERROR(VLOOKUP(Table_Query_from_Cas_Ragle35[[#This Row],[Equipment '#]],'[1]Equip Rates'!A:C,3,FALSE),"")</f>
        <v/>
      </c>
      <c r="F331" s="1" t="str">
        <f>IFERROR(VLOOKUP(Table_Query_from_Cas_Ragle35[[#This Row],[Equipment '#]],H:I,2,FALSE), "No Div")</f>
        <v>2</v>
      </c>
      <c r="H331" s="1" t="s">
        <v>1877</v>
      </c>
      <c r="I331" s="1" t="s">
        <v>1360</v>
      </c>
    </row>
    <row r="332" spans="1:9" x14ac:dyDescent="0.3">
      <c r="A332" s="1" t="s">
        <v>1859</v>
      </c>
      <c r="B332" s="1" t="s">
        <v>1887</v>
      </c>
      <c r="C332" s="1">
        <v>0</v>
      </c>
      <c r="D332" s="1" t="s">
        <v>1356</v>
      </c>
      <c r="E332" s="1" t="str">
        <f>IFERROR(VLOOKUP(Table_Query_from_Cas_Ragle35[[#This Row],[Equipment '#]],'[1]Equip Rates'!A:C,3,FALSE),"")</f>
        <v/>
      </c>
      <c r="F332" s="1" t="str">
        <f>IFERROR(VLOOKUP(Table_Query_from_Cas_Ragle35[[#This Row],[Equipment '#]],H:I,2,FALSE), "No Div")</f>
        <v>2</v>
      </c>
      <c r="H332" s="1" t="s">
        <v>1878</v>
      </c>
      <c r="I332" s="1" t="s">
        <v>1360</v>
      </c>
    </row>
    <row r="333" spans="1:9" x14ac:dyDescent="0.3">
      <c r="A333" s="1" t="s">
        <v>1861</v>
      </c>
      <c r="B333" s="1" t="s">
        <v>1889</v>
      </c>
      <c r="C333" s="1">
        <v>0</v>
      </c>
      <c r="D333" s="1" t="s">
        <v>1356</v>
      </c>
      <c r="E333" s="1" t="str">
        <f>IFERROR(VLOOKUP(Table_Query_from_Cas_Ragle35[[#This Row],[Equipment '#]],'[1]Equip Rates'!A:C,3,FALSE),"")</f>
        <v/>
      </c>
      <c r="F333" s="1" t="str">
        <f>IFERROR(VLOOKUP(Table_Query_from_Cas_Ragle35[[#This Row],[Equipment '#]],H:I,2,FALSE), "No Div")</f>
        <v>2</v>
      </c>
      <c r="H333" s="1" t="s">
        <v>1880</v>
      </c>
      <c r="I333" s="1" t="s">
        <v>1357</v>
      </c>
    </row>
    <row r="334" spans="1:9" x14ac:dyDescent="0.3">
      <c r="A334" s="1" t="s">
        <v>1862</v>
      </c>
      <c r="B334" s="1" t="s">
        <v>1881</v>
      </c>
      <c r="C334" s="1">
        <v>0</v>
      </c>
      <c r="D334" s="1" t="s">
        <v>1356</v>
      </c>
      <c r="E334" s="1" t="str">
        <f>IFERROR(VLOOKUP(Table_Query_from_Cas_Ragle35[[#This Row],[Equipment '#]],'[1]Equip Rates'!A:C,3,FALSE),"")</f>
        <v/>
      </c>
      <c r="F334" s="1" t="str">
        <f>IFERROR(VLOOKUP(Table_Query_from_Cas_Ragle35[[#This Row],[Equipment '#]],H:I,2,FALSE), "No Div")</f>
        <v>2</v>
      </c>
      <c r="H334" s="1" t="s">
        <v>1882</v>
      </c>
      <c r="I334" s="1" t="s">
        <v>1360</v>
      </c>
    </row>
    <row r="335" spans="1:9" x14ac:dyDescent="0.3">
      <c r="A335" s="1" t="s">
        <v>1863</v>
      </c>
      <c r="B335" s="1" t="s">
        <v>1892</v>
      </c>
      <c r="C335" s="1">
        <v>9381.17</v>
      </c>
      <c r="D335" s="1" t="s">
        <v>1356</v>
      </c>
      <c r="E335" s="1" t="str">
        <f>IFERROR(VLOOKUP(Table_Query_from_Cas_Ragle35[[#This Row],[Equipment '#]],'[1]Equip Rates'!A:C,3,FALSE),"")</f>
        <v/>
      </c>
      <c r="F335" s="1" t="str">
        <f>IFERROR(VLOOKUP(Table_Query_from_Cas_Ragle35[[#This Row],[Equipment '#]],H:I,2,FALSE), "No Div")</f>
        <v>2</v>
      </c>
      <c r="H335" s="1" t="s">
        <v>1884</v>
      </c>
      <c r="I335" s="1" t="s">
        <v>1360</v>
      </c>
    </row>
    <row r="336" spans="1:9" x14ac:dyDescent="0.3">
      <c r="A336" s="1" t="s">
        <v>3497</v>
      </c>
      <c r="B336" s="1" t="s">
        <v>3499</v>
      </c>
      <c r="C336" s="1">
        <v>0</v>
      </c>
      <c r="D336" s="1" t="s">
        <v>1356</v>
      </c>
      <c r="E336" s="1" t="str">
        <f>IFERROR(VLOOKUP(Table_Query_from_Cas_Ragle35[[#This Row],[Equipment '#]],'[1]Equip Rates'!A:C,3,FALSE),"")</f>
        <v/>
      </c>
      <c r="F336" s="1" t="str">
        <f>IFERROR(VLOOKUP(Table_Query_from_Cas_Ragle35[[#This Row],[Equipment '#]],H:I,2,FALSE), "No Div")</f>
        <v>2</v>
      </c>
      <c r="H336" s="1" t="s">
        <v>1886</v>
      </c>
      <c r="I336" s="1" t="s">
        <v>1357</v>
      </c>
    </row>
    <row r="337" spans="1:9" x14ac:dyDescent="0.3">
      <c r="A337" s="1" t="s">
        <v>1865</v>
      </c>
      <c r="B337" s="1" t="s">
        <v>1881</v>
      </c>
      <c r="C337" s="1">
        <v>0</v>
      </c>
      <c r="D337" s="1" t="s">
        <v>1356</v>
      </c>
      <c r="E337" s="1" t="str">
        <f>IFERROR(VLOOKUP(Table_Query_from_Cas_Ragle35[[#This Row],[Equipment '#]],'[1]Equip Rates'!A:C,3,FALSE),"")</f>
        <v/>
      </c>
      <c r="F337" s="1" t="str">
        <f>IFERROR(VLOOKUP(Table_Query_from_Cas_Ragle35[[#This Row],[Equipment '#]],H:I,2,FALSE), "No Div")</f>
        <v>2</v>
      </c>
      <c r="H337" s="1" t="s">
        <v>1888</v>
      </c>
      <c r="I337" s="1" t="s">
        <v>1357</v>
      </c>
    </row>
    <row r="338" spans="1:9" x14ac:dyDescent="0.3">
      <c r="A338" s="1" t="s">
        <v>4122</v>
      </c>
      <c r="B338" s="1" t="s">
        <v>7552</v>
      </c>
      <c r="C338" s="1">
        <v>0</v>
      </c>
      <c r="D338" s="1" t="s">
        <v>1356</v>
      </c>
      <c r="E338" s="1" t="str">
        <f>IFERROR(VLOOKUP(Table_Query_from_Cas_Ragle35[[#This Row],[Equipment '#]],'[1]Equip Rates'!A:C,3,FALSE),"")</f>
        <v/>
      </c>
      <c r="F338" s="1" t="str">
        <f>IFERROR(VLOOKUP(Table_Query_from_Cas_Ragle35[[#This Row],[Equipment '#]],H:I,2,FALSE), "No Div")</f>
        <v>2</v>
      </c>
      <c r="H338" s="1" t="s">
        <v>1890</v>
      </c>
      <c r="I338" s="1" t="s">
        <v>1360</v>
      </c>
    </row>
    <row r="339" spans="1:9" x14ac:dyDescent="0.3">
      <c r="A339" s="1" t="s">
        <v>1867</v>
      </c>
      <c r="B339" s="1" t="s">
        <v>1895</v>
      </c>
      <c r="C339" s="1">
        <v>7964.11</v>
      </c>
      <c r="D339" s="1" t="s">
        <v>1356</v>
      </c>
      <c r="E339" s="1" t="str">
        <f>IFERROR(VLOOKUP(Table_Query_from_Cas_Ragle35[[#This Row],[Equipment '#]],'[1]Equip Rates'!A:C,3,FALSE),"")</f>
        <v/>
      </c>
      <c r="F339" s="1" t="str">
        <f>IFERROR(VLOOKUP(Table_Query_from_Cas_Ragle35[[#This Row],[Equipment '#]],H:I,2,FALSE), "No Div")</f>
        <v>2</v>
      </c>
      <c r="H339" s="1" t="s">
        <v>1891</v>
      </c>
      <c r="I339" s="1" t="s">
        <v>1357</v>
      </c>
    </row>
    <row r="340" spans="1:9" x14ac:dyDescent="0.3">
      <c r="A340" s="1" t="s">
        <v>1869</v>
      </c>
      <c r="B340" s="1" t="s">
        <v>1897</v>
      </c>
      <c r="C340" s="1">
        <v>0</v>
      </c>
      <c r="D340" s="1" t="s">
        <v>1356</v>
      </c>
      <c r="E340" s="1" t="str">
        <f>IFERROR(VLOOKUP(Table_Query_from_Cas_Ragle35[[#This Row],[Equipment '#]],'[1]Equip Rates'!A:C,3,FALSE),"")</f>
        <v/>
      </c>
      <c r="F340" s="1" t="str">
        <f>IFERROR(VLOOKUP(Table_Query_from_Cas_Ragle35[[#This Row],[Equipment '#]],H:I,2,FALSE), "No Div")</f>
        <v>2</v>
      </c>
      <c r="H340" s="1" t="s">
        <v>3500</v>
      </c>
      <c r="I340" s="1" t="s">
        <v>1357</v>
      </c>
    </row>
    <row r="341" spans="1:9" x14ac:dyDescent="0.3">
      <c r="A341" s="1" t="s">
        <v>1871</v>
      </c>
      <c r="B341" s="1" t="s">
        <v>1897</v>
      </c>
      <c r="C341" s="1">
        <v>1260</v>
      </c>
      <c r="D341" s="1" t="s">
        <v>1356</v>
      </c>
      <c r="E341" s="1" t="str">
        <f>IFERROR(VLOOKUP(Table_Query_from_Cas_Ragle35[[#This Row],[Equipment '#]],'[1]Equip Rates'!A:C,3,FALSE),"")</f>
        <v/>
      </c>
      <c r="F341" s="1" t="str">
        <f>IFERROR(VLOOKUP(Table_Query_from_Cas_Ragle35[[#This Row],[Equipment '#]],H:I,2,FALSE), "No Div")</f>
        <v>2</v>
      </c>
      <c r="H341" s="1" t="s">
        <v>1893</v>
      </c>
      <c r="I341" s="1" t="s">
        <v>1574</v>
      </c>
    </row>
    <row r="342" spans="1:9" x14ac:dyDescent="0.3">
      <c r="A342" s="1" t="s">
        <v>1873</v>
      </c>
      <c r="B342" s="1" t="s">
        <v>1897</v>
      </c>
      <c r="C342" s="1">
        <v>0</v>
      </c>
      <c r="D342" s="1" t="s">
        <v>1356</v>
      </c>
      <c r="E342" s="1" t="str">
        <f>IFERROR(VLOOKUP(Table_Query_from_Cas_Ragle35[[#This Row],[Equipment '#]],'[1]Equip Rates'!A:C,3,FALSE),"")</f>
        <v/>
      </c>
      <c r="F342" s="1" t="str">
        <f>IFERROR(VLOOKUP(Table_Query_from_Cas_Ragle35[[#This Row],[Equipment '#]],H:I,2,FALSE), "No Div")</f>
        <v>2</v>
      </c>
      <c r="H342" s="1" t="s">
        <v>1894</v>
      </c>
      <c r="I342" s="1" t="s">
        <v>1574</v>
      </c>
    </row>
    <row r="343" spans="1:9" x14ac:dyDescent="0.3">
      <c r="A343" s="1" t="s">
        <v>1901</v>
      </c>
      <c r="B343" s="1" t="s">
        <v>1902</v>
      </c>
      <c r="C343" s="1">
        <v>0</v>
      </c>
      <c r="D343" s="1" t="s">
        <v>1356</v>
      </c>
      <c r="E343" s="1" t="str">
        <f>IFERROR(VLOOKUP(Table_Query_from_Cas_Ragle35[[#This Row],[Equipment '#]],'[1]Equip Rates'!A:C,3,FALSE),"")</f>
        <v/>
      </c>
      <c r="F343" s="1" t="str">
        <f>IFERROR(VLOOKUP(Table_Query_from_Cas_Ragle35[[#This Row],[Equipment '#]],H:I,2,FALSE), "No Div")</f>
        <v>No Div</v>
      </c>
      <c r="H343" s="1" t="s">
        <v>1896</v>
      </c>
      <c r="I343" s="1" t="s">
        <v>1360</v>
      </c>
    </row>
    <row r="344" spans="1:9" x14ac:dyDescent="0.3">
      <c r="A344" s="1" t="s">
        <v>1904</v>
      </c>
      <c r="B344" s="1" t="s">
        <v>1905</v>
      </c>
      <c r="C344" s="1">
        <v>0</v>
      </c>
      <c r="D344" s="1" t="s">
        <v>1356</v>
      </c>
      <c r="E344" s="1" t="str">
        <f>IFERROR(VLOOKUP(Table_Query_from_Cas_Ragle35[[#This Row],[Equipment '#]],'[1]Equip Rates'!A:C,3,FALSE),"")</f>
        <v/>
      </c>
      <c r="F344" s="1" t="str">
        <f>IFERROR(VLOOKUP(Table_Query_from_Cas_Ragle35[[#This Row],[Equipment '#]],H:I,2,FALSE), "No Div")</f>
        <v>No Div</v>
      </c>
      <c r="H344" s="1" t="s">
        <v>1898</v>
      </c>
      <c r="I344" s="1" t="s">
        <v>1357</v>
      </c>
    </row>
    <row r="345" spans="1:9" x14ac:dyDescent="0.3">
      <c r="A345" s="1" t="s">
        <v>1875</v>
      </c>
      <c r="B345" s="1" t="s">
        <v>1907</v>
      </c>
      <c r="C345" s="1">
        <v>0</v>
      </c>
      <c r="D345" s="1" t="s">
        <v>1356</v>
      </c>
      <c r="E345" s="1" t="str">
        <f>IFERROR(VLOOKUP(Table_Query_from_Cas_Ragle35[[#This Row],[Equipment '#]],'[1]Equip Rates'!A:C,3,FALSE),"")</f>
        <v/>
      </c>
      <c r="F345" s="1" t="str">
        <f>IFERROR(VLOOKUP(Table_Query_from_Cas_Ragle35[[#This Row],[Equipment '#]],H:I,2,FALSE), "No Div")</f>
        <v>2</v>
      </c>
      <c r="H345" s="1" t="s">
        <v>1899</v>
      </c>
      <c r="I345" s="1" t="s">
        <v>1360</v>
      </c>
    </row>
    <row r="346" spans="1:9" x14ac:dyDescent="0.3">
      <c r="A346" s="1" t="s">
        <v>1877</v>
      </c>
      <c r="B346" s="1" t="s">
        <v>1910</v>
      </c>
      <c r="C346" s="1">
        <v>0</v>
      </c>
      <c r="D346" s="1" t="s">
        <v>1356</v>
      </c>
      <c r="E346" s="1" t="str">
        <f>IFERROR(VLOOKUP(Table_Query_from_Cas_Ragle35[[#This Row],[Equipment '#]],'[1]Equip Rates'!A:C,3,FALSE),"")</f>
        <v/>
      </c>
      <c r="F346" s="1" t="str">
        <f>IFERROR(VLOOKUP(Table_Query_from_Cas_Ragle35[[#This Row],[Equipment '#]],H:I,2,FALSE), "No Div")</f>
        <v>2</v>
      </c>
      <c r="H346" s="1" t="s">
        <v>1900</v>
      </c>
      <c r="I346" s="1" t="s">
        <v>1357</v>
      </c>
    </row>
    <row r="347" spans="1:9" x14ac:dyDescent="0.3">
      <c r="A347" s="1" t="s">
        <v>1878</v>
      </c>
      <c r="B347" s="1" t="s">
        <v>1912</v>
      </c>
      <c r="C347" s="1">
        <v>0</v>
      </c>
      <c r="D347" s="1" t="s">
        <v>1356</v>
      </c>
      <c r="E347" s="1" t="str">
        <f>IFERROR(VLOOKUP(Table_Query_from_Cas_Ragle35[[#This Row],[Equipment '#]],'[1]Equip Rates'!A:C,3,FALSE),"")</f>
        <v/>
      </c>
      <c r="F347" s="1" t="str">
        <f>IFERROR(VLOOKUP(Table_Query_from_Cas_Ragle35[[#This Row],[Equipment '#]],H:I,2,FALSE), "No Div")</f>
        <v>2</v>
      </c>
      <c r="H347" s="1" t="s">
        <v>1903</v>
      </c>
      <c r="I347" s="1" t="s">
        <v>1357</v>
      </c>
    </row>
    <row r="348" spans="1:9" x14ac:dyDescent="0.3">
      <c r="A348" s="1" t="s">
        <v>1914</v>
      </c>
      <c r="B348" s="1" t="s">
        <v>1915</v>
      </c>
      <c r="C348" s="1">
        <v>0</v>
      </c>
      <c r="D348" s="1" t="s">
        <v>1356</v>
      </c>
      <c r="E348" s="1" t="str">
        <f>IFERROR(VLOOKUP(Table_Query_from_Cas_Ragle35[[#This Row],[Equipment '#]],'[1]Equip Rates'!A:C,3,FALSE),"")</f>
        <v/>
      </c>
      <c r="F348" s="1" t="str">
        <f>IFERROR(VLOOKUP(Table_Query_from_Cas_Ragle35[[#This Row],[Equipment '#]],H:I,2,FALSE), "No Div")</f>
        <v>No Div</v>
      </c>
      <c r="H348" s="1" t="s">
        <v>1906</v>
      </c>
      <c r="I348" s="1" t="s">
        <v>1360</v>
      </c>
    </row>
    <row r="349" spans="1:9" x14ac:dyDescent="0.3">
      <c r="A349" s="1" t="s">
        <v>1917</v>
      </c>
      <c r="B349" s="1" t="s">
        <v>1918</v>
      </c>
      <c r="C349" s="1">
        <v>0</v>
      </c>
      <c r="D349" s="1" t="s">
        <v>1356</v>
      </c>
      <c r="E349" s="1" t="str">
        <f>IFERROR(VLOOKUP(Table_Query_from_Cas_Ragle35[[#This Row],[Equipment '#]],'[1]Equip Rates'!A:C,3,FALSE),"")</f>
        <v/>
      </c>
      <c r="F349" s="1" t="str">
        <f>IFERROR(VLOOKUP(Table_Query_from_Cas_Ragle35[[#This Row],[Equipment '#]],H:I,2,FALSE), "No Div")</f>
        <v>No Div</v>
      </c>
      <c r="H349" s="1" t="s">
        <v>1908</v>
      </c>
      <c r="I349" s="1" t="s">
        <v>1909</v>
      </c>
    </row>
    <row r="350" spans="1:9" x14ac:dyDescent="0.3">
      <c r="A350" s="1" t="s">
        <v>1920</v>
      </c>
      <c r="B350" s="1" t="s">
        <v>1915</v>
      </c>
      <c r="C350" s="1">
        <v>0</v>
      </c>
      <c r="D350" s="1" t="s">
        <v>1356</v>
      </c>
      <c r="E350" s="1" t="str">
        <f>IFERROR(VLOOKUP(Table_Query_from_Cas_Ragle35[[#This Row],[Equipment '#]],'[1]Equip Rates'!A:C,3,FALSE),"")</f>
        <v/>
      </c>
      <c r="F350" s="1" t="str">
        <f>IFERROR(VLOOKUP(Table_Query_from_Cas_Ragle35[[#This Row],[Equipment '#]],H:I,2,FALSE), "No Div")</f>
        <v>No Div</v>
      </c>
      <c r="H350" s="1" t="s">
        <v>1911</v>
      </c>
      <c r="I350" s="1" t="s">
        <v>1909</v>
      </c>
    </row>
    <row r="351" spans="1:9" x14ac:dyDescent="0.3">
      <c r="A351" s="1" t="s">
        <v>1922</v>
      </c>
      <c r="B351" s="1" t="s">
        <v>1923</v>
      </c>
      <c r="C351" s="1">
        <v>0</v>
      </c>
      <c r="D351" s="1" t="s">
        <v>1356</v>
      </c>
      <c r="E351" s="1" t="str">
        <f>IFERROR(VLOOKUP(Table_Query_from_Cas_Ragle35[[#This Row],[Equipment '#]],'[1]Equip Rates'!A:C,3,FALSE),"")</f>
        <v/>
      </c>
      <c r="F351" s="1" t="str">
        <f>IFERROR(VLOOKUP(Table_Query_from_Cas_Ragle35[[#This Row],[Equipment '#]],H:I,2,FALSE), "No Div")</f>
        <v>No Div</v>
      </c>
      <c r="H351" s="1" t="s">
        <v>1913</v>
      </c>
      <c r="I351" s="1" t="s">
        <v>1360</v>
      </c>
    </row>
    <row r="352" spans="1:9" x14ac:dyDescent="0.3">
      <c r="A352" s="1" t="s">
        <v>1925</v>
      </c>
      <c r="B352" s="1" t="s">
        <v>1926</v>
      </c>
      <c r="C352" s="1">
        <v>31747</v>
      </c>
      <c r="D352" s="1" t="s">
        <v>1356</v>
      </c>
      <c r="E352" s="1" t="str">
        <f>IFERROR(VLOOKUP(Table_Query_from_Cas_Ragle35[[#This Row],[Equipment '#]],'[1]Equip Rates'!A:C,3,FALSE),"")</f>
        <v/>
      </c>
      <c r="F352" s="1" t="str">
        <f>IFERROR(VLOOKUP(Table_Query_from_Cas_Ragle35[[#This Row],[Equipment '#]],H:I,2,FALSE), "No Div")</f>
        <v>No Div</v>
      </c>
      <c r="H352" s="1" t="s">
        <v>1916</v>
      </c>
      <c r="I352" s="1" t="s">
        <v>1909</v>
      </c>
    </row>
    <row r="353" spans="1:9" x14ac:dyDescent="0.3">
      <c r="A353" s="1" t="s">
        <v>1880</v>
      </c>
      <c r="B353" s="1" t="s">
        <v>1927</v>
      </c>
      <c r="C353" s="1">
        <v>131307.91</v>
      </c>
      <c r="D353" s="1" t="s">
        <v>1356</v>
      </c>
      <c r="E353" s="1" t="str">
        <f>IFERROR(VLOOKUP(Table_Query_from_Cas_Ragle35[[#This Row],[Equipment '#]],'[1]Equip Rates'!A:C,3,FALSE),"")</f>
        <v/>
      </c>
      <c r="F353" s="1" t="str">
        <f>IFERROR(VLOOKUP(Table_Query_from_Cas_Ragle35[[#This Row],[Equipment '#]],H:I,2,FALSE), "No Div")</f>
        <v>1</v>
      </c>
      <c r="H353" s="1" t="s">
        <v>1919</v>
      </c>
      <c r="I353" s="1" t="s">
        <v>1909</v>
      </c>
    </row>
    <row r="354" spans="1:9" x14ac:dyDescent="0.3">
      <c r="A354" s="1" t="s">
        <v>1882</v>
      </c>
      <c r="B354" s="1" t="s">
        <v>1928</v>
      </c>
      <c r="C354" s="1">
        <v>0</v>
      </c>
      <c r="D354" s="1" t="s">
        <v>1356</v>
      </c>
      <c r="E354" s="1" t="str">
        <f>IFERROR(VLOOKUP(Table_Query_from_Cas_Ragle35[[#This Row],[Equipment '#]],'[1]Equip Rates'!A:C,3,FALSE),"")</f>
        <v/>
      </c>
      <c r="F354" s="1" t="str">
        <f>IFERROR(VLOOKUP(Table_Query_from_Cas_Ragle35[[#This Row],[Equipment '#]],H:I,2,FALSE), "No Div")</f>
        <v>2</v>
      </c>
      <c r="H354" s="1" t="s">
        <v>1921</v>
      </c>
      <c r="I354" s="1" t="s">
        <v>1456</v>
      </c>
    </row>
    <row r="355" spans="1:9" x14ac:dyDescent="0.3">
      <c r="A355" s="1" t="s">
        <v>1884</v>
      </c>
      <c r="B355" s="1" t="s">
        <v>1929</v>
      </c>
      <c r="C355" s="1">
        <v>0</v>
      </c>
      <c r="D355" s="1" t="s">
        <v>1356</v>
      </c>
      <c r="E355" s="1" t="str">
        <f>IFERROR(VLOOKUP(Table_Query_from_Cas_Ragle35[[#This Row],[Equipment '#]],'[1]Equip Rates'!A:C,3,FALSE),"")</f>
        <v/>
      </c>
      <c r="F355" s="1" t="str">
        <f>IFERROR(VLOOKUP(Table_Query_from_Cas_Ragle35[[#This Row],[Equipment '#]],H:I,2,FALSE), "No Div")</f>
        <v>2</v>
      </c>
      <c r="H355" s="1" t="s">
        <v>1924</v>
      </c>
      <c r="I355" s="1" t="s">
        <v>1360</v>
      </c>
    </row>
    <row r="356" spans="1:9" x14ac:dyDescent="0.3">
      <c r="A356" s="1" t="s">
        <v>1886</v>
      </c>
      <c r="B356" s="1" t="s">
        <v>1930</v>
      </c>
      <c r="C356" s="1">
        <v>45253.440000000002</v>
      </c>
      <c r="D356" s="1" t="s">
        <v>1356</v>
      </c>
      <c r="E356" s="1" t="str">
        <f>IFERROR(VLOOKUP(Table_Query_from_Cas_Ragle35[[#This Row],[Equipment '#]],'[1]Equip Rates'!A:C,3,FALSE),"")</f>
        <v/>
      </c>
      <c r="F356" s="1" t="str">
        <f>IFERROR(VLOOKUP(Table_Query_from_Cas_Ragle35[[#This Row],[Equipment '#]],H:I,2,FALSE), "No Div")</f>
        <v>1</v>
      </c>
      <c r="H356" s="1" t="s">
        <v>292</v>
      </c>
      <c r="I356" s="1" t="s">
        <v>1360</v>
      </c>
    </row>
    <row r="357" spans="1:9" x14ac:dyDescent="0.3">
      <c r="A357" s="1" t="s">
        <v>1888</v>
      </c>
      <c r="B357" s="1" t="s">
        <v>1931</v>
      </c>
      <c r="C357" s="1">
        <v>0</v>
      </c>
      <c r="D357" s="1" t="s">
        <v>1356</v>
      </c>
      <c r="E357" s="1" t="str">
        <f>IFERROR(VLOOKUP(Table_Query_from_Cas_Ragle35[[#This Row],[Equipment '#]],'[1]Equip Rates'!A:C,3,FALSE),"")</f>
        <v/>
      </c>
      <c r="F357" s="1" t="str">
        <f>IFERROR(VLOOKUP(Table_Query_from_Cas_Ragle35[[#This Row],[Equipment '#]],H:I,2,FALSE), "No Div")</f>
        <v>1</v>
      </c>
      <c r="H357" s="1" t="s">
        <v>294</v>
      </c>
      <c r="I357" s="1" t="s">
        <v>1360</v>
      </c>
    </row>
    <row r="358" spans="1:9" x14ac:dyDescent="0.3">
      <c r="A358" s="1" t="s">
        <v>1890</v>
      </c>
      <c r="B358" s="1" t="s">
        <v>1932</v>
      </c>
      <c r="C358" s="1">
        <v>0</v>
      </c>
      <c r="D358" s="1" t="s">
        <v>1356</v>
      </c>
      <c r="E358" s="1" t="str">
        <f>IFERROR(VLOOKUP(Table_Query_from_Cas_Ragle35[[#This Row],[Equipment '#]],'[1]Equip Rates'!A:C,3,FALSE),"")</f>
        <v/>
      </c>
      <c r="F358" s="1" t="str">
        <f>IFERROR(VLOOKUP(Table_Query_from_Cas_Ragle35[[#This Row],[Equipment '#]],H:I,2,FALSE), "No Div")</f>
        <v>2</v>
      </c>
      <c r="H358" s="1" t="s">
        <v>295</v>
      </c>
      <c r="I358" s="1" t="s">
        <v>1360</v>
      </c>
    </row>
    <row r="359" spans="1:9" x14ac:dyDescent="0.3">
      <c r="A359" s="1" t="s">
        <v>1891</v>
      </c>
      <c r="B359" s="1" t="s">
        <v>1933</v>
      </c>
      <c r="C359" s="1">
        <v>81631.37</v>
      </c>
      <c r="D359" s="1" t="s">
        <v>1356</v>
      </c>
      <c r="E359" s="1" t="str">
        <f>IFERROR(VLOOKUP(Table_Query_from_Cas_Ragle35[[#This Row],[Equipment '#]],'[1]Equip Rates'!A:C,3,FALSE),"")</f>
        <v/>
      </c>
      <c r="F359" s="1" t="str">
        <f>IFERROR(VLOOKUP(Table_Query_from_Cas_Ragle35[[#This Row],[Equipment '#]],H:I,2,FALSE), "No Div")</f>
        <v>1</v>
      </c>
      <c r="H359" s="1" t="s">
        <v>296</v>
      </c>
      <c r="I359" s="1" t="s">
        <v>1360</v>
      </c>
    </row>
    <row r="360" spans="1:9" x14ac:dyDescent="0.3">
      <c r="A360" s="1" t="s">
        <v>3500</v>
      </c>
      <c r="B360" s="1" t="s">
        <v>3501</v>
      </c>
      <c r="C360" s="1">
        <v>68289.539999999994</v>
      </c>
      <c r="D360" s="1" t="s">
        <v>1356</v>
      </c>
      <c r="E360" s="1" t="str">
        <f>IFERROR(VLOOKUP(Table_Query_from_Cas_Ragle35[[#This Row],[Equipment '#]],'[1]Equip Rates'!A:C,3,FALSE),"")</f>
        <v/>
      </c>
      <c r="F360" s="1" t="str">
        <f>IFERROR(VLOOKUP(Table_Query_from_Cas_Ragle35[[#This Row],[Equipment '#]],H:I,2,FALSE), "No Div")</f>
        <v>1</v>
      </c>
      <c r="H360" s="1" t="s">
        <v>297</v>
      </c>
      <c r="I360" s="1" t="s">
        <v>1360</v>
      </c>
    </row>
    <row r="361" spans="1:9" x14ac:dyDescent="0.3">
      <c r="A361" s="1" t="s">
        <v>1934</v>
      </c>
      <c r="B361" s="1" t="s">
        <v>1935</v>
      </c>
      <c r="C361" s="1">
        <v>166.88</v>
      </c>
      <c r="D361" s="1" t="s">
        <v>1356</v>
      </c>
      <c r="E361" s="1" t="str">
        <f>IFERROR(VLOOKUP(Table_Query_from_Cas_Ragle35[[#This Row],[Equipment '#]],'[1]Equip Rates'!A:C,3,FALSE),"")</f>
        <v/>
      </c>
      <c r="F361" s="1" t="str">
        <f>IFERROR(VLOOKUP(Table_Query_from_Cas_Ragle35[[#This Row],[Equipment '#]],H:I,2,FALSE), "No Div")</f>
        <v>No Div</v>
      </c>
      <c r="H361" s="1" t="s">
        <v>298</v>
      </c>
      <c r="I361" s="1" t="s">
        <v>1360</v>
      </c>
    </row>
    <row r="362" spans="1:9" x14ac:dyDescent="0.3">
      <c r="A362" s="1" t="s">
        <v>1936</v>
      </c>
      <c r="B362" s="1" t="s">
        <v>1935</v>
      </c>
      <c r="C362" s="1">
        <v>365</v>
      </c>
      <c r="D362" s="1" t="s">
        <v>1356</v>
      </c>
      <c r="E362" s="1" t="str">
        <f>IFERROR(VLOOKUP(Table_Query_from_Cas_Ragle35[[#This Row],[Equipment '#]],'[1]Equip Rates'!A:C,3,FALSE),"")</f>
        <v/>
      </c>
      <c r="F362" s="1" t="str">
        <f>IFERROR(VLOOKUP(Table_Query_from_Cas_Ragle35[[#This Row],[Equipment '#]],H:I,2,FALSE), "No Div")</f>
        <v>No Div</v>
      </c>
      <c r="H362" s="1" t="s">
        <v>299</v>
      </c>
      <c r="I362" s="1" t="s">
        <v>1360</v>
      </c>
    </row>
    <row r="363" spans="1:9" x14ac:dyDescent="0.3">
      <c r="A363" s="1" t="s">
        <v>1937</v>
      </c>
      <c r="B363" s="1" t="s">
        <v>1938</v>
      </c>
      <c r="C363" s="1">
        <v>445.36</v>
      </c>
      <c r="D363" s="1" t="s">
        <v>1356</v>
      </c>
      <c r="E363" s="1" t="str">
        <f>IFERROR(VLOOKUP(Table_Query_from_Cas_Ragle35[[#This Row],[Equipment '#]],'[1]Equip Rates'!A:C,3,FALSE),"")</f>
        <v/>
      </c>
      <c r="F363" s="1" t="str">
        <f>IFERROR(VLOOKUP(Table_Query_from_Cas_Ragle35[[#This Row],[Equipment '#]],H:I,2,FALSE), "No Div")</f>
        <v>No Div</v>
      </c>
      <c r="H363" s="1" t="s">
        <v>300</v>
      </c>
      <c r="I363" s="1" t="s">
        <v>1360</v>
      </c>
    </row>
    <row r="364" spans="1:9" x14ac:dyDescent="0.3">
      <c r="A364" s="1" t="s">
        <v>1939</v>
      </c>
      <c r="B364" s="1" t="s">
        <v>1935</v>
      </c>
      <c r="C364" s="1">
        <v>262.5</v>
      </c>
      <c r="D364" s="1" t="s">
        <v>1356</v>
      </c>
      <c r="E364" s="1" t="str">
        <f>IFERROR(VLOOKUP(Table_Query_from_Cas_Ragle35[[#This Row],[Equipment '#]],'[1]Equip Rates'!A:C,3,FALSE),"")</f>
        <v/>
      </c>
      <c r="F364" s="1" t="str">
        <f>IFERROR(VLOOKUP(Table_Query_from_Cas_Ragle35[[#This Row],[Equipment '#]],H:I,2,FALSE), "No Div")</f>
        <v>No Div</v>
      </c>
      <c r="H364" s="1" t="s">
        <v>301</v>
      </c>
      <c r="I364" s="1" t="s">
        <v>1360</v>
      </c>
    </row>
    <row r="365" spans="1:9" x14ac:dyDescent="0.3">
      <c r="A365" s="1" t="s">
        <v>1940</v>
      </c>
      <c r="B365" s="1" t="s">
        <v>1941</v>
      </c>
      <c r="C365" s="1">
        <v>4318.5</v>
      </c>
      <c r="D365" s="1" t="s">
        <v>1356</v>
      </c>
      <c r="E365" s="1" t="str">
        <f>IFERROR(VLOOKUP(Table_Query_from_Cas_Ragle35[[#This Row],[Equipment '#]],'[1]Equip Rates'!A:C,3,FALSE),"")</f>
        <v/>
      </c>
      <c r="F365" s="1" t="str">
        <f>IFERROR(VLOOKUP(Table_Query_from_Cas_Ragle35[[#This Row],[Equipment '#]],H:I,2,FALSE), "No Div")</f>
        <v>No Div</v>
      </c>
      <c r="H365" s="1" t="s">
        <v>303</v>
      </c>
      <c r="I365" s="1" t="s">
        <v>1360</v>
      </c>
    </row>
    <row r="366" spans="1:9" x14ac:dyDescent="0.3">
      <c r="A366" s="1" t="s">
        <v>1942</v>
      </c>
      <c r="B366" s="1" t="s">
        <v>1943</v>
      </c>
      <c r="C366" s="1">
        <v>1590</v>
      </c>
      <c r="D366" s="1" t="s">
        <v>1356</v>
      </c>
      <c r="E366" s="1" t="str">
        <f>IFERROR(VLOOKUP(Table_Query_from_Cas_Ragle35[[#This Row],[Equipment '#]],'[1]Equip Rates'!A:C,3,FALSE),"")</f>
        <v/>
      </c>
      <c r="F366" s="1" t="str">
        <f>IFERROR(VLOOKUP(Table_Query_from_Cas_Ragle35[[#This Row],[Equipment '#]],H:I,2,FALSE), "No Div")</f>
        <v>No Div</v>
      </c>
      <c r="H366" s="1" t="s">
        <v>304</v>
      </c>
      <c r="I366" s="1" t="s">
        <v>1360</v>
      </c>
    </row>
    <row r="367" spans="1:9" x14ac:dyDescent="0.3">
      <c r="A367" s="1" t="s">
        <v>1944</v>
      </c>
      <c r="B367" s="1" t="s">
        <v>1945</v>
      </c>
      <c r="C367" s="1">
        <v>132.35</v>
      </c>
      <c r="D367" s="1" t="s">
        <v>1356</v>
      </c>
      <c r="E367" s="1" t="str">
        <f>IFERROR(VLOOKUP(Table_Query_from_Cas_Ragle35[[#This Row],[Equipment '#]],'[1]Equip Rates'!A:C,3,FALSE),"")</f>
        <v/>
      </c>
      <c r="F367" s="1" t="str">
        <f>IFERROR(VLOOKUP(Table_Query_from_Cas_Ragle35[[#This Row],[Equipment '#]],H:I,2,FALSE), "No Div")</f>
        <v>No Div</v>
      </c>
      <c r="H367" s="1" t="s">
        <v>305</v>
      </c>
      <c r="I367" s="1" t="s">
        <v>1360</v>
      </c>
    </row>
    <row r="368" spans="1:9" x14ac:dyDescent="0.3">
      <c r="A368" s="1" t="s">
        <v>1893</v>
      </c>
      <c r="B368" s="1" t="s">
        <v>1946</v>
      </c>
      <c r="C368" s="1">
        <v>2141.1799999999998</v>
      </c>
      <c r="D368" s="1" t="s">
        <v>1356</v>
      </c>
      <c r="E368" s="1" t="str">
        <f>IFERROR(VLOOKUP(Table_Query_from_Cas_Ragle35[[#This Row],[Equipment '#]],'[1]Equip Rates'!A:C,3,FALSE),"")</f>
        <v/>
      </c>
      <c r="F368" s="1" t="str">
        <f>IFERROR(VLOOKUP(Table_Query_from_Cas_Ragle35[[#This Row],[Equipment '#]],H:I,2,FALSE), "No Div")</f>
        <v>9</v>
      </c>
      <c r="H368" s="1" t="s">
        <v>306</v>
      </c>
      <c r="I368" s="1" t="s">
        <v>1360</v>
      </c>
    </row>
    <row r="369" spans="1:9" x14ac:dyDescent="0.3">
      <c r="A369" s="1" t="s">
        <v>1947</v>
      </c>
      <c r="B369" s="1" t="s">
        <v>1948</v>
      </c>
      <c r="C369" s="1">
        <v>306.49</v>
      </c>
      <c r="D369" s="1" t="s">
        <v>1356</v>
      </c>
      <c r="E369" s="1" t="str">
        <f>IFERROR(VLOOKUP(Table_Query_from_Cas_Ragle35[[#This Row],[Equipment '#]],'[1]Equip Rates'!A:C,3,FALSE),"")</f>
        <v/>
      </c>
      <c r="F369" s="1" t="str">
        <f>IFERROR(VLOOKUP(Table_Query_from_Cas_Ragle35[[#This Row],[Equipment '#]],H:I,2,FALSE), "No Div")</f>
        <v>No Div</v>
      </c>
      <c r="H369" s="1" t="s">
        <v>307</v>
      </c>
      <c r="I369" s="1" t="s">
        <v>1360</v>
      </c>
    </row>
    <row r="370" spans="1:9" x14ac:dyDescent="0.3">
      <c r="A370" s="1" t="s">
        <v>1894</v>
      </c>
      <c r="B370" s="1" t="s">
        <v>1949</v>
      </c>
      <c r="C370" s="1">
        <v>4868.5</v>
      </c>
      <c r="D370" s="1" t="s">
        <v>1356</v>
      </c>
      <c r="E370" s="1" t="str">
        <f>IFERROR(VLOOKUP(Table_Query_from_Cas_Ragle35[[#This Row],[Equipment '#]],'[1]Equip Rates'!A:C,3,FALSE),"")</f>
        <v/>
      </c>
      <c r="F370" s="1" t="str">
        <f>IFERROR(VLOOKUP(Table_Query_from_Cas_Ragle35[[#This Row],[Equipment '#]],H:I,2,FALSE), "No Div")</f>
        <v>9</v>
      </c>
      <c r="H370" s="1" t="s">
        <v>308</v>
      </c>
      <c r="I370" s="1" t="s">
        <v>1360</v>
      </c>
    </row>
    <row r="371" spans="1:9" x14ac:dyDescent="0.3">
      <c r="A371" s="1" t="s">
        <v>1896</v>
      </c>
      <c r="B371" s="1" t="s">
        <v>1950</v>
      </c>
      <c r="C371" s="1">
        <v>10032.61</v>
      </c>
      <c r="D371" s="1" t="s">
        <v>1356</v>
      </c>
      <c r="E371" s="1" t="str">
        <f>IFERROR(VLOOKUP(Table_Query_from_Cas_Ragle35[[#This Row],[Equipment '#]],'[1]Equip Rates'!A:C,3,FALSE),"")</f>
        <v/>
      </c>
      <c r="F371" s="1" t="str">
        <f>IFERROR(VLOOKUP(Table_Query_from_Cas_Ragle35[[#This Row],[Equipment '#]],H:I,2,FALSE), "No Div")</f>
        <v>2</v>
      </c>
      <c r="H371" s="1" t="s">
        <v>309</v>
      </c>
      <c r="I371" s="1" t="s">
        <v>1360</v>
      </c>
    </row>
    <row r="372" spans="1:9" x14ac:dyDescent="0.3">
      <c r="A372" s="1" t="s">
        <v>1898</v>
      </c>
      <c r="B372" s="1" t="s">
        <v>1951</v>
      </c>
      <c r="C372" s="1">
        <v>14225.33</v>
      </c>
      <c r="D372" s="1" t="s">
        <v>1356</v>
      </c>
      <c r="E372" s="1" t="str">
        <f>IFERROR(VLOOKUP(Table_Query_from_Cas_Ragle35[[#This Row],[Equipment '#]],'[1]Equip Rates'!A:C,3,FALSE),"")</f>
        <v/>
      </c>
      <c r="F372" s="1" t="str">
        <f>IFERROR(VLOOKUP(Table_Query_from_Cas_Ragle35[[#This Row],[Equipment '#]],H:I,2,FALSE), "No Div")</f>
        <v>1</v>
      </c>
      <c r="H372" s="1" t="s">
        <v>310</v>
      </c>
      <c r="I372" s="1" t="s">
        <v>1360</v>
      </c>
    </row>
    <row r="373" spans="1:9" x14ac:dyDescent="0.3">
      <c r="A373" s="1" t="s">
        <v>1899</v>
      </c>
      <c r="B373" s="1" t="s">
        <v>1952</v>
      </c>
      <c r="C373" s="1">
        <v>9909.91</v>
      </c>
      <c r="D373" s="1" t="s">
        <v>1356</v>
      </c>
      <c r="E373" s="1" t="str">
        <f>IFERROR(VLOOKUP(Table_Query_from_Cas_Ragle35[[#This Row],[Equipment '#]],'[1]Equip Rates'!A:C,3,FALSE),"")</f>
        <v/>
      </c>
      <c r="F373" s="1" t="str">
        <f>IFERROR(VLOOKUP(Table_Query_from_Cas_Ragle35[[#This Row],[Equipment '#]],H:I,2,FALSE), "No Div")</f>
        <v>2</v>
      </c>
      <c r="H373" s="1" t="s">
        <v>311</v>
      </c>
      <c r="I373" s="1" t="s">
        <v>1360</v>
      </c>
    </row>
    <row r="374" spans="1:9" x14ac:dyDescent="0.3">
      <c r="A374" s="1" t="s">
        <v>1900</v>
      </c>
      <c r="B374" s="1" t="s">
        <v>1953</v>
      </c>
      <c r="C374" s="1">
        <v>4390.96</v>
      </c>
      <c r="D374" s="1" t="s">
        <v>1356</v>
      </c>
      <c r="E374" s="1" t="str">
        <f>IFERROR(VLOOKUP(Table_Query_from_Cas_Ragle35[[#This Row],[Equipment '#]],'[1]Equip Rates'!A:C,3,FALSE),"")</f>
        <v/>
      </c>
      <c r="F374" s="1" t="str">
        <f>IFERROR(VLOOKUP(Table_Query_from_Cas_Ragle35[[#This Row],[Equipment '#]],H:I,2,FALSE), "No Div")</f>
        <v>1</v>
      </c>
      <c r="H374" s="1" t="s">
        <v>312</v>
      </c>
      <c r="I374" s="1" t="s">
        <v>1360</v>
      </c>
    </row>
    <row r="375" spans="1:9" x14ac:dyDescent="0.3">
      <c r="A375" s="1" t="s">
        <v>1903</v>
      </c>
      <c r="B375" s="1" t="s">
        <v>1954</v>
      </c>
      <c r="C375" s="1">
        <v>2681.47</v>
      </c>
      <c r="D375" s="1" t="s">
        <v>1356</v>
      </c>
      <c r="E375" s="1" t="str">
        <f>IFERROR(VLOOKUP(Table_Query_from_Cas_Ragle35[[#This Row],[Equipment '#]],'[1]Equip Rates'!A:C,3,FALSE),"")</f>
        <v/>
      </c>
      <c r="F375" s="1" t="str">
        <f>IFERROR(VLOOKUP(Table_Query_from_Cas_Ragle35[[#This Row],[Equipment '#]],H:I,2,FALSE), "No Div")</f>
        <v>1</v>
      </c>
      <c r="H375" s="1" t="s">
        <v>313</v>
      </c>
      <c r="I375" s="1" t="s">
        <v>1360</v>
      </c>
    </row>
    <row r="376" spans="1:9" x14ac:dyDescent="0.3">
      <c r="A376" s="1" t="s">
        <v>1955</v>
      </c>
      <c r="B376" s="1" t="s">
        <v>1956</v>
      </c>
      <c r="C376" s="1">
        <v>1480.94</v>
      </c>
      <c r="D376" s="1" t="s">
        <v>1356</v>
      </c>
      <c r="E376" s="1" t="str">
        <f>IFERROR(VLOOKUP(Table_Query_from_Cas_Ragle35[[#This Row],[Equipment '#]],'[1]Equip Rates'!A:C,3,FALSE),"")</f>
        <v/>
      </c>
      <c r="F376" s="1" t="str">
        <f>IFERROR(VLOOKUP(Table_Query_from_Cas_Ragle35[[#This Row],[Equipment '#]],H:I,2,FALSE), "No Div")</f>
        <v>No Div</v>
      </c>
      <c r="H376" s="1" t="s">
        <v>314</v>
      </c>
      <c r="I376" s="1" t="s">
        <v>1360</v>
      </c>
    </row>
    <row r="377" spans="1:9" x14ac:dyDescent="0.3">
      <c r="A377" s="1" t="s">
        <v>1957</v>
      </c>
      <c r="B377" s="1" t="s">
        <v>1958</v>
      </c>
      <c r="C377" s="1">
        <v>1412.64</v>
      </c>
      <c r="D377" s="1" t="s">
        <v>1356</v>
      </c>
      <c r="E377" s="1" t="str">
        <f>IFERROR(VLOOKUP(Table_Query_from_Cas_Ragle35[[#This Row],[Equipment '#]],'[1]Equip Rates'!A:C,3,FALSE),"")</f>
        <v/>
      </c>
      <c r="F377" s="1" t="str">
        <f>IFERROR(VLOOKUP(Table_Query_from_Cas_Ragle35[[#This Row],[Equipment '#]],H:I,2,FALSE), "No Div")</f>
        <v>No Div</v>
      </c>
      <c r="H377" s="1" t="s">
        <v>315</v>
      </c>
      <c r="I377" s="1" t="s">
        <v>1360</v>
      </c>
    </row>
    <row r="378" spans="1:9" x14ac:dyDescent="0.3">
      <c r="A378" s="1" t="s">
        <v>1906</v>
      </c>
      <c r="B378" s="1" t="s">
        <v>1959</v>
      </c>
      <c r="C378" s="1">
        <v>9961.82</v>
      </c>
      <c r="D378" s="1" t="s">
        <v>1356</v>
      </c>
      <c r="E378" s="1" t="str">
        <f>IFERROR(VLOOKUP(Table_Query_from_Cas_Ragle35[[#This Row],[Equipment '#]],'[1]Equip Rates'!A:C,3,FALSE),"")</f>
        <v/>
      </c>
      <c r="F378" s="1" t="str">
        <f>IFERROR(VLOOKUP(Table_Query_from_Cas_Ragle35[[#This Row],[Equipment '#]],H:I,2,FALSE), "No Div")</f>
        <v>2</v>
      </c>
      <c r="H378" s="1" t="s">
        <v>317</v>
      </c>
      <c r="I378" s="1" t="s">
        <v>1360</v>
      </c>
    </row>
    <row r="379" spans="1:9" x14ac:dyDescent="0.3">
      <c r="A379" s="1" t="s">
        <v>1908</v>
      </c>
      <c r="B379" s="1" t="s">
        <v>1960</v>
      </c>
      <c r="C379" s="1">
        <v>4881.75</v>
      </c>
      <c r="D379" s="1" t="s">
        <v>1356</v>
      </c>
      <c r="E379" s="1" t="str">
        <f>IFERROR(VLOOKUP(Table_Query_from_Cas_Ragle35[[#This Row],[Equipment '#]],'[1]Equip Rates'!A:C,3,FALSE),"")</f>
        <v/>
      </c>
      <c r="F379" s="1" t="str">
        <f>IFERROR(VLOOKUP(Table_Query_from_Cas_Ragle35[[#This Row],[Equipment '#]],H:I,2,FALSE), "No Div")</f>
        <v>8</v>
      </c>
      <c r="H379" s="1" t="s">
        <v>318</v>
      </c>
      <c r="I379" s="1" t="s">
        <v>1360</v>
      </c>
    </row>
    <row r="380" spans="1:9" x14ac:dyDescent="0.3">
      <c r="A380" s="1" t="s">
        <v>1911</v>
      </c>
      <c r="B380" s="1" t="s">
        <v>1961</v>
      </c>
      <c r="C380" s="1">
        <v>10879.13</v>
      </c>
      <c r="D380" s="1" t="s">
        <v>1356</v>
      </c>
      <c r="E380" s="1" t="str">
        <f>IFERROR(VLOOKUP(Table_Query_from_Cas_Ragle35[[#This Row],[Equipment '#]],'[1]Equip Rates'!A:C,3,FALSE),"")</f>
        <v/>
      </c>
      <c r="F380" s="1" t="str">
        <f>IFERROR(VLOOKUP(Table_Query_from_Cas_Ragle35[[#This Row],[Equipment '#]],H:I,2,FALSE), "No Div")</f>
        <v>8</v>
      </c>
      <c r="H380" s="1" t="s">
        <v>319</v>
      </c>
      <c r="I380" s="1" t="s">
        <v>1360</v>
      </c>
    </row>
    <row r="381" spans="1:9" x14ac:dyDescent="0.3">
      <c r="A381" s="1" t="s">
        <v>1913</v>
      </c>
      <c r="B381" s="1" t="s">
        <v>1961</v>
      </c>
      <c r="C381" s="1">
        <v>5267.07</v>
      </c>
      <c r="D381" s="1" t="s">
        <v>1356</v>
      </c>
      <c r="E381" s="1" t="str">
        <f>IFERROR(VLOOKUP(Table_Query_from_Cas_Ragle35[[#This Row],[Equipment '#]],'[1]Equip Rates'!A:C,3,FALSE),"")</f>
        <v/>
      </c>
      <c r="F381" s="1" t="str">
        <f>IFERROR(VLOOKUP(Table_Query_from_Cas_Ragle35[[#This Row],[Equipment '#]],H:I,2,FALSE), "No Div")</f>
        <v>2</v>
      </c>
      <c r="H381" s="1" t="s">
        <v>455</v>
      </c>
      <c r="I381" s="1" t="s">
        <v>1360</v>
      </c>
    </row>
    <row r="382" spans="1:9" x14ac:dyDescent="0.3">
      <c r="A382" s="1" t="s">
        <v>1916</v>
      </c>
      <c r="B382" s="1" t="s">
        <v>1962</v>
      </c>
      <c r="C382" s="1">
        <v>3359.2</v>
      </c>
      <c r="D382" s="1" t="s">
        <v>1356</v>
      </c>
      <c r="E382" s="1" t="str">
        <f>IFERROR(VLOOKUP(Table_Query_from_Cas_Ragle35[[#This Row],[Equipment '#]],'[1]Equip Rates'!A:C,3,FALSE),"")</f>
        <v/>
      </c>
      <c r="F382" s="1" t="str">
        <f>IFERROR(VLOOKUP(Table_Query_from_Cas_Ragle35[[#This Row],[Equipment '#]],H:I,2,FALSE), "No Div")</f>
        <v>8</v>
      </c>
      <c r="H382" s="1" t="s">
        <v>456</v>
      </c>
      <c r="I382" s="1" t="s">
        <v>1360</v>
      </c>
    </row>
    <row r="383" spans="1:9" x14ac:dyDescent="0.3">
      <c r="A383" s="1" t="s">
        <v>1919</v>
      </c>
      <c r="B383" s="1" t="s">
        <v>1963</v>
      </c>
      <c r="C383" s="1">
        <v>3582.5</v>
      </c>
      <c r="D383" s="1" t="s">
        <v>1356</v>
      </c>
      <c r="E383" s="1" t="str">
        <f>IFERROR(VLOOKUP(Table_Query_from_Cas_Ragle35[[#This Row],[Equipment '#]],'[1]Equip Rates'!A:C,3,FALSE),"")</f>
        <v/>
      </c>
      <c r="F383" s="1" t="str">
        <f>IFERROR(VLOOKUP(Table_Query_from_Cas_Ragle35[[#This Row],[Equipment '#]],H:I,2,FALSE), "No Div")</f>
        <v>8</v>
      </c>
      <c r="H383" s="1" t="s">
        <v>481</v>
      </c>
      <c r="I383" s="1" t="s">
        <v>1360</v>
      </c>
    </row>
    <row r="384" spans="1:9" x14ac:dyDescent="0.3">
      <c r="A384" s="1" t="s">
        <v>1921</v>
      </c>
      <c r="B384" s="1" t="s">
        <v>1964</v>
      </c>
      <c r="C384" s="1">
        <v>11594.66</v>
      </c>
      <c r="D384" s="1" t="s">
        <v>1356</v>
      </c>
      <c r="E384" s="1" t="str">
        <f>IFERROR(VLOOKUP(Table_Query_from_Cas_Ragle35[[#This Row],[Equipment '#]],'[1]Equip Rates'!A:C,3,FALSE),"")</f>
        <v/>
      </c>
      <c r="F384" s="1" t="str">
        <f>IFERROR(VLOOKUP(Table_Query_from_Cas_Ragle35[[#This Row],[Equipment '#]],H:I,2,FALSE), "No Div")</f>
        <v>3</v>
      </c>
      <c r="H384" s="1" t="s">
        <v>482</v>
      </c>
      <c r="I384" s="1" t="s">
        <v>1360</v>
      </c>
    </row>
    <row r="385" spans="1:9" x14ac:dyDescent="0.3">
      <c r="A385" s="1" t="s">
        <v>1924</v>
      </c>
      <c r="B385" s="1" t="s">
        <v>1965</v>
      </c>
      <c r="C385" s="1">
        <v>4778.16</v>
      </c>
      <c r="D385" s="1" t="s">
        <v>1356</v>
      </c>
      <c r="E385" s="1" t="str">
        <f>IFERROR(VLOOKUP(Table_Query_from_Cas_Ragle35[[#This Row],[Equipment '#]],'[1]Equip Rates'!A:C,3,FALSE),"")</f>
        <v/>
      </c>
      <c r="F385" s="1" t="str">
        <f>IFERROR(VLOOKUP(Table_Query_from_Cas_Ragle35[[#This Row],[Equipment '#]],H:I,2,FALSE), "No Div")</f>
        <v>2</v>
      </c>
      <c r="H385" s="1" t="s">
        <v>457</v>
      </c>
      <c r="I385" s="1" t="s">
        <v>1360</v>
      </c>
    </row>
    <row r="386" spans="1:9" x14ac:dyDescent="0.3">
      <c r="A386" s="1" t="s">
        <v>292</v>
      </c>
      <c r="B386" s="1" t="s">
        <v>1966</v>
      </c>
      <c r="C386" s="1">
        <v>0</v>
      </c>
      <c r="D386" s="1" t="s">
        <v>1356</v>
      </c>
      <c r="E386" s="1">
        <f>IFERROR(VLOOKUP(Table_Query_from_Cas_Ragle35[[#This Row],[Equipment '#]],'[1]Equip Rates'!A:C,3,FALSE),"")</f>
        <v>1300</v>
      </c>
      <c r="F386" s="1" t="str">
        <f>IFERROR(VLOOKUP(Table_Query_from_Cas_Ragle35[[#This Row],[Equipment '#]],H:I,2,FALSE), "No Div")</f>
        <v>2</v>
      </c>
      <c r="H386" s="1" t="s">
        <v>459</v>
      </c>
      <c r="I386" s="1" t="s">
        <v>1360</v>
      </c>
    </row>
    <row r="387" spans="1:9" x14ac:dyDescent="0.3">
      <c r="A387" s="1" t="s">
        <v>294</v>
      </c>
      <c r="B387" s="1" t="s">
        <v>1967</v>
      </c>
      <c r="C387" s="1">
        <v>0</v>
      </c>
      <c r="D387" s="1" t="s">
        <v>1356</v>
      </c>
      <c r="E387" s="1">
        <f>IFERROR(VLOOKUP(Table_Query_from_Cas_Ragle35[[#This Row],[Equipment '#]],'[1]Equip Rates'!A:C,3,FALSE),"")</f>
        <v>1300</v>
      </c>
      <c r="F387" s="1" t="str">
        <f>IFERROR(VLOOKUP(Table_Query_from_Cas_Ragle35[[#This Row],[Equipment '#]],H:I,2,FALSE), "No Div")</f>
        <v>2</v>
      </c>
      <c r="H387" s="1" t="s">
        <v>460</v>
      </c>
      <c r="I387" s="1" t="s">
        <v>1360</v>
      </c>
    </row>
    <row r="388" spans="1:9" x14ac:dyDescent="0.3">
      <c r="A388" s="1" t="s">
        <v>295</v>
      </c>
      <c r="B388" s="1" t="s">
        <v>1968</v>
      </c>
      <c r="C388" s="1">
        <v>0</v>
      </c>
      <c r="D388" s="1" t="s">
        <v>1356</v>
      </c>
      <c r="E388" s="1">
        <f>IFERROR(VLOOKUP(Table_Query_from_Cas_Ragle35[[#This Row],[Equipment '#]],'[1]Equip Rates'!A:C,3,FALSE),"")</f>
        <v>1300</v>
      </c>
      <c r="F388" s="1" t="str">
        <f>IFERROR(VLOOKUP(Table_Query_from_Cas_Ragle35[[#This Row],[Equipment '#]],H:I,2,FALSE), "No Div")</f>
        <v>2</v>
      </c>
      <c r="H388" s="1" t="s">
        <v>483</v>
      </c>
      <c r="I388" s="1" t="s">
        <v>1360</v>
      </c>
    </row>
    <row r="389" spans="1:9" x14ac:dyDescent="0.3">
      <c r="A389" s="1" t="s">
        <v>296</v>
      </c>
      <c r="B389" s="1" t="s">
        <v>1969</v>
      </c>
      <c r="C389" s="1">
        <v>0</v>
      </c>
      <c r="D389" s="1" t="s">
        <v>1356</v>
      </c>
      <c r="E389" s="1">
        <f>IFERROR(VLOOKUP(Table_Query_from_Cas_Ragle35[[#This Row],[Equipment '#]],'[1]Equip Rates'!A:C,3,FALSE),"")</f>
        <v>1300</v>
      </c>
      <c r="F389" s="1" t="str">
        <f>IFERROR(VLOOKUP(Table_Query_from_Cas_Ragle35[[#This Row],[Equipment '#]],H:I,2,FALSE), "No Div")</f>
        <v>2</v>
      </c>
      <c r="H389" s="1" t="s">
        <v>461</v>
      </c>
      <c r="I389" s="1" t="s">
        <v>1360</v>
      </c>
    </row>
    <row r="390" spans="1:9" x14ac:dyDescent="0.3">
      <c r="A390" s="1" t="s">
        <v>297</v>
      </c>
      <c r="B390" s="1" t="s">
        <v>1970</v>
      </c>
      <c r="C390" s="1">
        <v>0</v>
      </c>
      <c r="D390" s="1" t="s">
        <v>1356</v>
      </c>
      <c r="E390" s="1">
        <f>IFERROR(VLOOKUP(Table_Query_from_Cas_Ragle35[[#This Row],[Equipment '#]],'[1]Equip Rates'!A:C,3,FALSE),"")</f>
        <v>1300</v>
      </c>
      <c r="F390" s="1" t="str">
        <f>IFERROR(VLOOKUP(Table_Query_from_Cas_Ragle35[[#This Row],[Equipment '#]],H:I,2,FALSE), "No Div")</f>
        <v>2</v>
      </c>
      <c r="H390" s="1" t="s">
        <v>484</v>
      </c>
      <c r="I390" s="1" t="s">
        <v>1360</v>
      </c>
    </row>
    <row r="391" spans="1:9" x14ac:dyDescent="0.3">
      <c r="A391" s="1" t="s">
        <v>298</v>
      </c>
      <c r="B391" s="1" t="s">
        <v>1972</v>
      </c>
      <c r="C391" s="1">
        <v>0</v>
      </c>
      <c r="D391" s="1" t="s">
        <v>1356</v>
      </c>
      <c r="E391" s="1">
        <f>IFERROR(VLOOKUP(Table_Query_from_Cas_Ragle35[[#This Row],[Equipment '#]],'[1]Equip Rates'!A:C,3,FALSE),"")</f>
        <v>1300</v>
      </c>
      <c r="F391" s="1" t="str">
        <f>IFERROR(VLOOKUP(Table_Query_from_Cas_Ragle35[[#This Row],[Equipment '#]],H:I,2,FALSE), "No Div")</f>
        <v>2</v>
      </c>
      <c r="H391" s="1" t="s">
        <v>462</v>
      </c>
      <c r="I391" s="1" t="s">
        <v>1360</v>
      </c>
    </row>
    <row r="392" spans="1:9" x14ac:dyDescent="0.3">
      <c r="A392" s="1" t="s">
        <v>299</v>
      </c>
      <c r="B392" s="1" t="s">
        <v>1974</v>
      </c>
      <c r="C392" s="1">
        <v>0</v>
      </c>
      <c r="D392" s="1" t="s">
        <v>1356</v>
      </c>
      <c r="E392" s="1">
        <f>IFERROR(VLOOKUP(Table_Query_from_Cas_Ragle35[[#This Row],[Equipment '#]],'[1]Equip Rates'!A:C,3,FALSE),"")</f>
        <v>1300</v>
      </c>
      <c r="F392" s="1" t="str">
        <f>IFERROR(VLOOKUP(Table_Query_from_Cas_Ragle35[[#This Row],[Equipment '#]],H:I,2,FALSE), "No Div")</f>
        <v>2</v>
      </c>
      <c r="H392" s="1" t="s">
        <v>463</v>
      </c>
      <c r="I392" s="1" t="s">
        <v>1360</v>
      </c>
    </row>
    <row r="393" spans="1:9" x14ac:dyDescent="0.3">
      <c r="A393" s="1" t="s">
        <v>300</v>
      </c>
      <c r="B393" s="1" t="s">
        <v>1976</v>
      </c>
      <c r="C393" s="1">
        <v>0</v>
      </c>
      <c r="D393" s="1" t="s">
        <v>1356</v>
      </c>
      <c r="E393" s="1">
        <f>IFERROR(VLOOKUP(Table_Query_from_Cas_Ragle35[[#This Row],[Equipment '#]],'[1]Equip Rates'!A:C,3,FALSE),"")</f>
        <v>1300</v>
      </c>
      <c r="F393" s="1" t="str">
        <f>IFERROR(VLOOKUP(Table_Query_from_Cas_Ragle35[[#This Row],[Equipment '#]],H:I,2,FALSE), "No Div")</f>
        <v>2</v>
      </c>
      <c r="H393" s="1" t="s">
        <v>3187</v>
      </c>
      <c r="I393" s="1" t="s">
        <v>1360</v>
      </c>
    </row>
    <row r="394" spans="1:9" x14ac:dyDescent="0.3">
      <c r="A394" s="1" t="s">
        <v>301</v>
      </c>
      <c r="B394" s="1" t="s">
        <v>1978</v>
      </c>
      <c r="C394" s="1">
        <v>0</v>
      </c>
      <c r="D394" s="1" t="s">
        <v>1356</v>
      </c>
      <c r="E394" s="1">
        <f>IFERROR(VLOOKUP(Table_Query_from_Cas_Ragle35[[#This Row],[Equipment '#]],'[1]Equip Rates'!A:C,3,FALSE),"")</f>
        <v>1300</v>
      </c>
      <c r="F394" s="1" t="str">
        <f>IFERROR(VLOOKUP(Table_Query_from_Cas_Ragle35[[#This Row],[Equipment '#]],H:I,2,FALSE), "No Div")</f>
        <v>2</v>
      </c>
      <c r="H394" s="1" t="s">
        <v>3188</v>
      </c>
      <c r="I394" s="1" t="s">
        <v>1360</v>
      </c>
    </row>
    <row r="395" spans="1:9" x14ac:dyDescent="0.3">
      <c r="A395" s="1" t="s">
        <v>303</v>
      </c>
      <c r="B395" s="1" t="s">
        <v>1979</v>
      </c>
      <c r="C395" s="1">
        <v>0</v>
      </c>
      <c r="D395" s="1" t="s">
        <v>1356</v>
      </c>
      <c r="E395" s="1">
        <f>IFERROR(VLOOKUP(Table_Query_from_Cas_Ragle35[[#This Row],[Equipment '#]],'[1]Equip Rates'!A:C,3,FALSE),"")</f>
        <v>1300</v>
      </c>
      <c r="F395" s="1" t="str">
        <f>IFERROR(VLOOKUP(Table_Query_from_Cas_Ragle35[[#This Row],[Equipment '#]],H:I,2,FALSE), "No Div")</f>
        <v>2</v>
      </c>
      <c r="H395" s="1" t="s">
        <v>3440</v>
      </c>
      <c r="I395" s="1" t="s">
        <v>1360</v>
      </c>
    </row>
    <row r="396" spans="1:9" x14ac:dyDescent="0.3">
      <c r="A396" s="1" t="s">
        <v>304</v>
      </c>
      <c r="B396" s="1" t="s">
        <v>1981</v>
      </c>
      <c r="C396" s="1">
        <v>0</v>
      </c>
      <c r="D396" s="1" t="s">
        <v>1356</v>
      </c>
      <c r="E396" s="1">
        <f>IFERROR(VLOOKUP(Table_Query_from_Cas_Ragle35[[#This Row],[Equipment '#]],'[1]Equip Rates'!A:C,3,FALSE),"")</f>
        <v>1300</v>
      </c>
      <c r="F396" s="1" t="str">
        <f>IFERROR(VLOOKUP(Table_Query_from_Cas_Ragle35[[#This Row],[Equipment '#]],H:I,2,FALSE), "No Div")</f>
        <v>2</v>
      </c>
      <c r="H396" s="1" t="s">
        <v>3375</v>
      </c>
      <c r="I396" s="1" t="s">
        <v>1360</v>
      </c>
    </row>
    <row r="397" spans="1:9" x14ac:dyDescent="0.3">
      <c r="A397" s="1" t="s">
        <v>305</v>
      </c>
      <c r="B397" s="1" t="s">
        <v>1983</v>
      </c>
      <c r="C397" s="1">
        <v>0</v>
      </c>
      <c r="D397" s="1" t="s">
        <v>1356</v>
      </c>
      <c r="E397" s="1">
        <f>IFERROR(VLOOKUP(Table_Query_from_Cas_Ragle35[[#This Row],[Equipment '#]],'[1]Equip Rates'!A:C,3,FALSE),"")</f>
        <v>1300</v>
      </c>
      <c r="F397" s="1" t="str">
        <f>IFERROR(VLOOKUP(Table_Query_from_Cas_Ragle35[[#This Row],[Equipment '#]],H:I,2,FALSE), "No Div")</f>
        <v>2</v>
      </c>
      <c r="H397" s="1" t="s">
        <v>3478</v>
      </c>
      <c r="I397" s="1" t="s">
        <v>1360</v>
      </c>
    </row>
    <row r="398" spans="1:9" x14ac:dyDescent="0.3">
      <c r="A398" s="1" t="s">
        <v>306</v>
      </c>
      <c r="B398" s="1" t="s">
        <v>1985</v>
      </c>
      <c r="C398" s="1">
        <v>0</v>
      </c>
      <c r="D398" s="1" t="s">
        <v>1356</v>
      </c>
      <c r="E398" s="1">
        <f>IFERROR(VLOOKUP(Table_Query_from_Cas_Ragle35[[#This Row],[Equipment '#]],'[1]Equip Rates'!A:C,3,FALSE),"")</f>
        <v>1300</v>
      </c>
      <c r="F398" s="1" t="str">
        <f>IFERROR(VLOOKUP(Table_Query_from_Cas_Ragle35[[#This Row],[Equipment '#]],H:I,2,FALSE), "No Div")</f>
        <v>2</v>
      </c>
      <c r="H398" s="1" t="s">
        <v>3740</v>
      </c>
      <c r="I398" s="1" t="s">
        <v>1360</v>
      </c>
    </row>
    <row r="399" spans="1:9" x14ac:dyDescent="0.3">
      <c r="A399" s="1" t="s">
        <v>307</v>
      </c>
      <c r="B399" s="1" t="s">
        <v>1987</v>
      </c>
      <c r="C399" s="1">
        <v>0</v>
      </c>
      <c r="D399" s="1" t="s">
        <v>1356</v>
      </c>
      <c r="E399" s="1">
        <f>IFERROR(VLOOKUP(Table_Query_from_Cas_Ragle35[[#This Row],[Equipment '#]],'[1]Equip Rates'!A:C,3,FALSE),"")</f>
        <v>1300</v>
      </c>
      <c r="F399" s="1" t="str">
        <f>IFERROR(VLOOKUP(Table_Query_from_Cas_Ragle35[[#This Row],[Equipment '#]],H:I,2,FALSE), "No Div")</f>
        <v>2</v>
      </c>
      <c r="H399" s="1" t="s">
        <v>1971</v>
      </c>
      <c r="I399" s="1" t="s">
        <v>1357</v>
      </c>
    </row>
    <row r="400" spans="1:9" x14ac:dyDescent="0.3">
      <c r="A400" s="1" t="s">
        <v>308</v>
      </c>
      <c r="B400" s="1" t="s">
        <v>1989</v>
      </c>
      <c r="C400" s="1">
        <v>0</v>
      </c>
      <c r="D400" s="1" t="s">
        <v>1356</v>
      </c>
      <c r="E400" s="1">
        <f>IFERROR(VLOOKUP(Table_Query_from_Cas_Ragle35[[#This Row],[Equipment '#]],'[1]Equip Rates'!A:C,3,FALSE),"")</f>
        <v>1300</v>
      </c>
      <c r="F400" s="1" t="str">
        <f>IFERROR(VLOOKUP(Table_Query_from_Cas_Ragle35[[#This Row],[Equipment '#]],H:I,2,FALSE), "No Div")</f>
        <v>2</v>
      </c>
      <c r="H400" s="1" t="s">
        <v>1973</v>
      </c>
      <c r="I400" s="1" t="s">
        <v>1357</v>
      </c>
    </row>
    <row r="401" spans="1:9" x14ac:dyDescent="0.3">
      <c r="A401" s="1" t="s">
        <v>309</v>
      </c>
      <c r="B401" s="1" t="s">
        <v>1991</v>
      </c>
      <c r="C401" s="1">
        <v>0</v>
      </c>
      <c r="D401" s="1" t="s">
        <v>1356</v>
      </c>
      <c r="E401" s="1">
        <f>IFERROR(VLOOKUP(Table_Query_from_Cas_Ragle35[[#This Row],[Equipment '#]],'[1]Equip Rates'!A:C,3,FALSE),"")</f>
        <v>1300</v>
      </c>
      <c r="F401" s="1" t="str">
        <f>IFERROR(VLOOKUP(Table_Query_from_Cas_Ragle35[[#This Row],[Equipment '#]],H:I,2,FALSE), "No Div")</f>
        <v>2</v>
      </c>
      <c r="H401" s="1" t="s">
        <v>1975</v>
      </c>
      <c r="I401" s="1" t="s">
        <v>1357</v>
      </c>
    </row>
    <row r="402" spans="1:9" x14ac:dyDescent="0.3">
      <c r="A402" s="1" t="s">
        <v>310</v>
      </c>
      <c r="B402" s="1" t="s">
        <v>1993</v>
      </c>
      <c r="C402" s="1">
        <v>0</v>
      </c>
      <c r="D402" s="1" t="s">
        <v>1356</v>
      </c>
      <c r="E402" s="1">
        <f>IFERROR(VLOOKUP(Table_Query_from_Cas_Ragle35[[#This Row],[Equipment '#]],'[1]Equip Rates'!A:C,3,FALSE),"")</f>
        <v>1300</v>
      </c>
      <c r="F402" s="1" t="str">
        <f>IFERROR(VLOOKUP(Table_Query_from_Cas_Ragle35[[#This Row],[Equipment '#]],H:I,2,FALSE), "No Div")</f>
        <v>2</v>
      </c>
      <c r="H402" s="1" t="s">
        <v>1977</v>
      </c>
      <c r="I402" s="1" t="s">
        <v>1357</v>
      </c>
    </row>
    <row r="403" spans="1:9" x14ac:dyDescent="0.3">
      <c r="A403" s="1" t="s">
        <v>311</v>
      </c>
      <c r="B403" s="1" t="s">
        <v>1995</v>
      </c>
      <c r="C403" s="1">
        <v>0</v>
      </c>
      <c r="D403" s="1" t="s">
        <v>1356</v>
      </c>
      <c r="E403" s="1">
        <f>IFERROR(VLOOKUP(Table_Query_from_Cas_Ragle35[[#This Row],[Equipment '#]],'[1]Equip Rates'!A:C,3,FALSE),"")</f>
        <v>1300</v>
      </c>
      <c r="F403" s="1" t="str">
        <f>IFERROR(VLOOKUP(Table_Query_from_Cas_Ragle35[[#This Row],[Equipment '#]],H:I,2,FALSE), "No Div")</f>
        <v>2</v>
      </c>
      <c r="H403" s="1" t="s">
        <v>1101</v>
      </c>
      <c r="I403" s="1" t="s">
        <v>1360</v>
      </c>
    </row>
    <row r="404" spans="1:9" x14ac:dyDescent="0.3">
      <c r="A404" s="1" t="s">
        <v>312</v>
      </c>
      <c r="B404" s="1" t="s">
        <v>1997</v>
      </c>
      <c r="C404" s="1">
        <v>0</v>
      </c>
      <c r="D404" s="1" t="s">
        <v>1356</v>
      </c>
      <c r="E404" s="1">
        <f>IFERROR(VLOOKUP(Table_Query_from_Cas_Ragle35[[#This Row],[Equipment '#]],'[1]Equip Rates'!A:C,3,FALSE),"")</f>
        <v>1300</v>
      </c>
      <c r="F404" s="1" t="str">
        <f>IFERROR(VLOOKUP(Table_Query_from_Cas_Ragle35[[#This Row],[Equipment '#]],H:I,2,FALSE), "No Div")</f>
        <v>2</v>
      </c>
      <c r="H404" s="1" t="s">
        <v>1980</v>
      </c>
      <c r="I404" s="1" t="s">
        <v>1357</v>
      </c>
    </row>
    <row r="405" spans="1:9" x14ac:dyDescent="0.3">
      <c r="A405" s="1" t="s">
        <v>313</v>
      </c>
      <c r="B405" s="1" t="s">
        <v>1998</v>
      </c>
      <c r="C405" s="1">
        <v>0</v>
      </c>
      <c r="D405" s="1" t="s">
        <v>1356</v>
      </c>
      <c r="E405" s="1">
        <f>IFERROR(VLOOKUP(Table_Query_from_Cas_Ragle35[[#This Row],[Equipment '#]],'[1]Equip Rates'!A:C,3,FALSE),"")</f>
        <v>1300</v>
      </c>
      <c r="F405" s="1" t="str">
        <f>IFERROR(VLOOKUP(Table_Query_from_Cas_Ragle35[[#This Row],[Equipment '#]],H:I,2,FALSE), "No Div")</f>
        <v>2</v>
      </c>
      <c r="H405" s="1" t="s">
        <v>1982</v>
      </c>
      <c r="I405" s="1" t="s">
        <v>1360</v>
      </c>
    </row>
    <row r="406" spans="1:9" x14ac:dyDescent="0.3">
      <c r="A406" s="1" t="s">
        <v>314</v>
      </c>
      <c r="B406" s="1" t="s">
        <v>2000</v>
      </c>
      <c r="C406" s="1">
        <v>0</v>
      </c>
      <c r="D406" s="1" t="s">
        <v>1356</v>
      </c>
      <c r="E406" s="1">
        <f>IFERROR(VLOOKUP(Table_Query_from_Cas_Ragle35[[#This Row],[Equipment '#]],'[1]Equip Rates'!A:C,3,FALSE),"")</f>
        <v>1300</v>
      </c>
      <c r="F406" s="1" t="str">
        <f>IFERROR(VLOOKUP(Table_Query_from_Cas_Ragle35[[#This Row],[Equipment '#]],H:I,2,FALSE), "No Div")</f>
        <v>2</v>
      </c>
      <c r="H406" s="1" t="s">
        <v>1984</v>
      </c>
      <c r="I406" s="1" t="s">
        <v>1357</v>
      </c>
    </row>
    <row r="407" spans="1:9" x14ac:dyDescent="0.3">
      <c r="A407" s="1" t="s">
        <v>315</v>
      </c>
      <c r="B407" s="1" t="s">
        <v>2002</v>
      </c>
      <c r="C407" s="1">
        <v>0</v>
      </c>
      <c r="D407" s="1" t="s">
        <v>1356</v>
      </c>
      <c r="E407" s="1">
        <f>IFERROR(VLOOKUP(Table_Query_from_Cas_Ragle35[[#This Row],[Equipment '#]],'[1]Equip Rates'!A:C,3,FALSE),"")</f>
        <v>2000</v>
      </c>
      <c r="F407" s="1" t="str">
        <f>IFERROR(VLOOKUP(Table_Query_from_Cas_Ragle35[[#This Row],[Equipment '#]],H:I,2,FALSE), "No Div")</f>
        <v>2</v>
      </c>
      <c r="H407" s="1" t="s">
        <v>1986</v>
      </c>
      <c r="I407" s="1" t="s">
        <v>1357</v>
      </c>
    </row>
    <row r="408" spans="1:9" x14ac:dyDescent="0.3">
      <c r="A408" s="1" t="s">
        <v>317</v>
      </c>
      <c r="B408" s="1" t="s">
        <v>2003</v>
      </c>
      <c r="C408" s="1">
        <v>0</v>
      </c>
      <c r="D408" s="1" t="s">
        <v>1356</v>
      </c>
      <c r="E408" s="1">
        <f>IFERROR(VLOOKUP(Table_Query_from_Cas_Ragle35[[#This Row],[Equipment '#]],'[1]Equip Rates'!A:C,3,FALSE),"")</f>
        <v>2000</v>
      </c>
      <c r="F408" s="1" t="str">
        <f>IFERROR(VLOOKUP(Table_Query_from_Cas_Ragle35[[#This Row],[Equipment '#]],H:I,2,FALSE), "No Div")</f>
        <v>2</v>
      </c>
      <c r="H408" s="1" t="s">
        <v>1988</v>
      </c>
      <c r="I408" s="1" t="s">
        <v>1357</v>
      </c>
    </row>
    <row r="409" spans="1:9" x14ac:dyDescent="0.3">
      <c r="A409" s="1" t="s">
        <v>318</v>
      </c>
      <c r="B409" s="1" t="s">
        <v>2005</v>
      </c>
      <c r="C409" s="1">
        <v>0</v>
      </c>
      <c r="D409" s="1" t="s">
        <v>1356</v>
      </c>
      <c r="E409" s="1">
        <f>IFERROR(VLOOKUP(Table_Query_from_Cas_Ragle35[[#This Row],[Equipment '#]],'[1]Equip Rates'!A:C,3,FALSE),"")</f>
        <v>2000</v>
      </c>
      <c r="F409" s="1" t="str">
        <f>IFERROR(VLOOKUP(Table_Query_from_Cas_Ragle35[[#This Row],[Equipment '#]],H:I,2,FALSE), "No Div")</f>
        <v>2</v>
      </c>
      <c r="H409" s="1" t="s">
        <v>1990</v>
      </c>
      <c r="I409" s="1" t="s">
        <v>1357</v>
      </c>
    </row>
    <row r="410" spans="1:9" x14ac:dyDescent="0.3">
      <c r="A410" s="1" t="s">
        <v>319</v>
      </c>
      <c r="B410" s="1" t="s">
        <v>2006</v>
      </c>
      <c r="C410" s="1">
        <v>0</v>
      </c>
      <c r="D410" s="1" t="s">
        <v>1356</v>
      </c>
      <c r="E410" s="1">
        <f>IFERROR(VLOOKUP(Table_Query_from_Cas_Ragle35[[#This Row],[Equipment '#]],'[1]Equip Rates'!A:C,3,FALSE),"")</f>
        <v>2000</v>
      </c>
      <c r="F410" s="1" t="str">
        <f>IFERROR(VLOOKUP(Table_Query_from_Cas_Ragle35[[#This Row],[Equipment '#]],H:I,2,FALSE), "No Div")</f>
        <v>2</v>
      </c>
      <c r="H410" s="1" t="s">
        <v>1992</v>
      </c>
      <c r="I410" s="1" t="s">
        <v>1357</v>
      </c>
    </row>
    <row r="411" spans="1:9" x14ac:dyDescent="0.3">
      <c r="A411" s="1" t="s">
        <v>455</v>
      </c>
      <c r="B411" s="1" t="s">
        <v>2008</v>
      </c>
      <c r="C411" s="1">
        <v>0</v>
      </c>
      <c r="D411" s="1" t="s">
        <v>1356</v>
      </c>
      <c r="E411" s="1">
        <f>IFERROR(VLOOKUP(Table_Query_from_Cas_Ragle35[[#This Row],[Equipment '#]],'[1]Equip Rates'!A:C,3,FALSE),"")</f>
        <v>2000</v>
      </c>
      <c r="F411" s="1" t="str">
        <f>IFERROR(VLOOKUP(Table_Query_from_Cas_Ragle35[[#This Row],[Equipment '#]],H:I,2,FALSE), "No Div")</f>
        <v>2</v>
      </c>
      <c r="H411" s="1" t="s">
        <v>1994</v>
      </c>
      <c r="I411" s="1" t="s">
        <v>1357</v>
      </c>
    </row>
    <row r="412" spans="1:9" x14ac:dyDescent="0.3">
      <c r="A412" s="1" t="s">
        <v>456</v>
      </c>
      <c r="B412" s="1" t="s">
        <v>2010</v>
      </c>
      <c r="C412" s="1">
        <v>0</v>
      </c>
      <c r="D412" s="1" t="s">
        <v>1356</v>
      </c>
      <c r="E412" s="1">
        <f>IFERROR(VLOOKUP(Table_Query_from_Cas_Ragle35[[#This Row],[Equipment '#]],'[1]Equip Rates'!A:C,3,FALSE),"")</f>
        <v>2000</v>
      </c>
      <c r="F412" s="1" t="str">
        <f>IFERROR(VLOOKUP(Table_Query_from_Cas_Ragle35[[#This Row],[Equipment '#]],H:I,2,FALSE), "No Div")</f>
        <v>2</v>
      </c>
      <c r="H412" s="1" t="s">
        <v>1996</v>
      </c>
      <c r="I412" s="1" t="s">
        <v>1360</v>
      </c>
    </row>
    <row r="413" spans="1:9" x14ac:dyDescent="0.3">
      <c r="A413" s="1" t="s">
        <v>481</v>
      </c>
      <c r="B413" s="1" t="s">
        <v>2012</v>
      </c>
      <c r="C413" s="1">
        <v>0</v>
      </c>
      <c r="D413" s="1" t="s">
        <v>1356</v>
      </c>
      <c r="E413" s="1">
        <f>IFERROR(VLOOKUP(Table_Query_from_Cas_Ragle35[[#This Row],[Equipment '#]],'[1]Equip Rates'!A:C,3,FALSE),"")</f>
        <v>2000</v>
      </c>
      <c r="F413" s="1" t="str">
        <f>IFERROR(VLOOKUP(Table_Query_from_Cas_Ragle35[[#This Row],[Equipment '#]],H:I,2,FALSE), "No Div")</f>
        <v>2</v>
      </c>
      <c r="H413" s="1" t="s">
        <v>28</v>
      </c>
      <c r="I413" s="1" t="s">
        <v>1360</v>
      </c>
    </row>
    <row r="414" spans="1:9" x14ac:dyDescent="0.3">
      <c r="A414" s="1" t="s">
        <v>482</v>
      </c>
      <c r="B414" s="1" t="s">
        <v>2014</v>
      </c>
      <c r="C414" s="1">
        <v>0</v>
      </c>
      <c r="D414" s="1" t="s">
        <v>1356</v>
      </c>
      <c r="E414" s="1">
        <f>IFERROR(VLOOKUP(Table_Query_from_Cas_Ragle35[[#This Row],[Equipment '#]],'[1]Equip Rates'!A:C,3,FALSE),"")</f>
        <v>2000</v>
      </c>
      <c r="F414" s="1" t="str">
        <f>IFERROR(VLOOKUP(Table_Query_from_Cas_Ragle35[[#This Row],[Equipment '#]],H:I,2,FALSE), "No Div")</f>
        <v>2</v>
      </c>
      <c r="H414" s="1" t="s">
        <v>1999</v>
      </c>
      <c r="I414" s="1" t="s">
        <v>1357</v>
      </c>
    </row>
    <row r="415" spans="1:9" x14ac:dyDescent="0.3">
      <c r="A415" s="1" t="s">
        <v>457</v>
      </c>
      <c r="B415" s="1" t="s">
        <v>2016</v>
      </c>
      <c r="C415" s="1">
        <v>0</v>
      </c>
      <c r="D415" s="1" t="s">
        <v>1356</v>
      </c>
      <c r="E415" s="1">
        <f>IFERROR(VLOOKUP(Table_Query_from_Cas_Ragle35[[#This Row],[Equipment '#]],'[1]Equip Rates'!A:C,3,FALSE),"")</f>
        <v>2000</v>
      </c>
      <c r="F415" s="1" t="str">
        <f>IFERROR(VLOOKUP(Table_Query_from_Cas_Ragle35[[#This Row],[Equipment '#]],H:I,2,FALSE), "No Div")</f>
        <v>2</v>
      </c>
      <c r="H415" s="1" t="s">
        <v>2001</v>
      </c>
      <c r="I415" s="1" t="s">
        <v>1357</v>
      </c>
    </row>
    <row r="416" spans="1:9" x14ac:dyDescent="0.3">
      <c r="A416" s="1" t="s">
        <v>459</v>
      </c>
      <c r="B416" s="1" t="s">
        <v>2018</v>
      </c>
      <c r="C416" s="1">
        <v>0</v>
      </c>
      <c r="D416" s="1" t="s">
        <v>1356</v>
      </c>
      <c r="E416" s="1">
        <f>IFERROR(VLOOKUP(Table_Query_from_Cas_Ragle35[[#This Row],[Equipment '#]],'[1]Equip Rates'!A:C,3,FALSE),"")</f>
        <v>2000</v>
      </c>
      <c r="F416" s="1" t="str">
        <f>IFERROR(VLOOKUP(Table_Query_from_Cas_Ragle35[[#This Row],[Equipment '#]],H:I,2,FALSE), "No Div")</f>
        <v>2</v>
      </c>
      <c r="H416" s="1" t="s">
        <v>1155</v>
      </c>
      <c r="I416" s="1" t="s">
        <v>1360</v>
      </c>
    </row>
    <row r="417" spans="1:9" x14ac:dyDescent="0.3">
      <c r="A417" s="1" t="s">
        <v>460</v>
      </c>
      <c r="B417" s="1" t="s">
        <v>2020</v>
      </c>
      <c r="C417" s="1">
        <v>0</v>
      </c>
      <c r="D417" s="1" t="s">
        <v>1356</v>
      </c>
      <c r="E417" s="1">
        <f>IFERROR(VLOOKUP(Table_Query_from_Cas_Ragle35[[#This Row],[Equipment '#]],'[1]Equip Rates'!A:C,3,FALSE),"")</f>
        <v>2000</v>
      </c>
      <c r="F417" s="1" t="str">
        <f>IFERROR(VLOOKUP(Table_Query_from_Cas_Ragle35[[#This Row],[Equipment '#]],H:I,2,FALSE), "No Div")</f>
        <v>2</v>
      </c>
      <c r="H417" s="1" t="s">
        <v>2004</v>
      </c>
      <c r="I417" s="1" t="s">
        <v>1357</v>
      </c>
    </row>
    <row r="418" spans="1:9" x14ac:dyDescent="0.3">
      <c r="A418" s="1" t="s">
        <v>483</v>
      </c>
      <c r="B418" s="1" t="s">
        <v>2022</v>
      </c>
      <c r="C418" s="1">
        <v>0</v>
      </c>
      <c r="D418" s="1" t="s">
        <v>1356</v>
      </c>
      <c r="E418" s="1">
        <f>IFERROR(VLOOKUP(Table_Query_from_Cas_Ragle35[[#This Row],[Equipment '#]],'[1]Equip Rates'!A:C,3,FALSE),"")</f>
        <v>2000</v>
      </c>
      <c r="F418" s="1" t="str">
        <f>IFERROR(VLOOKUP(Table_Query_from_Cas_Ragle35[[#This Row],[Equipment '#]],H:I,2,FALSE), "No Div")</f>
        <v>2</v>
      </c>
      <c r="H418" s="1" t="s">
        <v>464</v>
      </c>
      <c r="I418" s="1" t="s">
        <v>1507</v>
      </c>
    </row>
    <row r="419" spans="1:9" x14ac:dyDescent="0.3">
      <c r="A419" s="1" t="s">
        <v>461</v>
      </c>
      <c r="B419" s="1" t="s">
        <v>2024</v>
      </c>
      <c r="C419" s="1">
        <v>0</v>
      </c>
      <c r="D419" s="1" t="s">
        <v>1356</v>
      </c>
      <c r="E419" s="1">
        <f>IFERROR(VLOOKUP(Table_Query_from_Cas_Ragle35[[#This Row],[Equipment '#]],'[1]Equip Rates'!A:C,3,FALSE),"")</f>
        <v>2000</v>
      </c>
      <c r="F419" s="1" t="str">
        <f>IFERROR(VLOOKUP(Table_Query_from_Cas_Ragle35[[#This Row],[Equipment '#]],H:I,2,FALSE), "No Div")</f>
        <v>2</v>
      </c>
      <c r="H419" s="1" t="s">
        <v>2007</v>
      </c>
      <c r="I419" s="1" t="s">
        <v>1360</v>
      </c>
    </row>
    <row r="420" spans="1:9" x14ac:dyDescent="0.3">
      <c r="A420" s="1" t="s">
        <v>484</v>
      </c>
      <c r="B420" s="1" t="s">
        <v>2026</v>
      </c>
      <c r="C420" s="1">
        <v>0</v>
      </c>
      <c r="D420" s="1" t="s">
        <v>1356</v>
      </c>
      <c r="E420" s="1">
        <f>IFERROR(VLOOKUP(Table_Query_from_Cas_Ragle35[[#This Row],[Equipment '#]],'[1]Equip Rates'!A:C,3,FALSE),"")</f>
        <v>2000</v>
      </c>
      <c r="F420" s="1" t="str">
        <f>IFERROR(VLOOKUP(Table_Query_from_Cas_Ragle35[[#This Row],[Equipment '#]],H:I,2,FALSE), "No Div")</f>
        <v>2</v>
      </c>
      <c r="H420" s="1" t="s">
        <v>2009</v>
      </c>
      <c r="I420" s="1" t="s">
        <v>1357</v>
      </c>
    </row>
    <row r="421" spans="1:9" x14ac:dyDescent="0.3">
      <c r="A421" s="1" t="s">
        <v>462</v>
      </c>
      <c r="B421" s="1" t="s">
        <v>2028</v>
      </c>
      <c r="C421" s="1">
        <v>0</v>
      </c>
      <c r="D421" s="1" t="s">
        <v>1356</v>
      </c>
      <c r="E421" s="1">
        <f>IFERROR(VLOOKUP(Table_Query_from_Cas_Ragle35[[#This Row],[Equipment '#]],'[1]Equip Rates'!A:C,3,FALSE),"")</f>
        <v>2000</v>
      </c>
      <c r="F421" s="1" t="str">
        <f>IFERROR(VLOOKUP(Table_Query_from_Cas_Ragle35[[#This Row],[Equipment '#]],H:I,2,FALSE), "No Div")</f>
        <v>2</v>
      </c>
      <c r="H421" s="1" t="s">
        <v>2011</v>
      </c>
      <c r="I421" s="1" t="s">
        <v>1357</v>
      </c>
    </row>
    <row r="422" spans="1:9" x14ac:dyDescent="0.3">
      <c r="A422" s="1" t="s">
        <v>463</v>
      </c>
      <c r="B422" s="1" t="s">
        <v>2030</v>
      </c>
      <c r="C422" s="1">
        <v>0</v>
      </c>
      <c r="D422" s="1" t="s">
        <v>1356</v>
      </c>
      <c r="E422" s="1">
        <f>IFERROR(VLOOKUP(Table_Query_from_Cas_Ragle35[[#This Row],[Equipment '#]],'[1]Equip Rates'!A:C,3,FALSE),"")</f>
        <v>2000</v>
      </c>
      <c r="F422" s="1" t="str">
        <f>IFERROR(VLOOKUP(Table_Query_from_Cas_Ragle35[[#This Row],[Equipment '#]],H:I,2,FALSE), "No Div")</f>
        <v>2</v>
      </c>
      <c r="H422" s="1" t="s">
        <v>2013</v>
      </c>
      <c r="I422" s="1" t="s">
        <v>1357</v>
      </c>
    </row>
    <row r="423" spans="1:9" x14ac:dyDescent="0.3">
      <c r="A423" s="1" t="s">
        <v>3187</v>
      </c>
      <c r="B423" s="1" t="s">
        <v>3200</v>
      </c>
      <c r="C423" s="1">
        <v>0</v>
      </c>
      <c r="D423" s="1" t="s">
        <v>1356</v>
      </c>
      <c r="E423" s="1">
        <f>IFERROR(VLOOKUP(Table_Query_from_Cas_Ragle35[[#This Row],[Equipment '#]],'[1]Equip Rates'!A:C,3,FALSE),"")</f>
        <v>1300</v>
      </c>
      <c r="F423" s="1" t="str">
        <f>IFERROR(VLOOKUP(Table_Query_from_Cas_Ragle35[[#This Row],[Equipment '#]],H:I,2,FALSE), "No Div")</f>
        <v>2</v>
      </c>
      <c r="H423" s="1" t="s">
        <v>2015</v>
      </c>
      <c r="I423" s="1" t="s">
        <v>1357</v>
      </c>
    </row>
    <row r="424" spans="1:9" x14ac:dyDescent="0.3">
      <c r="A424" s="1" t="s">
        <v>3188</v>
      </c>
      <c r="B424" s="1" t="s">
        <v>3202</v>
      </c>
      <c r="C424" s="1">
        <v>0</v>
      </c>
      <c r="D424" s="1" t="s">
        <v>1356</v>
      </c>
      <c r="E424" s="1">
        <f>IFERROR(VLOOKUP(Table_Query_from_Cas_Ragle35[[#This Row],[Equipment '#]],'[1]Equip Rates'!A:C,3,FALSE),"")</f>
        <v>1300</v>
      </c>
      <c r="F424" s="1" t="str">
        <f>IFERROR(VLOOKUP(Table_Query_from_Cas_Ragle35[[#This Row],[Equipment '#]],H:I,2,FALSE), "No Div")</f>
        <v>2</v>
      </c>
      <c r="H424" s="1" t="s">
        <v>2017</v>
      </c>
      <c r="I424" s="1" t="s">
        <v>1357</v>
      </c>
    </row>
    <row r="425" spans="1:9" x14ac:dyDescent="0.3">
      <c r="A425" s="1" t="s">
        <v>3440</v>
      </c>
      <c r="B425" s="1" t="s">
        <v>3502</v>
      </c>
      <c r="C425" s="1">
        <v>0</v>
      </c>
      <c r="D425" s="1" t="s">
        <v>1356</v>
      </c>
      <c r="E425" s="1">
        <f>IFERROR(VLOOKUP(Table_Query_from_Cas_Ragle35[[#This Row],[Equipment '#]],'[1]Equip Rates'!A:C,3,FALSE),"")</f>
        <v>1300</v>
      </c>
      <c r="F425" s="1" t="str">
        <f>IFERROR(VLOOKUP(Table_Query_from_Cas_Ragle35[[#This Row],[Equipment '#]],H:I,2,FALSE), "No Div")</f>
        <v>2</v>
      </c>
      <c r="H425" s="1" t="s">
        <v>2019</v>
      </c>
      <c r="I425" s="1" t="s">
        <v>1357</v>
      </c>
    </row>
    <row r="426" spans="1:9" x14ac:dyDescent="0.3">
      <c r="A426" s="1" t="s">
        <v>3375</v>
      </c>
      <c r="B426" s="1" t="s">
        <v>3503</v>
      </c>
      <c r="C426" s="1">
        <v>0</v>
      </c>
      <c r="D426" s="1" t="s">
        <v>1356</v>
      </c>
      <c r="E426" s="1">
        <f>IFERROR(VLOOKUP(Table_Query_from_Cas_Ragle35[[#This Row],[Equipment '#]],'[1]Equip Rates'!A:C,3,FALSE),"")</f>
        <v>1300</v>
      </c>
      <c r="F426" s="1" t="str">
        <f>IFERROR(VLOOKUP(Table_Query_from_Cas_Ragle35[[#This Row],[Equipment '#]],H:I,2,FALSE), "No Div")</f>
        <v>2</v>
      </c>
      <c r="H426" s="1" t="s">
        <v>2021</v>
      </c>
      <c r="I426" s="1" t="s">
        <v>1357</v>
      </c>
    </row>
    <row r="427" spans="1:9" x14ac:dyDescent="0.3">
      <c r="A427" s="1" t="s">
        <v>3478</v>
      </c>
      <c r="B427" s="1" t="s">
        <v>3504</v>
      </c>
      <c r="C427" s="1">
        <v>0</v>
      </c>
      <c r="D427" s="1" t="s">
        <v>1356</v>
      </c>
      <c r="E427" s="1">
        <f>IFERROR(VLOOKUP(Table_Query_from_Cas_Ragle35[[#This Row],[Equipment '#]],'[1]Equip Rates'!A:C,3,FALSE),"")</f>
        <v>1300</v>
      </c>
      <c r="F427" s="1" t="str">
        <f>IFERROR(VLOOKUP(Table_Query_from_Cas_Ragle35[[#This Row],[Equipment '#]],H:I,2,FALSE), "No Div")</f>
        <v>2</v>
      </c>
      <c r="H427" s="1" t="s">
        <v>2023</v>
      </c>
      <c r="I427" s="1" t="s">
        <v>1357</v>
      </c>
    </row>
    <row r="428" spans="1:9" x14ac:dyDescent="0.3">
      <c r="A428" s="1" t="s">
        <v>3740</v>
      </c>
      <c r="B428" s="1" t="s">
        <v>3784</v>
      </c>
      <c r="C428" s="1">
        <v>0</v>
      </c>
      <c r="D428" s="1" t="s">
        <v>1356</v>
      </c>
      <c r="E428" s="1">
        <f>IFERROR(VLOOKUP(Table_Query_from_Cas_Ragle35[[#This Row],[Equipment '#]],'[1]Equip Rates'!A:C,3,FALSE),"")</f>
        <v>1300</v>
      </c>
      <c r="F428" s="1" t="str">
        <f>IFERROR(VLOOKUP(Table_Query_from_Cas_Ragle35[[#This Row],[Equipment '#]],H:I,2,FALSE), "No Div")</f>
        <v>2</v>
      </c>
      <c r="H428" s="1" t="s">
        <v>2025</v>
      </c>
      <c r="I428" s="1" t="s">
        <v>1357</v>
      </c>
    </row>
    <row r="429" spans="1:9" x14ac:dyDescent="0.3">
      <c r="A429" s="1" t="s">
        <v>1971</v>
      </c>
      <c r="B429" s="1" t="s">
        <v>2031</v>
      </c>
      <c r="C429" s="1">
        <v>96934.04</v>
      </c>
      <c r="D429" s="1" t="s">
        <v>1356</v>
      </c>
      <c r="E429" s="1" t="str">
        <f>IFERROR(VLOOKUP(Table_Query_from_Cas_Ragle35[[#This Row],[Equipment '#]],'[1]Equip Rates'!A:C,3,FALSE),"")</f>
        <v/>
      </c>
      <c r="F429" s="1" t="str">
        <f>IFERROR(VLOOKUP(Table_Query_from_Cas_Ragle35[[#This Row],[Equipment '#]],H:I,2,FALSE), "No Div")</f>
        <v>1</v>
      </c>
      <c r="H429" s="1" t="s">
        <v>2027</v>
      </c>
      <c r="I429" s="1" t="s">
        <v>1357</v>
      </c>
    </row>
    <row r="430" spans="1:9" x14ac:dyDescent="0.3">
      <c r="A430" s="1" t="s">
        <v>1973</v>
      </c>
      <c r="B430" s="1" t="s">
        <v>2032</v>
      </c>
      <c r="C430" s="1">
        <v>10593</v>
      </c>
      <c r="D430" s="1" t="s">
        <v>1356</v>
      </c>
      <c r="E430" s="1" t="str">
        <f>IFERROR(VLOOKUP(Table_Query_from_Cas_Ragle35[[#This Row],[Equipment '#]],'[1]Equip Rates'!A:C,3,FALSE),"")</f>
        <v/>
      </c>
      <c r="F430" s="1" t="str">
        <f>IFERROR(VLOOKUP(Table_Query_from_Cas_Ragle35[[#This Row],[Equipment '#]],H:I,2,FALSE), "No Div")</f>
        <v>1</v>
      </c>
      <c r="H430" s="1" t="s">
        <v>2029</v>
      </c>
      <c r="I430" s="1" t="s">
        <v>1360</v>
      </c>
    </row>
    <row r="431" spans="1:9" x14ac:dyDescent="0.3">
      <c r="A431" s="1" t="s">
        <v>1101</v>
      </c>
      <c r="B431" s="1" t="s">
        <v>1154</v>
      </c>
      <c r="C431" s="1">
        <v>155820</v>
      </c>
      <c r="D431" s="1" t="s">
        <v>1356</v>
      </c>
      <c r="E431" s="1">
        <f>IFERROR(VLOOKUP(Table_Query_from_Cas_Ragle35[[#This Row],[Equipment '#]],'[1]Equip Rates'!A:C,3,FALSE),"")</f>
        <v>5000</v>
      </c>
      <c r="F431" s="1" t="str">
        <f>IFERROR(VLOOKUP(Table_Query_from_Cas_Ragle35[[#This Row],[Equipment '#]],H:I,2,FALSE), "No Div")</f>
        <v>2</v>
      </c>
      <c r="H431" s="1" t="s">
        <v>29</v>
      </c>
      <c r="I431" s="1" t="s">
        <v>1507</v>
      </c>
    </row>
    <row r="432" spans="1:9" x14ac:dyDescent="0.3">
      <c r="A432" s="1" t="s">
        <v>2035</v>
      </c>
      <c r="B432" s="1" t="s">
        <v>2036</v>
      </c>
      <c r="C432" s="1">
        <v>58300</v>
      </c>
      <c r="D432" s="1" t="s">
        <v>1356</v>
      </c>
      <c r="E432" s="1" t="str">
        <f>IFERROR(VLOOKUP(Table_Query_from_Cas_Ragle35[[#This Row],[Equipment '#]],'[1]Equip Rates'!A:C,3,FALSE),"")</f>
        <v/>
      </c>
      <c r="F432" s="1" t="str">
        <f>IFERROR(VLOOKUP(Table_Query_from_Cas_Ragle35[[#This Row],[Equipment '#]],H:I,2,FALSE), "No Div")</f>
        <v>No Div</v>
      </c>
      <c r="H432" s="1" t="s">
        <v>1074</v>
      </c>
      <c r="I432" s="1" t="s">
        <v>1360</v>
      </c>
    </row>
    <row r="433" spans="1:9" x14ac:dyDescent="0.3">
      <c r="A433" s="1" t="s">
        <v>1986</v>
      </c>
      <c r="B433" s="1" t="s">
        <v>2038</v>
      </c>
      <c r="C433" s="1">
        <v>132500</v>
      </c>
      <c r="D433" s="1" t="s">
        <v>1356</v>
      </c>
      <c r="E433" s="1" t="str">
        <f>IFERROR(VLOOKUP(Table_Query_from_Cas_Ragle35[[#This Row],[Equipment '#]],'[1]Equip Rates'!A:C,3,FALSE),"")</f>
        <v/>
      </c>
      <c r="F433" s="1" t="str">
        <f>IFERROR(VLOOKUP(Table_Query_from_Cas_Ragle35[[#This Row],[Equipment '#]],H:I,2,FALSE), "No Div")</f>
        <v>1</v>
      </c>
      <c r="H433" s="1" t="s">
        <v>2033</v>
      </c>
      <c r="I433" s="1" t="s">
        <v>1357</v>
      </c>
    </row>
    <row r="434" spans="1:9" x14ac:dyDescent="0.3">
      <c r="A434" s="1" t="s">
        <v>1988</v>
      </c>
      <c r="B434" s="1" t="s">
        <v>2040</v>
      </c>
      <c r="C434" s="1">
        <v>18807.61</v>
      </c>
      <c r="D434" s="1" t="s">
        <v>1356</v>
      </c>
      <c r="E434" s="1" t="str">
        <f>IFERROR(VLOOKUP(Table_Query_from_Cas_Ragle35[[#This Row],[Equipment '#]],'[1]Equip Rates'!A:C,3,FALSE),"")</f>
        <v/>
      </c>
      <c r="F434" s="1" t="str">
        <f>IFERROR(VLOOKUP(Table_Query_from_Cas_Ragle35[[#This Row],[Equipment '#]],H:I,2,FALSE), "No Div")</f>
        <v>1</v>
      </c>
      <c r="H434" s="1" t="s">
        <v>2034</v>
      </c>
      <c r="I434" s="1" t="s">
        <v>1360</v>
      </c>
    </row>
    <row r="435" spans="1:9" x14ac:dyDescent="0.3">
      <c r="A435" s="1" t="s">
        <v>2145</v>
      </c>
      <c r="B435" s="1" t="s">
        <v>2146</v>
      </c>
      <c r="C435" s="1">
        <v>0</v>
      </c>
      <c r="D435" s="1" t="s">
        <v>1356</v>
      </c>
      <c r="E435" s="1" t="str">
        <f>IFERROR(VLOOKUP(Table_Query_from_Cas_Ragle35[[#This Row],[Equipment '#]],'[1]Equip Rates'!A:C,3,FALSE),"")</f>
        <v/>
      </c>
      <c r="F435" s="1" t="str">
        <f>IFERROR(VLOOKUP(Table_Query_from_Cas_Ragle35[[#This Row],[Equipment '#]],H:I,2,FALSE), "No Div")</f>
        <v>No Div</v>
      </c>
      <c r="H435" s="1" t="s">
        <v>320</v>
      </c>
      <c r="I435" s="1" t="s">
        <v>1360</v>
      </c>
    </row>
    <row r="436" spans="1:9" x14ac:dyDescent="0.3">
      <c r="A436" s="1" t="s">
        <v>2043</v>
      </c>
      <c r="B436" s="1" t="s">
        <v>2044</v>
      </c>
      <c r="C436" s="1">
        <v>20300</v>
      </c>
      <c r="D436" s="1" t="s">
        <v>1356</v>
      </c>
      <c r="E436" s="1" t="str">
        <f>IFERROR(VLOOKUP(Table_Query_from_Cas_Ragle35[[#This Row],[Equipment '#]],'[1]Equip Rates'!A:C,3,FALSE),"")</f>
        <v/>
      </c>
      <c r="F436" s="1" t="str">
        <f>IFERROR(VLOOKUP(Table_Query_from_Cas_Ragle35[[#This Row],[Equipment '#]],H:I,2,FALSE), "No Div")</f>
        <v>No Div</v>
      </c>
      <c r="H436" s="1" t="s">
        <v>2037</v>
      </c>
      <c r="I436" s="1" t="s">
        <v>1360</v>
      </c>
    </row>
    <row r="437" spans="1:9" x14ac:dyDescent="0.3">
      <c r="A437" s="1" t="s">
        <v>1994</v>
      </c>
      <c r="B437" s="1" t="s">
        <v>2045</v>
      </c>
      <c r="C437" s="1">
        <v>120803</v>
      </c>
      <c r="D437" s="1" t="s">
        <v>1356</v>
      </c>
      <c r="E437" s="1" t="str">
        <f>IFERROR(VLOOKUP(Table_Query_from_Cas_Ragle35[[#This Row],[Equipment '#]],'[1]Equip Rates'!A:C,3,FALSE),"")</f>
        <v/>
      </c>
      <c r="F437" s="1" t="str">
        <f>IFERROR(VLOOKUP(Table_Query_from_Cas_Ragle35[[#This Row],[Equipment '#]],H:I,2,FALSE), "No Div")</f>
        <v>1</v>
      </c>
      <c r="H437" s="1" t="s">
        <v>2039</v>
      </c>
      <c r="I437" s="1" t="s">
        <v>1357</v>
      </c>
    </row>
    <row r="438" spans="1:9" x14ac:dyDescent="0.3">
      <c r="A438" s="1" t="s">
        <v>28</v>
      </c>
      <c r="B438" s="1" t="s">
        <v>150</v>
      </c>
      <c r="C438" s="1">
        <v>191530</v>
      </c>
      <c r="D438" s="1" t="s">
        <v>1356</v>
      </c>
      <c r="E438" s="1">
        <f>IFERROR(VLOOKUP(Table_Query_from_Cas_Ragle35[[#This Row],[Equipment '#]],'[1]Equip Rates'!A:C,3,FALSE),"")</f>
        <v>5000</v>
      </c>
      <c r="F438" s="1" t="str">
        <f>IFERROR(VLOOKUP(Table_Query_from_Cas_Ragle35[[#This Row],[Equipment '#]],H:I,2,FALSE), "No Div")</f>
        <v>2</v>
      </c>
      <c r="H438" s="1" t="s">
        <v>2041</v>
      </c>
      <c r="I438" s="1" t="s">
        <v>1357</v>
      </c>
    </row>
    <row r="439" spans="1:9" x14ac:dyDescent="0.3">
      <c r="A439" s="1" t="s">
        <v>2047</v>
      </c>
      <c r="B439" s="1" t="s">
        <v>2048</v>
      </c>
      <c r="C439" s="1">
        <v>0</v>
      </c>
      <c r="D439" s="1" t="s">
        <v>1356</v>
      </c>
      <c r="E439" s="1" t="str">
        <f>IFERROR(VLOOKUP(Table_Query_from_Cas_Ragle35[[#This Row],[Equipment '#]],'[1]Equip Rates'!A:C,3,FALSE),"")</f>
        <v/>
      </c>
      <c r="F439" s="1" t="str">
        <f>IFERROR(VLOOKUP(Table_Query_from_Cas_Ragle35[[#This Row],[Equipment '#]],H:I,2,FALSE), "No Div")</f>
        <v>No Div</v>
      </c>
      <c r="H439" s="1" t="s">
        <v>2042</v>
      </c>
      <c r="I439" s="1" t="s">
        <v>1357</v>
      </c>
    </row>
    <row r="440" spans="1:9" x14ac:dyDescent="0.3">
      <c r="A440" s="1" t="s">
        <v>1999</v>
      </c>
      <c r="B440" s="1" t="s">
        <v>2049</v>
      </c>
      <c r="C440" s="1">
        <v>140223.15</v>
      </c>
      <c r="D440" s="1" t="s">
        <v>1356</v>
      </c>
      <c r="E440" s="1" t="str">
        <f>IFERROR(VLOOKUP(Table_Query_from_Cas_Ragle35[[#This Row],[Equipment '#]],'[1]Equip Rates'!A:C,3,FALSE),"")</f>
        <v/>
      </c>
      <c r="F440" s="1" t="str">
        <f>IFERROR(VLOOKUP(Table_Query_from_Cas_Ragle35[[#This Row],[Equipment '#]],H:I,2,FALSE), "No Div")</f>
        <v>1</v>
      </c>
      <c r="H440" s="1" t="s">
        <v>1158</v>
      </c>
      <c r="I440" s="1" t="s">
        <v>1360</v>
      </c>
    </row>
    <row r="441" spans="1:9" x14ac:dyDescent="0.3">
      <c r="A441" s="1" t="s">
        <v>2148</v>
      </c>
      <c r="B441" s="1" t="s">
        <v>2149</v>
      </c>
      <c r="C441" s="1">
        <v>0</v>
      </c>
      <c r="D441" s="1" t="s">
        <v>1356</v>
      </c>
      <c r="E441" s="1" t="str">
        <f>IFERROR(VLOOKUP(Table_Query_from_Cas_Ragle35[[#This Row],[Equipment '#]],'[1]Equip Rates'!A:C,3,FALSE),"")</f>
        <v/>
      </c>
      <c r="F441" s="1" t="str">
        <f>IFERROR(VLOOKUP(Table_Query_from_Cas_Ragle35[[#This Row],[Equipment '#]],H:I,2,FALSE), "No Div")</f>
        <v>No Div</v>
      </c>
      <c r="H441" s="1" t="s">
        <v>2046</v>
      </c>
      <c r="I441" s="1" t="s">
        <v>1357</v>
      </c>
    </row>
    <row r="442" spans="1:9" x14ac:dyDescent="0.3">
      <c r="A442" s="1" t="s">
        <v>2004</v>
      </c>
      <c r="B442" s="1" t="s">
        <v>2048</v>
      </c>
      <c r="C442" s="1">
        <v>185520</v>
      </c>
      <c r="D442" s="1" t="s">
        <v>1356</v>
      </c>
      <c r="E442" s="1" t="str">
        <f>IFERROR(VLOOKUP(Table_Query_from_Cas_Ragle35[[#This Row],[Equipment '#]],'[1]Equip Rates'!A:C,3,FALSE),"")</f>
        <v/>
      </c>
      <c r="F442" s="1" t="str">
        <f>IFERROR(VLOOKUP(Table_Query_from_Cas_Ragle35[[#This Row],[Equipment '#]],H:I,2,FALSE), "No Div")</f>
        <v>1</v>
      </c>
      <c r="H442" s="1" t="s">
        <v>465</v>
      </c>
      <c r="I442" s="1" t="s">
        <v>1360</v>
      </c>
    </row>
    <row r="443" spans="1:9" x14ac:dyDescent="0.3">
      <c r="A443" s="1" t="s">
        <v>464</v>
      </c>
      <c r="B443" s="1" t="s">
        <v>1041</v>
      </c>
      <c r="C443" s="1">
        <v>127263.69</v>
      </c>
      <c r="D443" s="1" t="s">
        <v>1356</v>
      </c>
      <c r="E443" s="1">
        <f>IFERROR(VLOOKUP(Table_Query_from_Cas_Ragle35[[#This Row],[Equipment '#]],'[1]Equip Rates'!A:C,3,FALSE),"")</f>
        <v>5000</v>
      </c>
      <c r="F443" s="1" t="str">
        <f>IFERROR(VLOOKUP(Table_Query_from_Cas_Ragle35[[#This Row],[Equipment '#]],H:I,2,FALSE), "No Div")</f>
        <v>4</v>
      </c>
      <c r="H443" s="1" t="s">
        <v>30</v>
      </c>
      <c r="I443" s="1" t="s">
        <v>1360</v>
      </c>
    </row>
    <row r="444" spans="1:9" x14ac:dyDescent="0.3">
      <c r="A444" s="1" t="s">
        <v>2007</v>
      </c>
      <c r="B444" s="1" t="s">
        <v>2053</v>
      </c>
      <c r="C444" s="1">
        <v>21175.3</v>
      </c>
      <c r="D444" s="1" t="s">
        <v>1356</v>
      </c>
      <c r="E444" s="1">
        <f>IFERROR(VLOOKUP(Table_Query_from_Cas_Ragle35[[#This Row],[Equipment '#]],'[1]Equip Rates'!A:C,3,FALSE),"")</f>
        <v>5000</v>
      </c>
      <c r="F444" s="1" t="str">
        <f>IFERROR(VLOOKUP(Table_Query_from_Cas_Ragle35[[#This Row],[Equipment '#]],H:I,2,FALSE), "No Div")</f>
        <v>4</v>
      </c>
      <c r="H444" s="1" t="s">
        <v>31</v>
      </c>
      <c r="I444" s="1" t="s">
        <v>1507</v>
      </c>
    </row>
    <row r="445" spans="1:9" x14ac:dyDescent="0.3">
      <c r="A445" s="1" t="s">
        <v>2009</v>
      </c>
      <c r="B445" s="1" t="s">
        <v>2055</v>
      </c>
      <c r="C445" s="1">
        <v>139100</v>
      </c>
      <c r="D445" s="1" t="s">
        <v>1356</v>
      </c>
      <c r="E445" s="1" t="str">
        <f>IFERROR(VLOOKUP(Table_Query_from_Cas_Ragle35[[#This Row],[Equipment '#]],'[1]Equip Rates'!A:C,3,FALSE),"")</f>
        <v/>
      </c>
      <c r="F445" s="1" t="str">
        <f>IFERROR(VLOOKUP(Table_Query_from_Cas_Ragle35[[#This Row],[Equipment '#]],H:I,2,FALSE), "No Div")</f>
        <v>1</v>
      </c>
      <c r="H445" s="1" t="s">
        <v>2050</v>
      </c>
      <c r="I445" s="1" t="s">
        <v>1357</v>
      </c>
    </row>
    <row r="446" spans="1:9" x14ac:dyDescent="0.3">
      <c r="A446" s="1" t="s">
        <v>2011</v>
      </c>
      <c r="B446" s="1" t="s">
        <v>2057</v>
      </c>
      <c r="C446" s="1">
        <v>48551.25</v>
      </c>
      <c r="D446" s="1" t="s">
        <v>1356</v>
      </c>
      <c r="E446" s="1" t="str">
        <f>IFERROR(VLOOKUP(Table_Query_from_Cas_Ragle35[[#This Row],[Equipment '#]],'[1]Equip Rates'!A:C,3,FALSE),"")</f>
        <v/>
      </c>
      <c r="F446" s="1" t="str">
        <f>IFERROR(VLOOKUP(Table_Query_from_Cas_Ragle35[[#This Row],[Equipment '#]],H:I,2,FALSE), "No Div")</f>
        <v>1</v>
      </c>
      <c r="H446" s="1" t="s">
        <v>2051</v>
      </c>
      <c r="I446" s="1" t="s">
        <v>1357</v>
      </c>
    </row>
    <row r="447" spans="1:9" x14ac:dyDescent="0.3">
      <c r="A447" s="1" t="s">
        <v>2013</v>
      </c>
      <c r="B447" s="1" t="s">
        <v>2059</v>
      </c>
      <c r="C447" s="1">
        <v>9582.41</v>
      </c>
      <c r="D447" s="1" t="s">
        <v>1356</v>
      </c>
      <c r="E447" s="1" t="str">
        <f>IFERROR(VLOOKUP(Table_Query_from_Cas_Ragle35[[#This Row],[Equipment '#]],'[1]Equip Rates'!A:C,3,FALSE),"")</f>
        <v/>
      </c>
      <c r="F447" s="1" t="str">
        <f>IFERROR(VLOOKUP(Table_Query_from_Cas_Ragle35[[#This Row],[Equipment '#]],H:I,2,FALSE), "No Div")</f>
        <v>1</v>
      </c>
      <c r="H447" s="1" t="s">
        <v>2052</v>
      </c>
      <c r="I447" s="1" t="s">
        <v>1357</v>
      </c>
    </row>
    <row r="448" spans="1:9" x14ac:dyDescent="0.3">
      <c r="A448" s="1" t="s">
        <v>2015</v>
      </c>
      <c r="B448" s="1" t="s">
        <v>2061</v>
      </c>
      <c r="C448" s="1">
        <v>67410</v>
      </c>
      <c r="D448" s="1" t="s">
        <v>1356</v>
      </c>
      <c r="E448" s="1" t="str">
        <f>IFERROR(VLOOKUP(Table_Query_from_Cas_Ragle35[[#This Row],[Equipment '#]],'[1]Equip Rates'!A:C,3,FALSE),"")</f>
        <v/>
      </c>
      <c r="F448" s="1" t="str">
        <f>IFERROR(VLOOKUP(Table_Query_from_Cas_Ragle35[[#This Row],[Equipment '#]],H:I,2,FALSE), "No Div")</f>
        <v>1</v>
      </c>
      <c r="H448" s="1" t="s">
        <v>2054</v>
      </c>
      <c r="I448" s="1" t="s">
        <v>1357</v>
      </c>
    </row>
    <row r="449" spans="1:9" x14ac:dyDescent="0.3">
      <c r="A449" s="1" t="s">
        <v>2017</v>
      </c>
      <c r="B449" s="1" t="s">
        <v>2063</v>
      </c>
      <c r="C449" s="1">
        <v>96300</v>
      </c>
      <c r="D449" s="1" t="s">
        <v>1356</v>
      </c>
      <c r="E449" s="1" t="str">
        <f>IFERROR(VLOOKUP(Table_Query_from_Cas_Ragle35[[#This Row],[Equipment '#]],'[1]Equip Rates'!A:C,3,FALSE),"")</f>
        <v/>
      </c>
      <c r="F449" s="1" t="str">
        <f>IFERROR(VLOOKUP(Table_Query_from_Cas_Ragle35[[#This Row],[Equipment '#]],H:I,2,FALSE), "No Div")</f>
        <v>1</v>
      </c>
      <c r="H449" s="1" t="s">
        <v>2056</v>
      </c>
      <c r="I449" s="1" t="s">
        <v>1357</v>
      </c>
    </row>
    <row r="450" spans="1:9" x14ac:dyDescent="0.3">
      <c r="A450" s="1" t="s">
        <v>2019</v>
      </c>
      <c r="B450" s="1" t="s">
        <v>2065</v>
      </c>
      <c r="C450" s="1">
        <v>155150</v>
      </c>
      <c r="D450" s="1" t="s">
        <v>1356</v>
      </c>
      <c r="E450" s="1" t="str">
        <f>IFERROR(VLOOKUP(Table_Query_from_Cas_Ragle35[[#This Row],[Equipment '#]],'[1]Equip Rates'!A:C,3,FALSE),"")</f>
        <v/>
      </c>
      <c r="F450" s="1" t="str">
        <f>IFERROR(VLOOKUP(Table_Query_from_Cas_Ragle35[[#This Row],[Equipment '#]],H:I,2,FALSE), "No Div")</f>
        <v>1</v>
      </c>
      <c r="H450" s="1" t="s">
        <v>2058</v>
      </c>
      <c r="I450" s="1" t="s">
        <v>1357</v>
      </c>
    </row>
    <row r="451" spans="1:9" x14ac:dyDescent="0.3">
      <c r="A451" s="1" t="s">
        <v>2021</v>
      </c>
      <c r="B451" s="1" t="s">
        <v>2067</v>
      </c>
      <c r="C451" s="1">
        <v>12921.43</v>
      </c>
      <c r="D451" s="1" t="s">
        <v>1356</v>
      </c>
      <c r="E451" s="1" t="str">
        <f>IFERROR(VLOOKUP(Table_Query_from_Cas_Ragle35[[#This Row],[Equipment '#]],'[1]Equip Rates'!A:C,3,FALSE),"")</f>
        <v/>
      </c>
      <c r="F451" s="1" t="str">
        <f>IFERROR(VLOOKUP(Table_Query_from_Cas_Ragle35[[#This Row],[Equipment '#]],H:I,2,FALSE), "No Div")</f>
        <v>1</v>
      </c>
      <c r="H451" s="1" t="s">
        <v>2060</v>
      </c>
      <c r="I451" s="1" t="s">
        <v>1357</v>
      </c>
    </row>
    <row r="452" spans="1:9" x14ac:dyDescent="0.3">
      <c r="A452" s="1" t="s">
        <v>2023</v>
      </c>
      <c r="B452" s="1" t="s">
        <v>2068</v>
      </c>
      <c r="C452" s="1">
        <v>165850</v>
      </c>
      <c r="D452" s="1" t="s">
        <v>1356</v>
      </c>
      <c r="E452" s="1" t="str">
        <f>IFERROR(VLOOKUP(Table_Query_from_Cas_Ragle35[[#This Row],[Equipment '#]],'[1]Equip Rates'!A:C,3,FALSE),"")</f>
        <v/>
      </c>
      <c r="F452" s="1" t="str">
        <f>IFERROR(VLOOKUP(Table_Query_from_Cas_Ragle35[[#This Row],[Equipment '#]],H:I,2,FALSE), "No Div")</f>
        <v>1</v>
      </c>
      <c r="H452" s="1" t="s">
        <v>2062</v>
      </c>
      <c r="I452" s="1" t="s">
        <v>1357</v>
      </c>
    </row>
    <row r="453" spans="1:9" x14ac:dyDescent="0.3">
      <c r="A453" s="1" t="s">
        <v>2025</v>
      </c>
      <c r="B453" s="1" t="s">
        <v>2069</v>
      </c>
      <c r="C453" s="1">
        <v>12921.43</v>
      </c>
      <c r="D453" s="1" t="s">
        <v>1356</v>
      </c>
      <c r="E453" s="1" t="str">
        <f>IFERROR(VLOOKUP(Table_Query_from_Cas_Ragle35[[#This Row],[Equipment '#]],'[1]Equip Rates'!A:C,3,FALSE),"")</f>
        <v/>
      </c>
      <c r="F453" s="1" t="str">
        <f>IFERROR(VLOOKUP(Table_Query_from_Cas_Ragle35[[#This Row],[Equipment '#]],H:I,2,FALSE), "No Div")</f>
        <v>1</v>
      </c>
      <c r="H453" s="1" t="s">
        <v>2064</v>
      </c>
      <c r="I453" s="1" t="s">
        <v>1357</v>
      </c>
    </row>
    <row r="454" spans="1:9" x14ac:dyDescent="0.3">
      <c r="A454" s="1" t="s">
        <v>2027</v>
      </c>
      <c r="B454" s="1" t="s">
        <v>2070</v>
      </c>
      <c r="C454" s="1">
        <v>70022.5</v>
      </c>
      <c r="D454" s="1" t="s">
        <v>1356</v>
      </c>
      <c r="E454" s="1" t="str">
        <f>IFERROR(VLOOKUP(Table_Query_from_Cas_Ragle35[[#This Row],[Equipment '#]],'[1]Equip Rates'!A:C,3,FALSE),"")</f>
        <v/>
      </c>
      <c r="F454" s="1" t="str">
        <f>IFERROR(VLOOKUP(Table_Query_from_Cas_Ragle35[[#This Row],[Equipment '#]],H:I,2,FALSE), "No Div")</f>
        <v>1</v>
      </c>
      <c r="H454" s="1" t="s">
        <v>2066</v>
      </c>
      <c r="I454" s="1" t="s">
        <v>1357</v>
      </c>
    </row>
    <row r="455" spans="1:9" x14ac:dyDescent="0.3">
      <c r="A455" s="1" t="s">
        <v>2151</v>
      </c>
      <c r="B455" s="1" t="s">
        <v>2152</v>
      </c>
      <c r="C455" s="1">
        <v>0</v>
      </c>
      <c r="D455" s="1" t="s">
        <v>1356</v>
      </c>
      <c r="E455" s="1" t="str">
        <f>IFERROR(VLOOKUP(Table_Query_from_Cas_Ragle35[[#This Row],[Equipment '#]],'[1]Equip Rates'!A:C,3,FALSE),"")</f>
        <v/>
      </c>
      <c r="F455" s="1" t="str">
        <f>IFERROR(VLOOKUP(Table_Query_from_Cas_Ragle35[[#This Row],[Equipment '#]],H:I,2,FALSE), "No Div")</f>
        <v>No Div</v>
      </c>
      <c r="H455" s="1" t="s">
        <v>33</v>
      </c>
      <c r="I455" s="1" t="s">
        <v>1360</v>
      </c>
    </row>
    <row r="456" spans="1:9" x14ac:dyDescent="0.3">
      <c r="A456" s="1" t="s">
        <v>29</v>
      </c>
      <c r="B456" s="1" t="s">
        <v>151</v>
      </c>
      <c r="C456" s="1">
        <v>53720.15</v>
      </c>
      <c r="D456" s="1" t="s">
        <v>1356</v>
      </c>
      <c r="E456" s="1">
        <f>IFERROR(VLOOKUP(Table_Query_from_Cas_Ragle35[[#This Row],[Equipment '#]],'[1]Equip Rates'!A:C,3,FALSE),"")</f>
        <v>5000</v>
      </c>
      <c r="F456" s="1" t="str">
        <f>IFERROR(VLOOKUP(Table_Query_from_Cas_Ragle35[[#This Row],[Equipment '#]],H:I,2,FALSE), "No Div")</f>
        <v>4</v>
      </c>
      <c r="H456" s="1" t="s">
        <v>1075</v>
      </c>
      <c r="I456" s="1" t="s">
        <v>1507</v>
      </c>
    </row>
    <row r="457" spans="1:9" x14ac:dyDescent="0.3">
      <c r="A457" s="1" t="s">
        <v>1074</v>
      </c>
      <c r="B457" s="1" t="s">
        <v>1157</v>
      </c>
      <c r="C457" s="1">
        <v>23410.15</v>
      </c>
      <c r="D457" s="1" t="s">
        <v>1356</v>
      </c>
      <c r="E457" s="1">
        <f>IFERROR(VLOOKUP(Table_Query_from_Cas_Ragle35[[#This Row],[Equipment '#]],'[1]Equip Rates'!A:C,3,FALSE),"")</f>
        <v>3000</v>
      </c>
      <c r="F457" s="1" t="str">
        <f>IFERROR(VLOOKUP(Table_Query_from_Cas_Ragle35[[#This Row],[Equipment '#]],H:I,2,FALSE), "No Div")</f>
        <v>2</v>
      </c>
      <c r="H457" s="1" t="s">
        <v>35</v>
      </c>
      <c r="I457" s="1" t="s">
        <v>1360</v>
      </c>
    </row>
    <row r="458" spans="1:9" x14ac:dyDescent="0.3">
      <c r="A458" s="1" t="s">
        <v>2033</v>
      </c>
      <c r="B458" s="1" t="s">
        <v>2072</v>
      </c>
      <c r="C458" s="1">
        <v>78671.789999999994</v>
      </c>
      <c r="D458" s="1" t="s">
        <v>1356</v>
      </c>
      <c r="E458" s="1" t="str">
        <f>IFERROR(VLOOKUP(Table_Query_from_Cas_Ragle35[[#This Row],[Equipment '#]],'[1]Equip Rates'!A:C,3,FALSE),"")</f>
        <v/>
      </c>
      <c r="F458" s="1" t="str">
        <f>IFERROR(VLOOKUP(Table_Query_from_Cas_Ragle35[[#This Row],[Equipment '#]],H:I,2,FALSE), "No Div")</f>
        <v>1</v>
      </c>
      <c r="H458" s="1" t="s">
        <v>322</v>
      </c>
      <c r="I458" s="1" t="s">
        <v>1360</v>
      </c>
    </row>
    <row r="459" spans="1:9" x14ac:dyDescent="0.3">
      <c r="A459" s="1" t="s">
        <v>320</v>
      </c>
      <c r="B459" s="1" t="s">
        <v>321</v>
      </c>
      <c r="C459" s="1">
        <v>113360.78</v>
      </c>
      <c r="D459" s="1" t="s">
        <v>1356</v>
      </c>
      <c r="E459" s="1">
        <f>IFERROR(VLOOKUP(Table_Query_from_Cas_Ragle35[[#This Row],[Equipment '#]],'[1]Equip Rates'!A:C,3,FALSE),"")</f>
        <v>5000</v>
      </c>
      <c r="F459" s="1" t="str">
        <f>IFERROR(VLOOKUP(Table_Query_from_Cas_Ragle35[[#This Row],[Equipment '#]],H:I,2,FALSE), "No Div")</f>
        <v>2</v>
      </c>
      <c r="H459" s="1" t="s">
        <v>1161</v>
      </c>
      <c r="I459" s="1" t="s">
        <v>1360</v>
      </c>
    </row>
    <row r="460" spans="1:9" x14ac:dyDescent="0.3">
      <c r="A460" s="1" t="s">
        <v>2037</v>
      </c>
      <c r="B460" s="1" t="s">
        <v>2075</v>
      </c>
      <c r="C460" s="1">
        <v>34502.42</v>
      </c>
      <c r="D460" s="1" t="s">
        <v>1356</v>
      </c>
      <c r="E460" s="1">
        <f>IFERROR(VLOOKUP(Table_Query_from_Cas_Ragle35[[#This Row],[Equipment '#]],'[1]Equip Rates'!A:C,3,FALSE),"")</f>
        <v>5000</v>
      </c>
      <c r="F460" s="1" t="str">
        <f>IFERROR(VLOOKUP(Table_Query_from_Cas_Ragle35[[#This Row],[Equipment '#]],H:I,2,FALSE), "No Div")</f>
        <v>2</v>
      </c>
      <c r="H460" s="1" t="s">
        <v>2071</v>
      </c>
      <c r="I460" s="1" t="s">
        <v>1357</v>
      </c>
    </row>
    <row r="461" spans="1:9" x14ac:dyDescent="0.3">
      <c r="A461" s="1" t="s">
        <v>2039</v>
      </c>
      <c r="B461" s="1" t="s">
        <v>2076</v>
      </c>
      <c r="C461" s="1">
        <v>22791</v>
      </c>
      <c r="D461" s="1" t="s">
        <v>1356</v>
      </c>
      <c r="E461" s="1" t="str">
        <f>IFERROR(VLOOKUP(Table_Query_from_Cas_Ragle35[[#This Row],[Equipment '#]],'[1]Equip Rates'!A:C,3,FALSE),"")</f>
        <v/>
      </c>
      <c r="F461" s="1" t="str">
        <f>IFERROR(VLOOKUP(Table_Query_from_Cas_Ragle35[[#This Row],[Equipment '#]],H:I,2,FALSE), "No Div")</f>
        <v>1</v>
      </c>
      <c r="H461" s="1" t="s">
        <v>2073</v>
      </c>
      <c r="I461" s="1" t="s">
        <v>1360</v>
      </c>
    </row>
    <row r="462" spans="1:9" x14ac:dyDescent="0.3">
      <c r="A462" s="1" t="s">
        <v>2041</v>
      </c>
      <c r="B462" s="1" t="s">
        <v>2077</v>
      </c>
      <c r="C462" s="1">
        <v>230050</v>
      </c>
      <c r="D462" s="1" t="s">
        <v>1356</v>
      </c>
      <c r="E462" s="1" t="str">
        <f>IFERROR(VLOOKUP(Table_Query_from_Cas_Ragle35[[#This Row],[Equipment '#]],'[1]Equip Rates'!A:C,3,FALSE),"")</f>
        <v/>
      </c>
      <c r="F462" s="1" t="str">
        <f>IFERROR(VLOOKUP(Table_Query_from_Cas_Ragle35[[#This Row],[Equipment '#]],H:I,2,FALSE), "No Div")</f>
        <v>1</v>
      </c>
      <c r="H462" s="1" t="s">
        <v>2074</v>
      </c>
      <c r="I462" s="1" t="s">
        <v>1456</v>
      </c>
    </row>
    <row r="463" spans="1:9" x14ac:dyDescent="0.3">
      <c r="A463" s="1" t="s">
        <v>2042</v>
      </c>
      <c r="B463" s="1" t="s">
        <v>2078</v>
      </c>
      <c r="C463" s="1">
        <v>209949.51</v>
      </c>
      <c r="D463" s="1" t="s">
        <v>1356</v>
      </c>
      <c r="E463" s="1" t="str">
        <f>IFERROR(VLOOKUP(Table_Query_from_Cas_Ragle35[[#This Row],[Equipment '#]],'[1]Equip Rates'!A:C,3,FALSE),"")</f>
        <v/>
      </c>
      <c r="F463" s="1" t="str">
        <f>IFERROR(VLOOKUP(Table_Query_from_Cas_Ragle35[[#This Row],[Equipment '#]],H:I,2,FALSE), "No Div")</f>
        <v>1</v>
      </c>
      <c r="H463" s="1" t="s">
        <v>1163</v>
      </c>
      <c r="I463" s="1" t="s">
        <v>1456</v>
      </c>
    </row>
    <row r="464" spans="1:9" x14ac:dyDescent="0.3">
      <c r="A464" s="1" t="s">
        <v>1158</v>
      </c>
      <c r="B464" s="1" t="s">
        <v>1159</v>
      </c>
      <c r="C464" s="1">
        <v>64000</v>
      </c>
      <c r="D464" s="1" t="s">
        <v>1356</v>
      </c>
      <c r="E464" s="1">
        <f>IFERROR(VLOOKUP(Table_Query_from_Cas_Ragle35[[#This Row],[Equipment '#]],'[1]Equip Rates'!A:C,3,FALSE),"")</f>
        <v>3000</v>
      </c>
      <c r="F464" s="1" t="str">
        <f>IFERROR(VLOOKUP(Table_Query_from_Cas_Ragle35[[#This Row],[Equipment '#]],H:I,2,FALSE), "No Div")</f>
        <v>2</v>
      </c>
      <c r="H464" s="1" t="s">
        <v>466</v>
      </c>
      <c r="I464" s="1" t="s">
        <v>1507</v>
      </c>
    </row>
    <row r="465" spans="1:9" x14ac:dyDescent="0.3">
      <c r="A465" s="1" t="s">
        <v>2046</v>
      </c>
      <c r="B465" s="1" t="s">
        <v>2079</v>
      </c>
      <c r="C465" s="1">
        <v>120670</v>
      </c>
      <c r="D465" s="1" t="s">
        <v>1356</v>
      </c>
      <c r="E465" s="1" t="str">
        <f>IFERROR(VLOOKUP(Table_Query_from_Cas_Ragle35[[#This Row],[Equipment '#]],'[1]Equip Rates'!A:C,3,FALSE),"")</f>
        <v/>
      </c>
      <c r="F465" s="1" t="str">
        <f>IFERROR(VLOOKUP(Table_Query_from_Cas_Ragle35[[#This Row],[Equipment '#]],H:I,2,FALSE), "No Div")</f>
        <v>1</v>
      </c>
      <c r="H465" s="1" t="s">
        <v>1165</v>
      </c>
      <c r="I465" s="1" t="s">
        <v>1360</v>
      </c>
    </row>
    <row r="466" spans="1:9" x14ac:dyDescent="0.3">
      <c r="A466" s="1" t="s">
        <v>2154</v>
      </c>
      <c r="B466" s="1" t="s">
        <v>2155</v>
      </c>
      <c r="C466" s="1">
        <v>0</v>
      </c>
      <c r="D466" s="1" t="s">
        <v>1356</v>
      </c>
      <c r="E466" s="1" t="str">
        <f>IFERROR(VLOOKUP(Table_Query_from_Cas_Ragle35[[#This Row],[Equipment '#]],'[1]Equip Rates'!A:C,3,FALSE),"")</f>
        <v/>
      </c>
      <c r="F466" s="1" t="str">
        <f>IFERROR(VLOOKUP(Table_Query_from_Cas_Ragle35[[#This Row],[Equipment '#]],H:I,2,FALSE), "No Div")</f>
        <v>No Div</v>
      </c>
      <c r="H466" s="1" t="s">
        <v>1102</v>
      </c>
      <c r="I466" s="1" t="s">
        <v>1507</v>
      </c>
    </row>
    <row r="467" spans="1:9" x14ac:dyDescent="0.3">
      <c r="A467" s="1" t="s">
        <v>465</v>
      </c>
      <c r="B467" s="1" t="s">
        <v>1042</v>
      </c>
      <c r="C467" s="1">
        <v>170183.5</v>
      </c>
      <c r="D467" s="1" t="s">
        <v>1356</v>
      </c>
      <c r="E467" s="1">
        <f>IFERROR(VLOOKUP(Table_Query_from_Cas_Ragle35[[#This Row],[Equipment '#]],'[1]Equip Rates'!A:C,3,FALSE),"")</f>
        <v>5000</v>
      </c>
      <c r="F467" s="1" t="str">
        <f>IFERROR(VLOOKUP(Table_Query_from_Cas_Ragle35[[#This Row],[Equipment '#]],H:I,2,FALSE), "No Div")</f>
        <v>2</v>
      </c>
      <c r="H467" s="1" t="s">
        <v>36</v>
      </c>
      <c r="I467" s="1" t="s">
        <v>1360</v>
      </c>
    </row>
    <row r="468" spans="1:9" x14ac:dyDescent="0.3">
      <c r="A468" s="1" t="s">
        <v>30</v>
      </c>
      <c r="B468" s="1" t="s">
        <v>152</v>
      </c>
      <c r="C468" s="1">
        <v>48070.3</v>
      </c>
      <c r="D468" s="1" t="s">
        <v>1356</v>
      </c>
      <c r="E468" s="1">
        <f>IFERROR(VLOOKUP(Table_Query_from_Cas_Ragle35[[#This Row],[Equipment '#]],'[1]Equip Rates'!A:C,3,FALSE),"")</f>
        <v>3000</v>
      </c>
      <c r="F468" s="1" t="str">
        <f>IFERROR(VLOOKUP(Table_Query_from_Cas_Ragle35[[#This Row],[Equipment '#]],H:I,2,FALSE), "No Div")</f>
        <v>2</v>
      </c>
      <c r="H468" s="1" t="s">
        <v>2080</v>
      </c>
      <c r="I468" s="1" t="s">
        <v>1357</v>
      </c>
    </row>
    <row r="469" spans="1:9" x14ac:dyDescent="0.3">
      <c r="A469" s="1" t="s">
        <v>31</v>
      </c>
      <c r="B469" s="1" t="s">
        <v>153</v>
      </c>
      <c r="C469" s="1">
        <v>54430.3</v>
      </c>
      <c r="D469" s="1" t="s">
        <v>1356</v>
      </c>
      <c r="E469" s="1">
        <f>IFERROR(VLOOKUP(Table_Query_from_Cas_Ragle35[[#This Row],[Equipment '#]],'[1]Equip Rates'!A:C,3,FALSE),"")</f>
        <v>3000</v>
      </c>
      <c r="F469" s="1" t="str">
        <f>IFERROR(VLOOKUP(Table_Query_from_Cas_Ragle35[[#This Row],[Equipment '#]],H:I,2,FALSE), "No Div")</f>
        <v>4</v>
      </c>
      <c r="H469" s="1" t="s">
        <v>2081</v>
      </c>
      <c r="I469" s="1" t="s">
        <v>1357</v>
      </c>
    </row>
    <row r="470" spans="1:9" x14ac:dyDescent="0.3">
      <c r="A470" s="1" t="s">
        <v>2050</v>
      </c>
      <c r="B470" s="1" t="s">
        <v>2083</v>
      </c>
      <c r="C470" s="1">
        <v>39386.699999999997</v>
      </c>
      <c r="D470" s="1" t="s">
        <v>1356</v>
      </c>
      <c r="E470" s="1" t="str">
        <f>IFERROR(VLOOKUP(Table_Query_from_Cas_Ragle35[[#This Row],[Equipment '#]],'[1]Equip Rates'!A:C,3,FALSE),"")</f>
        <v/>
      </c>
      <c r="F470" s="1" t="str">
        <f>IFERROR(VLOOKUP(Table_Query_from_Cas_Ragle35[[#This Row],[Equipment '#]],H:I,2,FALSE), "No Div")</f>
        <v>1</v>
      </c>
      <c r="H470" s="1" t="s">
        <v>2082</v>
      </c>
      <c r="I470" s="1" t="s">
        <v>1357</v>
      </c>
    </row>
    <row r="471" spans="1:9" x14ac:dyDescent="0.3">
      <c r="A471" s="1" t="s">
        <v>2051</v>
      </c>
      <c r="B471" s="1" t="s">
        <v>2085</v>
      </c>
      <c r="C471" s="1">
        <v>9494.23</v>
      </c>
      <c r="D471" s="1" t="s">
        <v>1356</v>
      </c>
      <c r="E471" s="1" t="str">
        <f>IFERROR(VLOOKUP(Table_Query_from_Cas_Ragle35[[#This Row],[Equipment '#]],'[1]Equip Rates'!A:C,3,FALSE),"")</f>
        <v/>
      </c>
      <c r="F471" s="1" t="str">
        <f>IFERROR(VLOOKUP(Table_Query_from_Cas_Ragle35[[#This Row],[Equipment '#]],H:I,2,FALSE), "No Div")</f>
        <v>1</v>
      </c>
      <c r="H471" s="1" t="s">
        <v>467</v>
      </c>
      <c r="I471" s="1" t="s">
        <v>1507</v>
      </c>
    </row>
    <row r="472" spans="1:9" x14ac:dyDescent="0.3">
      <c r="A472" s="1" t="s">
        <v>2052</v>
      </c>
      <c r="B472" s="1" t="s">
        <v>2087</v>
      </c>
      <c r="C472" s="1">
        <v>215177</v>
      </c>
      <c r="D472" s="1" t="s">
        <v>1356</v>
      </c>
      <c r="E472" s="1" t="str">
        <f>IFERROR(VLOOKUP(Table_Query_from_Cas_Ragle35[[#This Row],[Equipment '#]],'[1]Equip Rates'!A:C,3,FALSE),"")</f>
        <v/>
      </c>
      <c r="F472" s="1" t="str">
        <f>IFERROR(VLOOKUP(Table_Query_from_Cas_Ragle35[[#This Row],[Equipment '#]],H:I,2,FALSE), "No Div")</f>
        <v>1</v>
      </c>
      <c r="H472" s="1" t="s">
        <v>2084</v>
      </c>
      <c r="I472" s="1" t="s">
        <v>1357</v>
      </c>
    </row>
    <row r="473" spans="1:9" x14ac:dyDescent="0.3">
      <c r="A473" s="1" t="s">
        <v>2054</v>
      </c>
      <c r="B473" s="1" t="s">
        <v>2088</v>
      </c>
      <c r="C473" s="1">
        <v>133541</v>
      </c>
      <c r="D473" s="1" t="s">
        <v>1356</v>
      </c>
      <c r="E473" s="1" t="str">
        <f>IFERROR(VLOOKUP(Table_Query_from_Cas_Ragle35[[#This Row],[Equipment '#]],'[1]Equip Rates'!A:C,3,FALSE),"")</f>
        <v/>
      </c>
      <c r="F473" s="1" t="str">
        <f>IFERROR(VLOOKUP(Table_Query_from_Cas_Ragle35[[#This Row],[Equipment '#]],H:I,2,FALSE), "No Div")</f>
        <v>1</v>
      </c>
      <c r="H473" s="1" t="s">
        <v>2086</v>
      </c>
      <c r="I473" s="1" t="s">
        <v>1357</v>
      </c>
    </row>
    <row r="474" spans="1:9" x14ac:dyDescent="0.3">
      <c r="A474" s="1" t="s">
        <v>2056</v>
      </c>
      <c r="B474" s="1" t="s">
        <v>2089</v>
      </c>
      <c r="C474" s="1">
        <v>146085.38</v>
      </c>
      <c r="D474" s="1" t="s">
        <v>1356</v>
      </c>
      <c r="E474" s="1" t="str">
        <f>IFERROR(VLOOKUP(Table_Query_from_Cas_Ragle35[[#This Row],[Equipment '#]],'[1]Equip Rates'!A:C,3,FALSE),"")</f>
        <v/>
      </c>
      <c r="F474" s="1" t="str">
        <f>IFERROR(VLOOKUP(Table_Query_from_Cas_Ragle35[[#This Row],[Equipment '#]],H:I,2,FALSE), "No Div")</f>
        <v>1</v>
      </c>
      <c r="H474" s="1" t="s">
        <v>37</v>
      </c>
      <c r="I474" s="1" t="s">
        <v>1360</v>
      </c>
    </row>
    <row r="475" spans="1:9" x14ac:dyDescent="0.3">
      <c r="A475" s="1" t="s">
        <v>2058</v>
      </c>
      <c r="B475" s="1" t="s">
        <v>2090</v>
      </c>
      <c r="C475" s="1">
        <v>284620</v>
      </c>
      <c r="D475" s="1" t="s">
        <v>1356</v>
      </c>
      <c r="E475" s="1" t="str">
        <f>IFERROR(VLOOKUP(Table_Query_from_Cas_Ragle35[[#This Row],[Equipment '#]],'[1]Equip Rates'!A:C,3,FALSE),"")</f>
        <v/>
      </c>
      <c r="F475" s="1" t="str">
        <f>IFERROR(VLOOKUP(Table_Query_from_Cas_Ragle35[[#This Row],[Equipment '#]],H:I,2,FALSE), "No Div")</f>
        <v>1</v>
      </c>
      <c r="H475" s="1" t="s">
        <v>243</v>
      </c>
      <c r="I475" s="1" t="s">
        <v>1360</v>
      </c>
    </row>
    <row r="476" spans="1:9" x14ac:dyDescent="0.3">
      <c r="A476" s="1" t="s">
        <v>2060</v>
      </c>
      <c r="B476" s="1" t="s">
        <v>2092</v>
      </c>
      <c r="C476" s="1">
        <v>76050.92</v>
      </c>
      <c r="D476" s="1" t="s">
        <v>1356</v>
      </c>
      <c r="E476" s="1" t="str">
        <f>IFERROR(VLOOKUP(Table_Query_from_Cas_Ragle35[[#This Row],[Equipment '#]],'[1]Equip Rates'!A:C,3,FALSE),"")</f>
        <v/>
      </c>
      <c r="F476" s="1" t="str">
        <f>IFERROR(VLOOKUP(Table_Query_from_Cas_Ragle35[[#This Row],[Equipment '#]],H:I,2,FALSE), "No Div")</f>
        <v>1</v>
      </c>
      <c r="H476" s="1" t="s">
        <v>38</v>
      </c>
      <c r="I476" s="1" t="s">
        <v>1360</v>
      </c>
    </row>
    <row r="477" spans="1:9" x14ac:dyDescent="0.3">
      <c r="A477" s="1" t="s">
        <v>2062</v>
      </c>
      <c r="B477" s="1" t="s">
        <v>2094</v>
      </c>
      <c r="C477" s="1">
        <v>27717.09</v>
      </c>
      <c r="D477" s="1" t="s">
        <v>1356</v>
      </c>
      <c r="E477" s="1" t="str">
        <f>IFERROR(VLOOKUP(Table_Query_from_Cas_Ragle35[[#This Row],[Equipment '#]],'[1]Equip Rates'!A:C,3,FALSE),"")</f>
        <v/>
      </c>
      <c r="F477" s="1" t="str">
        <f>IFERROR(VLOOKUP(Table_Query_from_Cas_Ragle35[[#This Row],[Equipment '#]],H:I,2,FALSE), "No Div")</f>
        <v>1</v>
      </c>
      <c r="H477" s="1" t="s">
        <v>2091</v>
      </c>
      <c r="I477" s="1" t="s">
        <v>1357</v>
      </c>
    </row>
    <row r="478" spans="1:9" x14ac:dyDescent="0.3">
      <c r="A478" s="1" t="s">
        <v>2064</v>
      </c>
      <c r="B478" s="1" t="s">
        <v>2096</v>
      </c>
      <c r="C478" s="1">
        <v>53500</v>
      </c>
      <c r="D478" s="1" t="s">
        <v>1356</v>
      </c>
      <c r="E478" s="1" t="str">
        <f>IFERROR(VLOOKUP(Table_Query_from_Cas_Ragle35[[#This Row],[Equipment '#]],'[1]Equip Rates'!A:C,3,FALSE),"")</f>
        <v/>
      </c>
      <c r="F478" s="1" t="str">
        <f>IFERROR(VLOOKUP(Table_Query_from_Cas_Ragle35[[#This Row],[Equipment '#]],H:I,2,FALSE), "No Div")</f>
        <v>1</v>
      </c>
      <c r="H478" s="1" t="s">
        <v>2093</v>
      </c>
      <c r="I478" s="1" t="s">
        <v>1357</v>
      </c>
    </row>
    <row r="479" spans="1:9" x14ac:dyDescent="0.3">
      <c r="A479" s="1" t="s">
        <v>2098</v>
      </c>
      <c r="B479" s="1" t="s">
        <v>2099</v>
      </c>
      <c r="C479" s="1">
        <v>116096.41</v>
      </c>
      <c r="D479" s="1" t="s">
        <v>1356</v>
      </c>
      <c r="E479" s="1" t="str">
        <f>IFERROR(VLOOKUP(Table_Query_from_Cas_Ragle35[[#This Row],[Equipment '#]],'[1]Equip Rates'!A:C,3,FALSE),"")</f>
        <v/>
      </c>
      <c r="F479" s="1" t="str">
        <f>IFERROR(VLOOKUP(Table_Query_from_Cas_Ragle35[[#This Row],[Equipment '#]],H:I,2,FALSE), "No Div")</f>
        <v>No Div</v>
      </c>
      <c r="H479" s="1" t="s">
        <v>2095</v>
      </c>
      <c r="I479" s="1" t="s">
        <v>1357</v>
      </c>
    </row>
    <row r="480" spans="1:9" x14ac:dyDescent="0.3">
      <c r="A480" s="1" t="s">
        <v>2157</v>
      </c>
      <c r="B480" s="1" t="s">
        <v>2158</v>
      </c>
      <c r="C480" s="1">
        <v>0</v>
      </c>
      <c r="D480" s="1" t="s">
        <v>1356</v>
      </c>
      <c r="E480" s="1" t="str">
        <f>IFERROR(VLOOKUP(Table_Query_from_Cas_Ragle35[[#This Row],[Equipment '#]],'[1]Equip Rates'!A:C,3,FALSE),"")</f>
        <v/>
      </c>
      <c r="F480" s="1" t="str">
        <f>IFERROR(VLOOKUP(Table_Query_from_Cas_Ragle35[[#This Row],[Equipment '#]],H:I,2,FALSE), "No Div")</f>
        <v>No Div</v>
      </c>
      <c r="H480" s="1" t="s">
        <v>2097</v>
      </c>
      <c r="I480" s="1" t="s">
        <v>1357</v>
      </c>
    </row>
    <row r="481" spans="1:9" x14ac:dyDescent="0.3">
      <c r="A481" s="1" t="s">
        <v>2066</v>
      </c>
      <c r="B481" s="1" t="s">
        <v>2099</v>
      </c>
      <c r="C481" s="1">
        <v>113340</v>
      </c>
      <c r="D481" s="1" t="s">
        <v>1356</v>
      </c>
      <c r="E481" s="1" t="str">
        <f>IFERROR(VLOOKUP(Table_Query_from_Cas_Ragle35[[#This Row],[Equipment '#]],'[1]Equip Rates'!A:C,3,FALSE),"")</f>
        <v/>
      </c>
      <c r="F481" s="1" t="str">
        <f>IFERROR(VLOOKUP(Table_Query_from_Cas_Ragle35[[#This Row],[Equipment '#]],H:I,2,FALSE), "No Div")</f>
        <v>1</v>
      </c>
      <c r="H481" s="1" t="s">
        <v>2100</v>
      </c>
      <c r="I481" s="1" t="s">
        <v>1357</v>
      </c>
    </row>
    <row r="482" spans="1:9" x14ac:dyDescent="0.3">
      <c r="A482" s="1" t="s">
        <v>33</v>
      </c>
      <c r="B482" s="1" t="s">
        <v>154</v>
      </c>
      <c r="C482" s="1">
        <v>77687.399999999994</v>
      </c>
      <c r="D482" s="1" t="s">
        <v>1356</v>
      </c>
      <c r="E482" s="1">
        <f>IFERROR(VLOOKUP(Table_Query_from_Cas_Ragle35[[#This Row],[Equipment '#]],'[1]Equip Rates'!A:C,3,FALSE),"")</f>
        <v>3000</v>
      </c>
      <c r="F482" s="1" t="str">
        <f>IFERROR(VLOOKUP(Table_Query_from_Cas_Ragle35[[#This Row],[Equipment '#]],H:I,2,FALSE), "No Div")</f>
        <v>2</v>
      </c>
      <c r="H482" s="1" t="s">
        <v>2101</v>
      </c>
      <c r="I482" s="1" t="s">
        <v>1357</v>
      </c>
    </row>
    <row r="483" spans="1:9" x14ac:dyDescent="0.3">
      <c r="A483" s="1" t="s">
        <v>1075</v>
      </c>
      <c r="B483" s="1" t="s">
        <v>3505</v>
      </c>
      <c r="C483" s="1">
        <v>74168.490000000005</v>
      </c>
      <c r="D483" s="1" t="s">
        <v>1356</v>
      </c>
      <c r="E483" s="1">
        <f>IFERROR(VLOOKUP(Table_Query_from_Cas_Ragle35[[#This Row],[Equipment '#]],'[1]Equip Rates'!A:C,3,FALSE),"")</f>
        <v>3000</v>
      </c>
      <c r="F483" s="1" t="str">
        <f>IFERROR(VLOOKUP(Table_Query_from_Cas_Ragle35[[#This Row],[Equipment '#]],H:I,2,FALSE), "No Div")</f>
        <v>4</v>
      </c>
      <c r="H483" s="1" t="s">
        <v>2102</v>
      </c>
      <c r="I483" s="1" t="s">
        <v>1360</v>
      </c>
    </row>
    <row r="484" spans="1:9" x14ac:dyDescent="0.3">
      <c r="A484" s="1" t="s">
        <v>35</v>
      </c>
      <c r="B484" s="1" t="s">
        <v>154</v>
      </c>
      <c r="C484" s="1">
        <v>70290</v>
      </c>
      <c r="D484" s="1" t="s">
        <v>1356</v>
      </c>
      <c r="E484" s="1">
        <f>IFERROR(VLOOKUP(Table_Query_from_Cas_Ragle35[[#This Row],[Equipment '#]],'[1]Equip Rates'!A:C,3,FALSE),"")</f>
        <v>3000</v>
      </c>
      <c r="F484" s="1" t="str">
        <f>IFERROR(VLOOKUP(Table_Query_from_Cas_Ragle35[[#This Row],[Equipment '#]],H:I,2,FALSE), "No Div")</f>
        <v>2</v>
      </c>
      <c r="H484" s="1" t="s">
        <v>2103</v>
      </c>
      <c r="I484" s="1" t="s">
        <v>1357</v>
      </c>
    </row>
    <row r="485" spans="1:9" x14ac:dyDescent="0.3">
      <c r="A485" s="1" t="s">
        <v>322</v>
      </c>
      <c r="B485" s="1" t="s">
        <v>323</v>
      </c>
      <c r="C485" s="1">
        <v>103271.03</v>
      </c>
      <c r="D485" s="1" t="s">
        <v>1356</v>
      </c>
      <c r="E485" s="1">
        <f>IFERROR(VLOOKUP(Table_Query_from_Cas_Ragle35[[#This Row],[Equipment '#]],'[1]Equip Rates'!A:C,3,FALSE),"")</f>
        <v>5000</v>
      </c>
      <c r="F485" s="1" t="str">
        <f>IFERROR(VLOOKUP(Table_Query_from_Cas_Ragle35[[#This Row],[Equipment '#]],H:I,2,FALSE), "No Div")</f>
        <v>2</v>
      </c>
      <c r="H485" s="1" t="s">
        <v>3506</v>
      </c>
      <c r="I485" s="1" t="s">
        <v>1357</v>
      </c>
    </row>
    <row r="486" spans="1:9" x14ac:dyDescent="0.3">
      <c r="A486" s="1" t="s">
        <v>1161</v>
      </c>
      <c r="B486" s="1" t="s">
        <v>1162</v>
      </c>
      <c r="C486" s="1">
        <v>94683.93</v>
      </c>
      <c r="D486" s="1" t="s">
        <v>1356</v>
      </c>
      <c r="E486" s="1">
        <f>IFERROR(VLOOKUP(Table_Query_from_Cas_Ragle35[[#This Row],[Equipment '#]],'[1]Equip Rates'!A:C,3,FALSE),"")</f>
        <v>5000</v>
      </c>
      <c r="F486" s="1" t="str">
        <f>IFERROR(VLOOKUP(Table_Query_from_Cas_Ragle35[[#This Row],[Equipment '#]],H:I,2,FALSE), "No Div")</f>
        <v>2</v>
      </c>
      <c r="H486" s="1" t="s">
        <v>5925</v>
      </c>
      <c r="I486" s="1" t="s">
        <v>1360</v>
      </c>
    </row>
    <row r="487" spans="1:9" x14ac:dyDescent="0.3">
      <c r="A487" s="1" t="s">
        <v>2071</v>
      </c>
      <c r="B487" s="1" t="s">
        <v>2107</v>
      </c>
      <c r="C487" s="1">
        <v>31886</v>
      </c>
      <c r="D487" s="1" t="s">
        <v>1356</v>
      </c>
      <c r="E487" s="1" t="str">
        <f>IFERROR(VLOOKUP(Table_Query_from_Cas_Ragle35[[#This Row],[Equipment '#]],'[1]Equip Rates'!A:C,3,FALSE),"")</f>
        <v/>
      </c>
      <c r="F487" s="1" t="str">
        <f>IFERROR(VLOOKUP(Table_Query_from_Cas_Ragle35[[#This Row],[Equipment '#]],H:I,2,FALSE), "No Div")</f>
        <v>1</v>
      </c>
      <c r="H487" s="1" t="s">
        <v>7553</v>
      </c>
      <c r="I487" s="1" t="s">
        <v>1360</v>
      </c>
    </row>
    <row r="488" spans="1:9" x14ac:dyDescent="0.3">
      <c r="A488" s="1" t="s">
        <v>1163</v>
      </c>
      <c r="B488" s="1" t="s">
        <v>1164</v>
      </c>
      <c r="C488" s="1">
        <v>44198.93</v>
      </c>
      <c r="D488" s="1" t="s">
        <v>1356</v>
      </c>
      <c r="E488" s="1">
        <f>IFERROR(VLOOKUP(Table_Query_from_Cas_Ragle35[[#This Row],[Equipment '#]],'[1]Equip Rates'!A:C,3,FALSE),"")</f>
        <v>3000</v>
      </c>
      <c r="F488" s="1" t="str">
        <f>IFERROR(VLOOKUP(Table_Query_from_Cas_Ragle35[[#This Row],[Equipment '#]],H:I,2,FALSE), "No Div")</f>
        <v>3</v>
      </c>
      <c r="H488" s="1" t="s">
        <v>2104</v>
      </c>
      <c r="I488" s="1" t="s">
        <v>1357</v>
      </c>
    </row>
    <row r="489" spans="1:9" x14ac:dyDescent="0.3">
      <c r="A489" s="1" t="s">
        <v>466</v>
      </c>
      <c r="B489" s="1" t="s">
        <v>1043</v>
      </c>
      <c r="C489" s="1">
        <v>94933.75</v>
      </c>
      <c r="D489" s="1" t="s">
        <v>1356</v>
      </c>
      <c r="E489" s="1">
        <f>IFERROR(VLOOKUP(Table_Query_from_Cas_Ragle35[[#This Row],[Equipment '#]],'[1]Equip Rates'!A:C,3,FALSE),"")</f>
        <v>5000</v>
      </c>
      <c r="F489" s="1" t="str">
        <f>IFERROR(VLOOKUP(Table_Query_from_Cas_Ragle35[[#This Row],[Equipment '#]],H:I,2,FALSE), "No Div")</f>
        <v>4</v>
      </c>
      <c r="H489" s="1" t="s">
        <v>2105</v>
      </c>
      <c r="I489" s="1" t="s">
        <v>1357</v>
      </c>
    </row>
    <row r="490" spans="1:9" x14ac:dyDescent="0.3">
      <c r="A490" s="1" t="s">
        <v>2160</v>
      </c>
      <c r="B490" s="1" t="s">
        <v>2161</v>
      </c>
      <c r="C490" s="1">
        <v>0</v>
      </c>
      <c r="D490" s="1" t="s">
        <v>1356</v>
      </c>
      <c r="E490" s="1" t="str">
        <f>IFERROR(VLOOKUP(Table_Query_from_Cas_Ragle35[[#This Row],[Equipment '#]],'[1]Equip Rates'!A:C,3,FALSE),"")</f>
        <v/>
      </c>
      <c r="F490" s="1" t="str">
        <f>IFERROR(VLOOKUP(Table_Query_from_Cas_Ragle35[[#This Row],[Equipment '#]],H:I,2,FALSE), "No Div")</f>
        <v>No Div</v>
      </c>
      <c r="H490" s="1" t="s">
        <v>2106</v>
      </c>
      <c r="I490" s="1" t="s">
        <v>1357</v>
      </c>
    </row>
    <row r="491" spans="1:9" x14ac:dyDescent="0.3">
      <c r="A491" s="1" t="s">
        <v>1165</v>
      </c>
      <c r="B491" s="1" t="s">
        <v>1166</v>
      </c>
      <c r="C491" s="1">
        <v>71390.3</v>
      </c>
      <c r="D491" s="1" t="s">
        <v>1356</v>
      </c>
      <c r="E491" s="1">
        <f>IFERROR(VLOOKUP(Table_Query_from_Cas_Ragle35[[#This Row],[Equipment '#]],'[1]Equip Rates'!A:C,3,FALSE),"")</f>
        <v>5000</v>
      </c>
      <c r="F491" s="1" t="str">
        <f>IFERROR(VLOOKUP(Table_Query_from_Cas_Ragle35[[#This Row],[Equipment '#]],H:I,2,FALSE), "No Div")</f>
        <v>2</v>
      </c>
      <c r="H491" s="1" t="s">
        <v>2108</v>
      </c>
      <c r="I491" s="1" t="s">
        <v>1357</v>
      </c>
    </row>
    <row r="492" spans="1:9" x14ac:dyDescent="0.3">
      <c r="A492" s="1" t="s">
        <v>1102</v>
      </c>
      <c r="B492" s="1" t="s">
        <v>1167</v>
      </c>
      <c r="C492" s="1">
        <v>58670.3</v>
      </c>
      <c r="D492" s="1" t="s">
        <v>1356</v>
      </c>
      <c r="E492" s="1">
        <f>IFERROR(VLOOKUP(Table_Query_from_Cas_Ragle35[[#This Row],[Equipment '#]],'[1]Equip Rates'!A:C,3,FALSE),"")</f>
        <v>3000</v>
      </c>
      <c r="F492" s="1" t="str">
        <f>IFERROR(VLOOKUP(Table_Query_from_Cas_Ragle35[[#This Row],[Equipment '#]],H:I,2,FALSE), "No Div")</f>
        <v>4</v>
      </c>
      <c r="H492" s="1" t="s">
        <v>2109</v>
      </c>
      <c r="I492" s="1" t="s">
        <v>1357</v>
      </c>
    </row>
    <row r="493" spans="1:9" x14ac:dyDescent="0.3">
      <c r="A493" s="1" t="s">
        <v>36</v>
      </c>
      <c r="B493" s="1" t="s">
        <v>155</v>
      </c>
      <c r="C493" s="1">
        <v>60000</v>
      </c>
      <c r="D493" s="1" t="s">
        <v>1356</v>
      </c>
      <c r="E493" s="1">
        <f>IFERROR(VLOOKUP(Table_Query_from_Cas_Ragle35[[#This Row],[Equipment '#]],'[1]Equip Rates'!A:C,3,FALSE),"")</f>
        <v>3000</v>
      </c>
      <c r="F493" s="1" t="str">
        <f>IFERROR(VLOOKUP(Table_Query_from_Cas_Ragle35[[#This Row],[Equipment '#]],H:I,2,FALSE), "No Div")</f>
        <v>2</v>
      </c>
      <c r="H493" s="1" t="s">
        <v>2110</v>
      </c>
      <c r="I493" s="1" t="s">
        <v>1357</v>
      </c>
    </row>
    <row r="494" spans="1:9" x14ac:dyDescent="0.3">
      <c r="A494" s="1" t="s">
        <v>2080</v>
      </c>
      <c r="B494" s="1" t="s">
        <v>2113</v>
      </c>
      <c r="C494" s="1">
        <v>285500</v>
      </c>
      <c r="D494" s="1" t="s">
        <v>1356</v>
      </c>
      <c r="E494" s="1" t="str">
        <f>IFERROR(VLOOKUP(Table_Query_from_Cas_Ragle35[[#This Row],[Equipment '#]],'[1]Equip Rates'!A:C,3,FALSE),"")</f>
        <v/>
      </c>
      <c r="F494" s="1" t="str">
        <f>IFERROR(VLOOKUP(Table_Query_from_Cas_Ragle35[[#This Row],[Equipment '#]],H:I,2,FALSE), "No Div")</f>
        <v>1</v>
      </c>
      <c r="H494" s="1" t="s">
        <v>2111</v>
      </c>
      <c r="I494" s="1" t="s">
        <v>1357</v>
      </c>
    </row>
    <row r="495" spans="1:9" x14ac:dyDescent="0.3">
      <c r="A495" s="1" t="s">
        <v>2081</v>
      </c>
      <c r="B495" s="1" t="s">
        <v>2115</v>
      </c>
      <c r="C495" s="1">
        <v>0</v>
      </c>
      <c r="D495" s="1" t="s">
        <v>1356</v>
      </c>
      <c r="E495" s="1" t="str">
        <f>IFERROR(VLOOKUP(Table_Query_from_Cas_Ragle35[[#This Row],[Equipment '#]],'[1]Equip Rates'!A:C,3,FALSE),"")</f>
        <v/>
      </c>
      <c r="F495" s="1" t="str">
        <f>IFERROR(VLOOKUP(Table_Query_from_Cas_Ragle35[[#This Row],[Equipment '#]],H:I,2,FALSE), "No Div")</f>
        <v>1</v>
      </c>
      <c r="H495" s="1" t="s">
        <v>1103</v>
      </c>
      <c r="I495" s="1" t="s">
        <v>1360</v>
      </c>
    </row>
    <row r="496" spans="1:9" x14ac:dyDescent="0.3">
      <c r="A496" s="1" t="s">
        <v>2082</v>
      </c>
      <c r="B496" s="1" t="s">
        <v>2117</v>
      </c>
      <c r="C496" s="1">
        <v>89201.27</v>
      </c>
      <c r="D496" s="1" t="s">
        <v>1356</v>
      </c>
      <c r="E496" s="1" t="str">
        <f>IFERROR(VLOOKUP(Table_Query_from_Cas_Ragle35[[#This Row],[Equipment '#]],'[1]Equip Rates'!A:C,3,FALSE),"")</f>
        <v/>
      </c>
      <c r="F496" s="1" t="str">
        <f>IFERROR(VLOOKUP(Table_Query_from_Cas_Ragle35[[#This Row],[Equipment '#]],H:I,2,FALSE), "No Div")</f>
        <v>1</v>
      </c>
      <c r="H496" s="1" t="s">
        <v>2112</v>
      </c>
      <c r="I496" s="1" t="s">
        <v>1357</v>
      </c>
    </row>
    <row r="497" spans="1:9" x14ac:dyDescent="0.3">
      <c r="A497" s="1" t="s">
        <v>467</v>
      </c>
      <c r="B497" s="1" t="s">
        <v>1044</v>
      </c>
      <c r="C497" s="1">
        <v>171536.04</v>
      </c>
      <c r="D497" s="1" t="s">
        <v>1356</v>
      </c>
      <c r="E497" s="1">
        <f>IFERROR(VLOOKUP(Table_Query_from_Cas_Ragle35[[#This Row],[Equipment '#]],'[1]Equip Rates'!A:C,3,FALSE),"")</f>
        <v>7500</v>
      </c>
      <c r="F497" s="1" t="str">
        <f>IFERROR(VLOOKUP(Table_Query_from_Cas_Ragle35[[#This Row],[Equipment '#]],H:I,2,FALSE), "No Div")</f>
        <v>4</v>
      </c>
      <c r="H497" s="1" t="s">
        <v>2114</v>
      </c>
      <c r="I497" s="1" t="s">
        <v>1357</v>
      </c>
    </row>
    <row r="498" spans="1:9" x14ac:dyDescent="0.3">
      <c r="A498" s="1" t="s">
        <v>2084</v>
      </c>
      <c r="B498" s="1" t="s">
        <v>2120</v>
      </c>
      <c r="C498" s="1">
        <v>387695</v>
      </c>
      <c r="D498" s="1" t="s">
        <v>1356</v>
      </c>
      <c r="E498" s="1" t="str">
        <f>IFERROR(VLOOKUP(Table_Query_from_Cas_Ragle35[[#This Row],[Equipment '#]],'[1]Equip Rates'!A:C,3,FALSE),"")</f>
        <v/>
      </c>
      <c r="F498" s="1" t="str">
        <f>IFERROR(VLOOKUP(Table_Query_from_Cas_Ragle35[[#This Row],[Equipment '#]],H:I,2,FALSE), "No Div")</f>
        <v>1</v>
      </c>
      <c r="H498" s="1" t="s">
        <v>2116</v>
      </c>
      <c r="I498" s="1" t="s">
        <v>1360</v>
      </c>
    </row>
    <row r="499" spans="1:9" x14ac:dyDescent="0.3">
      <c r="A499" s="1" t="s">
        <v>2086</v>
      </c>
      <c r="B499" s="1" t="s">
        <v>2122</v>
      </c>
      <c r="C499" s="1">
        <v>59566.9</v>
      </c>
      <c r="D499" s="1" t="s">
        <v>1356</v>
      </c>
      <c r="E499" s="1" t="str">
        <f>IFERROR(VLOOKUP(Table_Query_from_Cas_Ragle35[[#This Row],[Equipment '#]],'[1]Equip Rates'!A:C,3,FALSE),"")</f>
        <v/>
      </c>
      <c r="F499" s="1" t="str">
        <f>IFERROR(VLOOKUP(Table_Query_from_Cas_Ragle35[[#This Row],[Equipment '#]],H:I,2,FALSE), "No Div")</f>
        <v>1</v>
      </c>
      <c r="H499" s="1" t="s">
        <v>2118</v>
      </c>
      <c r="I499" s="1" t="s">
        <v>1357</v>
      </c>
    </row>
    <row r="500" spans="1:9" x14ac:dyDescent="0.3">
      <c r="A500" s="1" t="s">
        <v>37</v>
      </c>
      <c r="B500" s="1" t="s">
        <v>2123</v>
      </c>
      <c r="C500" s="1">
        <v>362299.03</v>
      </c>
      <c r="D500" s="1" t="s">
        <v>1356</v>
      </c>
      <c r="E500" s="1">
        <f>IFERROR(VLOOKUP(Table_Query_from_Cas_Ragle35[[#This Row],[Equipment '#]],'[1]Equip Rates'!A:C,3,FALSE),"")</f>
        <v>10000</v>
      </c>
      <c r="F500" s="1" t="str">
        <f>IFERROR(VLOOKUP(Table_Query_from_Cas_Ragle35[[#This Row],[Equipment '#]],H:I,2,FALSE), "No Div")</f>
        <v>2</v>
      </c>
      <c r="H500" s="1" t="s">
        <v>2119</v>
      </c>
      <c r="I500" s="1" t="s">
        <v>1357</v>
      </c>
    </row>
    <row r="501" spans="1:9" x14ac:dyDescent="0.3">
      <c r="A501" s="1" t="s">
        <v>243</v>
      </c>
      <c r="B501" s="1" t="s">
        <v>2125</v>
      </c>
      <c r="C501" s="1">
        <v>144942.66</v>
      </c>
      <c r="D501" s="1" t="s">
        <v>1356</v>
      </c>
      <c r="E501" s="1">
        <f>IFERROR(VLOOKUP(Table_Query_from_Cas_Ragle35[[#This Row],[Equipment '#]],'[1]Equip Rates'!A:C,3,FALSE),"")</f>
        <v>5000</v>
      </c>
      <c r="F501" s="1" t="str">
        <f>IFERROR(VLOOKUP(Table_Query_from_Cas_Ragle35[[#This Row],[Equipment '#]],H:I,2,FALSE), "No Div")</f>
        <v>2</v>
      </c>
      <c r="H501" s="1" t="s">
        <v>2121</v>
      </c>
      <c r="I501" s="1" t="s">
        <v>1360</v>
      </c>
    </row>
    <row r="502" spans="1:9" x14ac:dyDescent="0.3">
      <c r="A502" s="1" t="s">
        <v>2163</v>
      </c>
      <c r="B502" s="1" t="s">
        <v>2158</v>
      </c>
      <c r="C502" s="1">
        <v>0</v>
      </c>
      <c r="D502" s="1" t="s">
        <v>1356</v>
      </c>
      <c r="E502" s="1" t="str">
        <f>IFERROR(VLOOKUP(Table_Query_from_Cas_Ragle35[[#This Row],[Equipment '#]],'[1]Equip Rates'!A:C,3,FALSE),"")</f>
        <v/>
      </c>
      <c r="F502" s="1" t="str">
        <f>IFERROR(VLOOKUP(Table_Query_from_Cas_Ragle35[[#This Row],[Equipment '#]],H:I,2,FALSE), "No Div")</f>
        <v>No Div</v>
      </c>
      <c r="H502" s="1" t="s">
        <v>1106</v>
      </c>
      <c r="I502" s="1" t="s">
        <v>1507</v>
      </c>
    </row>
    <row r="503" spans="1:9" x14ac:dyDescent="0.3">
      <c r="A503" s="1" t="s">
        <v>38</v>
      </c>
      <c r="B503" s="1" t="s">
        <v>2127</v>
      </c>
      <c r="C503" s="1">
        <v>144942.66</v>
      </c>
      <c r="D503" s="1" t="s">
        <v>1356</v>
      </c>
      <c r="E503" s="1">
        <f>IFERROR(VLOOKUP(Table_Query_from_Cas_Ragle35[[#This Row],[Equipment '#]],'[1]Equip Rates'!A:C,3,FALSE),"")</f>
        <v>5000</v>
      </c>
      <c r="F503" s="1" t="str">
        <f>IFERROR(VLOOKUP(Table_Query_from_Cas_Ragle35[[#This Row],[Equipment '#]],H:I,2,FALSE), "No Div")</f>
        <v>2</v>
      </c>
      <c r="H503" s="1" t="s">
        <v>2124</v>
      </c>
      <c r="I503" s="1" t="s">
        <v>1357</v>
      </c>
    </row>
    <row r="504" spans="1:9" x14ac:dyDescent="0.3">
      <c r="A504" s="1" t="s">
        <v>2091</v>
      </c>
      <c r="B504" s="1" t="s">
        <v>2129</v>
      </c>
      <c r="C504" s="1">
        <v>196963.9</v>
      </c>
      <c r="D504" s="1" t="s">
        <v>1356</v>
      </c>
      <c r="E504" s="1" t="str">
        <f>IFERROR(VLOOKUP(Table_Query_from_Cas_Ragle35[[#This Row],[Equipment '#]],'[1]Equip Rates'!A:C,3,FALSE),"")</f>
        <v/>
      </c>
      <c r="F504" s="1" t="str">
        <f>IFERROR(VLOOKUP(Table_Query_from_Cas_Ragle35[[#This Row],[Equipment '#]],H:I,2,FALSE), "No Div")</f>
        <v>1</v>
      </c>
      <c r="H504" s="1" t="s">
        <v>2126</v>
      </c>
      <c r="I504" s="1" t="s">
        <v>1360</v>
      </c>
    </row>
    <row r="505" spans="1:9" x14ac:dyDescent="0.3">
      <c r="A505" s="1" t="s">
        <v>2093</v>
      </c>
      <c r="B505" s="1" t="s">
        <v>2131</v>
      </c>
      <c r="C505" s="1">
        <v>206079.9</v>
      </c>
      <c r="D505" s="1" t="s">
        <v>1356</v>
      </c>
      <c r="E505" s="1" t="str">
        <f>IFERROR(VLOOKUP(Table_Query_from_Cas_Ragle35[[#This Row],[Equipment '#]],'[1]Equip Rates'!A:C,3,FALSE),"")</f>
        <v/>
      </c>
      <c r="F505" s="1" t="str">
        <f>IFERROR(VLOOKUP(Table_Query_from_Cas_Ragle35[[#This Row],[Equipment '#]],H:I,2,FALSE), "No Div")</f>
        <v>1</v>
      </c>
      <c r="H505" s="1" t="s">
        <v>3507</v>
      </c>
      <c r="I505" s="1" t="s">
        <v>1357</v>
      </c>
    </row>
    <row r="506" spans="1:9" x14ac:dyDescent="0.3">
      <c r="A506" s="1" t="s">
        <v>2095</v>
      </c>
      <c r="B506" s="1" t="s">
        <v>2133</v>
      </c>
      <c r="C506" s="1">
        <v>141885.24</v>
      </c>
      <c r="D506" s="1" t="s">
        <v>1356</v>
      </c>
      <c r="E506" s="1" t="str">
        <f>IFERROR(VLOOKUP(Table_Query_from_Cas_Ragle35[[#This Row],[Equipment '#]],'[1]Equip Rates'!A:C,3,FALSE),"")</f>
        <v/>
      </c>
      <c r="F506" s="1" t="str">
        <f>IFERROR(VLOOKUP(Table_Query_from_Cas_Ragle35[[#This Row],[Equipment '#]],H:I,2,FALSE), "No Div")</f>
        <v>1</v>
      </c>
      <c r="H506" s="1" t="s">
        <v>3508</v>
      </c>
      <c r="I506" s="1" t="s">
        <v>1357</v>
      </c>
    </row>
    <row r="507" spans="1:9" x14ac:dyDescent="0.3">
      <c r="A507" s="1" t="s">
        <v>2097</v>
      </c>
      <c r="B507" s="1" t="s">
        <v>2135</v>
      </c>
      <c r="C507" s="1">
        <v>163085.24</v>
      </c>
      <c r="D507" s="1" t="s">
        <v>1356</v>
      </c>
      <c r="E507" s="1" t="str">
        <f>IFERROR(VLOOKUP(Table_Query_from_Cas_Ragle35[[#This Row],[Equipment '#]],'[1]Equip Rates'!A:C,3,FALSE),"")</f>
        <v/>
      </c>
      <c r="F507" s="1" t="str">
        <f>IFERROR(VLOOKUP(Table_Query_from_Cas_Ragle35[[#This Row],[Equipment '#]],H:I,2,FALSE), "No Div")</f>
        <v>1</v>
      </c>
      <c r="H507" s="1" t="s">
        <v>3785</v>
      </c>
      <c r="I507" s="1" t="s">
        <v>1357</v>
      </c>
    </row>
    <row r="508" spans="1:9" x14ac:dyDescent="0.3">
      <c r="A508" s="1" t="s">
        <v>2100</v>
      </c>
      <c r="B508" s="1" t="s">
        <v>2137</v>
      </c>
      <c r="C508" s="1">
        <v>192267.04</v>
      </c>
      <c r="D508" s="1" t="s">
        <v>1356</v>
      </c>
      <c r="E508" s="1" t="str">
        <f>IFERROR(VLOOKUP(Table_Query_from_Cas_Ragle35[[#This Row],[Equipment '#]],'[1]Equip Rates'!A:C,3,FALSE),"")</f>
        <v/>
      </c>
      <c r="F508" s="1" t="str">
        <f>IFERROR(VLOOKUP(Table_Query_from_Cas_Ragle35[[#This Row],[Equipment '#]],H:I,2,FALSE), "No Div")</f>
        <v>1</v>
      </c>
      <c r="H508" s="1" t="s">
        <v>3786</v>
      </c>
      <c r="I508" s="1" t="s">
        <v>1357</v>
      </c>
    </row>
    <row r="509" spans="1:9" x14ac:dyDescent="0.3">
      <c r="A509" s="1" t="s">
        <v>2101</v>
      </c>
      <c r="B509" s="1" t="s">
        <v>2139</v>
      </c>
      <c r="C509" s="1">
        <v>243847.7</v>
      </c>
      <c r="D509" s="1" t="s">
        <v>1356</v>
      </c>
      <c r="E509" s="1" t="str">
        <f>IFERROR(VLOOKUP(Table_Query_from_Cas_Ragle35[[#This Row],[Equipment '#]],'[1]Equip Rates'!A:C,3,FALSE),"")</f>
        <v/>
      </c>
      <c r="F509" s="1" t="str">
        <f>IFERROR(VLOOKUP(Table_Query_from_Cas_Ragle35[[#This Row],[Equipment '#]],H:I,2,FALSE), "No Div")</f>
        <v>1</v>
      </c>
      <c r="H509" s="1" t="s">
        <v>2128</v>
      </c>
      <c r="I509" s="1" t="s">
        <v>1357</v>
      </c>
    </row>
    <row r="510" spans="1:9" x14ac:dyDescent="0.3">
      <c r="A510" s="1" t="s">
        <v>2102</v>
      </c>
      <c r="B510" s="1" t="s">
        <v>2141</v>
      </c>
      <c r="C510" s="1">
        <v>139543.26999999999</v>
      </c>
      <c r="D510" s="1" t="s">
        <v>1356</v>
      </c>
      <c r="E510" s="1">
        <f>IFERROR(VLOOKUP(Table_Query_from_Cas_Ragle35[[#This Row],[Equipment '#]],'[1]Equip Rates'!A:C,3,FALSE),"")</f>
        <v>3000</v>
      </c>
      <c r="F510" s="1" t="str">
        <f>IFERROR(VLOOKUP(Table_Query_from_Cas_Ragle35[[#This Row],[Equipment '#]],H:I,2,FALSE), "No Div")</f>
        <v>2</v>
      </c>
      <c r="H510" s="1" t="s">
        <v>2130</v>
      </c>
      <c r="I510" s="1" t="s">
        <v>1357</v>
      </c>
    </row>
    <row r="511" spans="1:9" x14ac:dyDescent="0.3">
      <c r="A511" s="1" t="s">
        <v>2103</v>
      </c>
      <c r="B511" s="1" t="s">
        <v>2143</v>
      </c>
      <c r="C511" s="1">
        <v>133242</v>
      </c>
      <c r="D511" s="1" t="s">
        <v>1356</v>
      </c>
      <c r="E511" s="1" t="str">
        <f>IFERROR(VLOOKUP(Table_Query_from_Cas_Ragle35[[#This Row],[Equipment '#]],'[1]Equip Rates'!A:C,3,FALSE),"")</f>
        <v/>
      </c>
      <c r="F511" s="1" t="str">
        <f>IFERROR(VLOOKUP(Table_Query_from_Cas_Ragle35[[#This Row],[Equipment '#]],H:I,2,FALSE), "No Div")</f>
        <v>1</v>
      </c>
      <c r="H511" s="1" t="s">
        <v>2132</v>
      </c>
      <c r="I511" s="1" t="s">
        <v>1357</v>
      </c>
    </row>
    <row r="512" spans="1:9" x14ac:dyDescent="0.3">
      <c r="A512" s="1" t="s">
        <v>3506</v>
      </c>
      <c r="B512" s="1" t="s">
        <v>3509</v>
      </c>
      <c r="C512" s="1">
        <v>298502</v>
      </c>
      <c r="D512" s="1" t="s">
        <v>1356</v>
      </c>
      <c r="E512" s="1" t="str">
        <f>IFERROR(VLOOKUP(Table_Query_from_Cas_Ragle35[[#This Row],[Equipment '#]],'[1]Equip Rates'!A:C,3,FALSE),"")</f>
        <v/>
      </c>
      <c r="F512" s="1" t="str">
        <f>IFERROR(VLOOKUP(Table_Query_from_Cas_Ragle35[[#This Row],[Equipment '#]],H:I,2,FALSE), "No Div")</f>
        <v>1</v>
      </c>
      <c r="H512" s="1" t="s">
        <v>2134</v>
      </c>
      <c r="I512" s="1" t="s">
        <v>1357</v>
      </c>
    </row>
    <row r="513" spans="1:9" x14ac:dyDescent="0.3">
      <c r="A513" s="1" t="s">
        <v>5925</v>
      </c>
      <c r="B513" s="1" t="s">
        <v>7512</v>
      </c>
      <c r="C513" s="1">
        <v>189734.13</v>
      </c>
      <c r="D513" s="1" t="s">
        <v>1356</v>
      </c>
      <c r="E513" s="1">
        <f>IFERROR(VLOOKUP(Table_Query_from_Cas_Ragle35[[#This Row],[Equipment '#]],'[1]Equip Rates'!A:C,3,FALSE),"")</f>
        <v>5000</v>
      </c>
      <c r="F513" s="1" t="str">
        <f>IFERROR(VLOOKUP(Table_Query_from_Cas_Ragle35[[#This Row],[Equipment '#]],H:I,2,FALSE), "No Div")</f>
        <v>2</v>
      </c>
      <c r="H513" s="1" t="s">
        <v>2136</v>
      </c>
      <c r="I513" s="1" t="s">
        <v>1357</v>
      </c>
    </row>
    <row r="514" spans="1:9" x14ac:dyDescent="0.3">
      <c r="A514" s="1" t="s">
        <v>7553</v>
      </c>
      <c r="B514" s="1" t="s">
        <v>7554</v>
      </c>
      <c r="C514" s="1">
        <v>38549.410000000003</v>
      </c>
      <c r="D514" s="1" t="s">
        <v>1356</v>
      </c>
      <c r="E514" s="1" t="str">
        <f>IFERROR(VLOOKUP(Table_Query_from_Cas_Ragle35[[#This Row],[Equipment '#]],'[1]Equip Rates'!A:C,3,FALSE),"")</f>
        <v/>
      </c>
      <c r="F514" s="1" t="str">
        <f>IFERROR(VLOOKUP(Table_Query_from_Cas_Ragle35[[#This Row],[Equipment '#]],H:I,2,FALSE), "No Div")</f>
        <v>2</v>
      </c>
      <c r="H514" s="1" t="s">
        <v>2138</v>
      </c>
      <c r="I514" s="1" t="s">
        <v>1360</v>
      </c>
    </row>
    <row r="515" spans="1:9" x14ac:dyDescent="0.3">
      <c r="A515" s="1" t="s">
        <v>2165</v>
      </c>
      <c r="B515" s="1" t="s">
        <v>2166</v>
      </c>
      <c r="C515" s="1">
        <v>120000</v>
      </c>
      <c r="D515" s="1" t="s">
        <v>1356</v>
      </c>
      <c r="E515" s="1" t="str">
        <f>IFERROR(VLOOKUP(Table_Query_from_Cas_Ragle35[[#This Row],[Equipment '#]],'[1]Equip Rates'!A:C,3,FALSE),"")</f>
        <v/>
      </c>
      <c r="F515" s="1" t="str">
        <f>IFERROR(VLOOKUP(Table_Query_from_Cas_Ragle35[[#This Row],[Equipment '#]],H:I,2,FALSE), "No Div")</f>
        <v>No Div</v>
      </c>
      <c r="H515" s="1" t="s">
        <v>2140</v>
      </c>
      <c r="I515" s="1" t="s">
        <v>1357</v>
      </c>
    </row>
    <row r="516" spans="1:9" x14ac:dyDescent="0.3">
      <c r="A516" s="1" t="s">
        <v>2168</v>
      </c>
      <c r="B516" s="1" t="s">
        <v>2169</v>
      </c>
      <c r="C516" s="1">
        <v>15000</v>
      </c>
      <c r="D516" s="1" t="s">
        <v>1356</v>
      </c>
      <c r="E516" s="1" t="str">
        <f>IFERROR(VLOOKUP(Table_Query_from_Cas_Ragle35[[#This Row],[Equipment '#]],'[1]Equip Rates'!A:C,3,FALSE),"")</f>
        <v/>
      </c>
      <c r="F516" s="1" t="str">
        <f>IFERROR(VLOOKUP(Table_Query_from_Cas_Ragle35[[#This Row],[Equipment '#]],H:I,2,FALSE), "No Div")</f>
        <v>No Div</v>
      </c>
      <c r="H516" s="1" t="s">
        <v>2142</v>
      </c>
      <c r="I516" s="1" t="s">
        <v>1360</v>
      </c>
    </row>
    <row r="517" spans="1:9" x14ac:dyDescent="0.3">
      <c r="A517" s="1" t="s">
        <v>2104</v>
      </c>
      <c r="B517" s="1" t="s">
        <v>2171</v>
      </c>
      <c r="C517" s="1">
        <v>12720</v>
      </c>
      <c r="D517" s="1" t="s">
        <v>1356</v>
      </c>
      <c r="E517" s="1" t="str">
        <f>IFERROR(VLOOKUP(Table_Query_from_Cas_Ragle35[[#This Row],[Equipment '#]],'[1]Equip Rates'!A:C,3,FALSE),"")</f>
        <v/>
      </c>
      <c r="F517" s="1" t="str">
        <f>IFERROR(VLOOKUP(Table_Query_from_Cas_Ragle35[[#This Row],[Equipment '#]],H:I,2,FALSE), "No Div")</f>
        <v>1</v>
      </c>
      <c r="H517" s="1" t="s">
        <v>2144</v>
      </c>
      <c r="I517" s="1" t="s">
        <v>1357</v>
      </c>
    </row>
    <row r="518" spans="1:9" x14ac:dyDescent="0.3">
      <c r="A518" s="1" t="s">
        <v>2105</v>
      </c>
      <c r="B518" s="1" t="s">
        <v>2173</v>
      </c>
      <c r="C518" s="1">
        <v>38428.75</v>
      </c>
      <c r="D518" s="1" t="s">
        <v>1356</v>
      </c>
      <c r="E518" s="1" t="str">
        <f>IFERROR(VLOOKUP(Table_Query_from_Cas_Ragle35[[#This Row],[Equipment '#]],'[1]Equip Rates'!A:C,3,FALSE),"")</f>
        <v/>
      </c>
      <c r="F518" s="1" t="str">
        <f>IFERROR(VLOOKUP(Table_Query_from_Cas_Ragle35[[#This Row],[Equipment '#]],H:I,2,FALSE), "No Div")</f>
        <v>1</v>
      </c>
      <c r="H518" s="1" t="s">
        <v>2147</v>
      </c>
      <c r="I518" s="1" t="s">
        <v>1357</v>
      </c>
    </row>
    <row r="519" spans="1:9" x14ac:dyDescent="0.3">
      <c r="A519" s="1" t="s">
        <v>2106</v>
      </c>
      <c r="B519" s="1" t="s">
        <v>2175</v>
      </c>
      <c r="C519" s="1">
        <v>30709</v>
      </c>
      <c r="D519" s="1" t="s">
        <v>1356</v>
      </c>
      <c r="E519" s="1" t="str">
        <f>IFERROR(VLOOKUP(Table_Query_from_Cas_Ragle35[[#This Row],[Equipment '#]],'[1]Equip Rates'!A:C,3,FALSE),"")</f>
        <v/>
      </c>
      <c r="F519" s="1" t="str">
        <f>IFERROR(VLOOKUP(Table_Query_from_Cas_Ragle35[[#This Row],[Equipment '#]],H:I,2,FALSE), "No Div")</f>
        <v>1</v>
      </c>
      <c r="H519" s="1" t="s">
        <v>2150</v>
      </c>
      <c r="I519" s="1" t="s">
        <v>1357</v>
      </c>
    </row>
    <row r="520" spans="1:9" x14ac:dyDescent="0.3">
      <c r="A520" s="1" t="s">
        <v>2108</v>
      </c>
      <c r="B520" s="1" t="s">
        <v>2177</v>
      </c>
      <c r="C520" s="1">
        <v>8600</v>
      </c>
      <c r="D520" s="1" t="s">
        <v>1356</v>
      </c>
      <c r="E520" s="1" t="str">
        <f>IFERROR(VLOOKUP(Table_Query_from_Cas_Ragle35[[#This Row],[Equipment '#]],'[1]Equip Rates'!A:C,3,FALSE),"")</f>
        <v/>
      </c>
      <c r="F520" s="1" t="str">
        <f>IFERROR(VLOOKUP(Table_Query_from_Cas_Ragle35[[#This Row],[Equipment '#]],H:I,2,FALSE), "No Div")</f>
        <v>1</v>
      </c>
      <c r="H520" s="1" t="s">
        <v>2153</v>
      </c>
      <c r="I520" s="1" t="s">
        <v>1360</v>
      </c>
    </row>
    <row r="521" spans="1:9" x14ac:dyDescent="0.3">
      <c r="A521" s="1" t="s">
        <v>2109</v>
      </c>
      <c r="B521" s="1" t="s">
        <v>2179</v>
      </c>
      <c r="C521" s="1">
        <v>70085</v>
      </c>
      <c r="D521" s="1" t="s">
        <v>1356</v>
      </c>
      <c r="E521" s="1" t="str">
        <f>IFERROR(VLOOKUP(Table_Query_from_Cas_Ragle35[[#This Row],[Equipment '#]],'[1]Equip Rates'!A:C,3,FALSE),"")</f>
        <v/>
      </c>
      <c r="F521" s="1" t="str">
        <f>IFERROR(VLOOKUP(Table_Query_from_Cas_Ragle35[[#This Row],[Equipment '#]],H:I,2,FALSE), "No Div")</f>
        <v>1</v>
      </c>
      <c r="H521" s="1" t="s">
        <v>2156</v>
      </c>
      <c r="I521" s="1" t="s">
        <v>1357</v>
      </c>
    </row>
    <row r="522" spans="1:9" x14ac:dyDescent="0.3">
      <c r="A522" s="1" t="s">
        <v>2110</v>
      </c>
      <c r="B522" s="1" t="s">
        <v>2181</v>
      </c>
      <c r="C522" s="1">
        <v>50235.61</v>
      </c>
      <c r="D522" s="1" t="s">
        <v>1356</v>
      </c>
      <c r="E522" s="1" t="str">
        <f>IFERROR(VLOOKUP(Table_Query_from_Cas_Ragle35[[#This Row],[Equipment '#]],'[1]Equip Rates'!A:C,3,FALSE),"")</f>
        <v/>
      </c>
      <c r="F522" s="1" t="str">
        <f>IFERROR(VLOOKUP(Table_Query_from_Cas_Ragle35[[#This Row],[Equipment '#]],H:I,2,FALSE), "No Div")</f>
        <v>1</v>
      </c>
      <c r="H522" s="1" t="s">
        <v>2159</v>
      </c>
      <c r="I522" s="1" t="s">
        <v>1357</v>
      </c>
    </row>
    <row r="523" spans="1:9" x14ac:dyDescent="0.3">
      <c r="A523" s="1" t="s">
        <v>2111</v>
      </c>
      <c r="B523" s="1" t="s">
        <v>2183</v>
      </c>
      <c r="C523" s="1">
        <v>8229.3700000000008</v>
      </c>
      <c r="D523" s="1" t="s">
        <v>1356</v>
      </c>
      <c r="E523" s="1" t="str">
        <f>IFERROR(VLOOKUP(Table_Query_from_Cas_Ragle35[[#This Row],[Equipment '#]],'[1]Equip Rates'!A:C,3,FALSE),"")</f>
        <v/>
      </c>
      <c r="F523" s="1" t="str">
        <f>IFERROR(VLOOKUP(Table_Query_from_Cas_Ragle35[[#This Row],[Equipment '#]],H:I,2,FALSE), "No Div")</f>
        <v>1</v>
      </c>
      <c r="H523" s="1" t="s">
        <v>2162</v>
      </c>
      <c r="I523" s="1" t="s">
        <v>1357</v>
      </c>
    </row>
    <row r="524" spans="1:9" x14ac:dyDescent="0.3">
      <c r="A524" s="1" t="s">
        <v>1103</v>
      </c>
      <c r="B524" s="1" t="s">
        <v>1168</v>
      </c>
      <c r="C524" s="1">
        <v>31319.08</v>
      </c>
      <c r="D524" s="1" t="s">
        <v>1356</v>
      </c>
      <c r="E524" s="1">
        <f>IFERROR(VLOOKUP(Table_Query_from_Cas_Ragle35[[#This Row],[Equipment '#]],'[1]Equip Rates'!A:C,3,FALSE),"")</f>
        <v>2000</v>
      </c>
      <c r="F524" s="1" t="str">
        <f>IFERROR(VLOOKUP(Table_Query_from_Cas_Ragle35[[#This Row],[Equipment '#]],H:I,2,FALSE), "No Div")</f>
        <v>2</v>
      </c>
      <c r="H524" s="1" t="s">
        <v>2164</v>
      </c>
      <c r="I524" s="1" t="s">
        <v>1357</v>
      </c>
    </row>
    <row r="525" spans="1:9" x14ac:dyDescent="0.3">
      <c r="A525" s="1" t="s">
        <v>2112</v>
      </c>
      <c r="B525" s="1" t="s">
        <v>2186</v>
      </c>
      <c r="C525" s="1">
        <v>0</v>
      </c>
      <c r="D525" s="1" t="s">
        <v>1356</v>
      </c>
      <c r="E525" s="1" t="str">
        <f>IFERROR(VLOOKUP(Table_Query_from_Cas_Ragle35[[#This Row],[Equipment '#]],'[1]Equip Rates'!A:C,3,FALSE),"")</f>
        <v/>
      </c>
      <c r="F525" s="1" t="str">
        <f>IFERROR(VLOOKUP(Table_Query_from_Cas_Ragle35[[#This Row],[Equipment '#]],H:I,2,FALSE), "No Div")</f>
        <v>1</v>
      </c>
      <c r="H525" s="1" t="s">
        <v>2167</v>
      </c>
      <c r="I525" s="1" t="s">
        <v>1357</v>
      </c>
    </row>
    <row r="526" spans="1:9" x14ac:dyDescent="0.3">
      <c r="A526" s="1" t="s">
        <v>2202</v>
      </c>
      <c r="B526" s="1" t="s">
        <v>2203</v>
      </c>
      <c r="C526" s="1">
        <v>0</v>
      </c>
      <c r="D526" s="1" t="s">
        <v>1356</v>
      </c>
      <c r="E526" s="1" t="str">
        <f>IFERROR(VLOOKUP(Table_Query_from_Cas_Ragle35[[#This Row],[Equipment '#]],'[1]Equip Rates'!A:C,3,FALSE),"")</f>
        <v/>
      </c>
      <c r="F526" s="1" t="str">
        <f>IFERROR(VLOOKUP(Table_Query_from_Cas_Ragle35[[#This Row],[Equipment '#]],H:I,2,FALSE), "No Div")</f>
        <v>No Div</v>
      </c>
      <c r="H526" s="1" t="s">
        <v>2170</v>
      </c>
      <c r="I526" s="1" t="s">
        <v>1357</v>
      </c>
    </row>
    <row r="527" spans="1:9" x14ac:dyDescent="0.3">
      <c r="A527" s="1" t="s">
        <v>2114</v>
      </c>
      <c r="B527" s="1" t="s">
        <v>2188</v>
      </c>
      <c r="C527" s="1">
        <v>4420</v>
      </c>
      <c r="D527" s="1" t="s">
        <v>1356</v>
      </c>
      <c r="E527" s="1" t="str">
        <f>IFERROR(VLOOKUP(Table_Query_from_Cas_Ragle35[[#This Row],[Equipment '#]],'[1]Equip Rates'!A:C,3,FALSE),"")</f>
        <v/>
      </c>
      <c r="F527" s="1" t="str">
        <f>IFERROR(VLOOKUP(Table_Query_from_Cas_Ragle35[[#This Row],[Equipment '#]],H:I,2,FALSE), "No Div")</f>
        <v>1</v>
      </c>
      <c r="H527" s="1" t="s">
        <v>2172</v>
      </c>
      <c r="I527" s="1" t="s">
        <v>1357</v>
      </c>
    </row>
    <row r="528" spans="1:9" x14ac:dyDescent="0.3">
      <c r="A528" s="1" t="s">
        <v>2116</v>
      </c>
      <c r="B528" s="1" t="s">
        <v>2190</v>
      </c>
      <c r="C528" s="1">
        <v>2381.5</v>
      </c>
      <c r="D528" s="1" t="s">
        <v>1356</v>
      </c>
      <c r="E528" s="1" t="str">
        <f>IFERROR(VLOOKUP(Table_Query_from_Cas_Ragle35[[#This Row],[Equipment '#]],'[1]Equip Rates'!A:C,3,FALSE),"")</f>
        <v/>
      </c>
      <c r="F528" s="1" t="str">
        <f>IFERROR(VLOOKUP(Table_Query_from_Cas_Ragle35[[#This Row],[Equipment '#]],H:I,2,FALSE), "No Div")</f>
        <v>2</v>
      </c>
      <c r="H528" s="1" t="s">
        <v>2174</v>
      </c>
      <c r="I528" s="1" t="s">
        <v>1357</v>
      </c>
    </row>
    <row r="529" spans="1:9" x14ac:dyDescent="0.3">
      <c r="A529" s="1" t="s">
        <v>2118</v>
      </c>
      <c r="B529" s="1" t="s">
        <v>2192</v>
      </c>
      <c r="C529" s="1">
        <v>0</v>
      </c>
      <c r="D529" s="1" t="s">
        <v>1356</v>
      </c>
      <c r="E529" s="1" t="str">
        <f>IFERROR(VLOOKUP(Table_Query_from_Cas_Ragle35[[#This Row],[Equipment '#]],'[1]Equip Rates'!A:C,3,FALSE),"")</f>
        <v/>
      </c>
      <c r="F529" s="1" t="str">
        <f>IFERROR(VLOOKUP(Table_Query_from_Cas_Ragle35[[#This Row],[Equipment '#]],H:I,2,FALSE), "No Div")</f>
        <v>1</v>
      </c>
      <c r="H529" s="1" t="s">
        <v>2176</v>
      </c>
      <c r="I529" s="1" t="s">
        <v>1357</v>
      </c>
    </row>
    <row r="530" spans="1:9" x14ac:dyDescent="0.3">
      <c r="A530" s="1" t="s">
        <v>2119</v>
      </c>
      <c r="B530" s="1" t="s">
        <v>2194</v>
      </c>
      <c r="C530" s="1">
        <v>0</v>
      </c>
      <c r="D530" s="1" t="s">
        <v>1356</v>
      </c>
      <c r="E530" s="1" t="str">
        <f>IFERROR(VLOOKUP(Table_Query_from_Cas_Ragle35[[#This Row],[Equipment '#]],'[1]Equip Rates'!A:C,3,FALSE),"")</f>
        <v/>
      </c>
      <c r="F530" s="1" t="str">
        <f>IFERROR(VLOOKUP(Table_Query_from_Cas_Ragle35[[#This Row],[Equipment '#]],H:I,2,FALSE), "No Div")</f>
        <v>1</v>
      </c>
      <c r="H530" s="1" t="s">
        <v>7555</v>
      </c>
      <c r="I530" s="1" t="s">
        <v>1357</v>
      </c>
    </row>
    <row r="531" spans="1:9" x14ac:dyDescent="0.3">
      <c r="A531" s="1" t="s">
        <v>2121</v>
      </c>
      <c r="B531" s="1" t="s">
        <v>2196</v>
      </c>
      <c r="C531" s="1">
        <v>1905.2</v>
      </c>
      <c r="D531" s="1" t="s">
        <v>1356</v>
      </c>
      <c r="E531" s="1" t="str">
        <f>IFERROR(VLOOKUP(Table_Query_from_Cas_Ragle35[[#This Row],[Equipment '#]],'[1]Equip Rates'!A:C,3,FALSE),"")</f>
        <v/>
      </c>
      <c r="F531" s="1" t="str">
        <f>IFERROR(VLOOKUP(Table_Query_from_Cas_Ragle35[[#This Row],[Equipment '#]],H:I,2,FALSE), "No Div")</f>
        <v>2</v>
      </c>
      <c r="H531" s="1" t="s">
        <v>2178</v>
      </c>
      <c r="I531" s="1" t="s">
        <v>1357</v>
      </c>
    </row>
    <row r="532" spans="1:9" x14ac:dyDescent="0.3">
      <c r="A532" s="1" t="s">
        <v>1106</v>
      </c>
      <c r="B532" s="1" t="s">
        <v>1169</v>
      </c>
      <c r="C532" s="1">
        <v>92365.56</v>
      </c>
      <c r="D532" s="1" t="s">
        <v>1356</v>
      </c>
      <c r="E532" s="1">
        <f>IFERROR(VLOOKUP(Table_Query_from_Cas_Ragle35[[#This Row],[Equipment '#]],'[1]Equip Rates'!A:C,3,FALSE),"")</f>
        <v>2000</v>
      </c>
      <c r="F532" s="1" t="str">
        <f>IFERROR(VLOOKUP(Table_Query_from_Cas_Ragle35[[#This Row],[Equipment '#]],H:I,2,FALSE), "No Div")</f>
        <v>4</v>
      </c>
      <c r="H532" s="1" t="s">
        <v>7556</v>
      </c>
      <c r="I532" s="1" t="s">
        <v>1357</v>
      </c>
    </row>
    <row r="533" spans="1:9" x14ac:dyDescent="0.3">
      <c r="A533" s="1" t="s">
        <v>2124</v>
      </c>
      <c r="B533" s="1" t="s">
        <v>2199</v>
      </c>
      <c r="C533" s="1">
        <v>25196.38</v>
      </c>
      <c r="D533" s="1" t="s">
        <v>1356</v>
      </c>
      <c r="E533" s="1" t="str">
        <f>IFERROR(VLOOKUP(Table_Query_from_Cas_Ragle35[[#This Row],[Equipment '#]],'[1]Equip Rates'!A:C,3,FALSE),"")</f>
        <v/>
      </c>
      <c r="F533" s="1" t="str">
        <f>IFERROR(VLOOKUP(Table_Query_from_Cas_Ragle35[[#This Row],[Equipment '#]],H:I,2,FALSE), "No Div")</f>
        <v>1</v>
      </c>
      <c r="H533" s="1" t="s">
        <v>2180</v>
      </c>
      <c r="I533" s="1" t="s">
        <v>1357</v>
      </c>
    </row>
    <row r="534" spans="1:9" x14ac:dyDescent="0.3">
      <c r="A534" s="1" t="s">
        <v>2126</v>
      </c>
      <c r="B534" s="1" t="s">
        <v>2201</v>
      </c>
      <c r="C534" s="1">
        <v>15704</v>
      </c>
      <c r="D534" s="1" t="s">
        <v>1356</v>
      </c>
      <c r="E534" s="1" t="str">
        <f>IFERROR(VLOOKUP(Table_Query_from_Cas_Ragle35[[#This Row],[Equipment '#]],'[1]Equip Rates'!A:C,3,FALSE),"")</f>
        <v/>
      </c>
      <c r="F534" s="1" t="str">
        <f>IFERROR(VLOOKUP(Table_Query_from_Cas_Ragle35[[#This Row],[Equipment '#]],H:I,2,FALSE), "No Div")</f>
        <v>2</v>
      </c>
      <c r="H534" s="1" t="s">
        <v>2182</v>
      </c>
      <c r="I534" s="1" t="s">
        <v>1357</v>
      </c>
    </row>
    <row r="535" spans="1:9" x14ac:dyDescent="0.3">
      <c r="A535" s="1" t="s">
        <v>3507</v>
      </c>
      <c r="B535" s="1" t="s">
        <v>3510</v>
      </c>
      <c r="C535" s="1">
        <v>13375</v>
      </c>
      <c r="D535" s="1" t="s">
        <v>1356</v>
      </c>
      <c r="E535" s="1" t="str">
        <f>IFERROR(VLOOKUP(Table_Query_from_Cas_Ragle35[[#This Row],[Equipment '#]],'[1]Equip Rates'!A:C,3,FALSE),"")</f>
        <v/>
      </c>
      <c r="F535" s="1" t="str">
        <f>IFERROR(VLOOKUP(Table_Query_from_Cas_Ragle35[[#This Row],[Equipment '#]],H:I,2,FALSE), "No Div")</f>
        <v>1</v>
      </c>
      <c r="H535" s="1" t="s">
        <v>2184</v>
      </c>
      <c r="I535" s="1" t="s">
        <v>1357</v>
      </c>
    </row>
    <row r="536" spans="1:9" x14ac:dyDescent="0.3">
      <c r="A536" s="1" t="s">
        <v>3508</v>
      </c>
      <c r="B536" s="1" t="s">
        <v>3511</v>
      </c>
      <c r="C536" s="1">
        <v>127635.02</v>
      </c>
      <c r="D536" s="1" t="s">
        <v>1356</v>
      </c>
      <c r="E536" s="1" t="str">
        <f>IFERROR(VLOOKUP(Table_Query_from_Cas_Ragle35[[#This Row],[Equipment '#]],'[1]Equip Rates'!A:C,3,FALSE),"")</f>
        <v/>
      </c>
      <c r="F536" s="1" t="str">
        <f>IFERROR(VLOOKUP(Table_Query_from_Cas_Ragle35[[#This Row],[Equipment '#]],H:I,2,FALSE), "No Div")</f>
        <v>1</v>
      </c>
      <c r="H536" s="1" t="s">
        <v>2185</v>
      </c>
      <c r="I536" s="1" t="s">
        <v>1357</v>
      </c>
    </row>
    <row r="537" spans="1:9" x14ac:dyDescent="0.3">
      <c r="A537" s="1" t="s">
        <v>3785</v>
      </c>
      <c r="B537" s="1" t="s">
        <v>3787</v>
      </c>
      <c r="C537" s="1">
        <v>52965</v>
      </c>
      <c r="D537" s="1" t="s">
        <v>1356</v>
      </c>
      <c r="E537" s="1" t="str">
        <f>IFERROR(VLOOKUP(Table_Query_from_Cas_Ragle35[[#This Row],[Equipment '#]],'[1]Equip Rates'!A:C,3,FALSE),"")</f>
        <v/>
      </c>
      <c r="F537" s="1" t="str">
        <f>IFERROR(VLOOKUP(Table_Query_from_Cas_Ragle35[[#This Row],[Equipment '#]],H:I,2,FALSE), "No Div")</f>
        <v>1</v>
      </c>
      <c r="H537" s="1" t="s">
        <v>2187</v>
      </c>
      <c r="I537" s="1" t="s">
        <v>1357</v>
      </c>
    </row>
    <row r="538" spans="1:9" x14ac:dyDescent="0.3">
      <c r="A538" s="1" t="s">
        <v>3786</v>
      </c>
      <c r="B538" s="1" t="s">
        <v>3788</v>
      </c>
      <c r="C538" s="1">
        <v>360316.45</v>
      </c>
      <c r="D538" s="1" t="s">
        <v>1356</v>
      </c>
      <c r="E538" s="1" t="str">
        <f>IFERROR(VLOOKUP(Table_Query_from_Cas_Ragle35[[#This Row],[Equipment '#]],'[1]Equip Rates'!A:C,3,FALSE),"")</f>
        <v/>
      </c>
      <c r="F538" s="1" t="str">
        <f>IFERROR(VLOOKUP(Table_Query_from_Cas_Ragle35[[#This Row],[Equipment '#]],H:I,2,FALSE), "No Div")</f>
        <v>1</v>
      </c>
      <c r="H538" s="1" t="s">
        <v>2189</v>
      </c>
      <c r="I538" s="1" t="s">
        <v>1357</v>
      </c>
    </row>
    <row r="539" spans="1:9" x14ac:dyDescent="0.3">
      <c r="A539" s="1" t="s">
        <v>2130</v>
      </c>
      <c r="B539" s="1" t="s">
        <v>2204</v>
      </c>
      <c r="C539" s="1">
        <v>1900</v>
      </c>
      <c r="D539" s="1" t="s">
        <v>1356</v>
      </c>
      <c r="E539" s="1" t="str">
        <f>IFERROR(VLOOKUP(Table_Query_from_Cas_Ragle35[[#This Row],[Equipment '#]],'[1]Equip Rates'!A:C,3,FALSE),"")</f>
        <v/>
      </c>
      <c r="F539" s="1" t="str">
        <f>IFERROR(VLOOKUP(Table_Query_from_Cas_Ragle35[[#This Row],[Equipment '#]],H:I,2,FALSE), "No Div")</f>
        <v>1</v>
      </c>
      <c r="H539" s="1" t="s">
        <v>2191</v>
      </c>
      <c r="I539" s="1" t="s">
        <v>1357</v>
      </c>
    </row>
    <row r="540" spans="1:9" x14ac:dyDescent="0.3">
      <c r="A540" s="1" t="s">
        <v>2205</v>
      </c>
      <c r="B540" s="1" t="s">
        <v>2206</v>
      </c>
      <c r="C540" s="1">
        <v>0</v>
      </c>
      <c r="D540" s="1" t="s">
        <v>1356</v>
      </c>
      <c r="E540" s="1" t="str">
        <f>IFERROR(VLOOKUP(Table_Query_from_Cas_Ragle35[[#This Row],[Equipment '#]],'[1]Equip Rates'!A:C,3,FALSE),"")</f>
        <v/>
      </c>
      <c r="F540" s="1" t="str">
        <f>IFERROR(VLOOKUP(Table_Query_from_Cas_Ragle35[[#This Row],[Equipment '#]],H:I,2,FALSE), "No Div")</f>
        <v>No Div</v>
      </c>
      <c r="H540" s="1" t="s">
        <v>2193</v>
      </c>
      <c r="I540" s="1" t="s">
        <v>1357</v>
      </c>
    </row>
    <row r="541" spans="1:9" x14ac:dyDescent="0.3">
      <c r="A541" s="1" t="s">
        <v>2132</v>
      </c>
      <c r="B541" s="1" t="s">
        <v>2208</v>
      </c>
      <c r="C541" s="1">
        <v>4500</v>
      </c>
      <c r="D541" s="1" t="s">
        <v>1356</v>
      </c>
      <c r="E541" s="1" t="str">
        <f>IFERROR(VLOOKUP(Table_Query_from_Cas_Ragle35[[#This Row],[Equipment '#]],'[1]Equip Rates'!A:C,3,FALSE),"")</f>
        <v/>
      </c>
      <c r="F541" s="1" t="str">
        <f>IFERROR(VLOOKUP(Table_Query_from_Cas_Ragle35[[#This Row],[Equipment '#]],H:I,2,FALSE), "No Div")</f>
        <v>1</v>
      </c>
      <c r="H541" s="1" t="s">
        <v>2195</v>
      </c>
      <c r="I541" s="1" t="s">
        <v>1357</v>
      </c>
    </row>
    <row r="542" spans="1:9" x14ac:dyDescent="0.3">
      <c r="A542" s="1" t="s">
        <v>2134</v>
      </c>
      <c r="B542" s="1" t="s">
        <v>2210</v>
      </c>
      <c r="C542" s="1">
        <v>3132</v>
      </c>
      <c r="D542" s="1" t="s">
        <v>1356</v>
      </c>
      <c r="E542" s="1" t="str">
        <f>IFERROR(VLOOKUP(Table_Query_from_Cas_Ragle35[[#This Row],[Equipment '#]],'[1]Equip Rates'!A:C,3,FALSE),"")</f>
        <v/>
      </c>
      <c r="F542" s="1" t="str">
        <f>IFERROR(VLOOKUP(Table_Query_from_Cas_Ragle35[[#This Row],[Equipment '#]],H:I,2,FALSE), "No Div")</f>
        <v>1</v>
      </c>
      <c r="H542" s="1" t="s">
        <v>2197</v>
      </c>
      <c r="I542" s="1" t="s">
        <v>1357</v>
      </c>
    </row>
    <row r="543" spans="1:9" x14ac:dyDescent="0.3">
      <c r="A543" s="1" t="s">
        <v>2212</v>
      </c>
      <c r="B543" s="1" t="s">
        <v>2213</v>
      </c>
      <c r="C543" s="1">
        <v>3157</v>
      </c>
      <c r="D543" s="1" t="s">
        <v>1356</v>
      </c>
      <c r="E543" s="1" t="str">
        <f>IFERROR(VLOOKUP(Table_Query_from_Cas_Ragle35[[#This Row],[Equipment '#]],'[1]Equip Rates'!A:C,3,FALSE),"")</f>
        <v/>
      </c>
      <c r="F543" s="1" t="str">
        <f>IFERROR(VLOOKUP(Table_Query_from_Cas_Ragle35[[#This Row],[Equipment '#]],H:I,2,FALSE), "No Div")</f>
        <v>No Div</v>
      </c>
      <c r="H543" s="1" t="s">
        <v>2198</v>
      </c>
      <c r="I543" s="1" t="s">
        <v>1357</v>
      </c>
    </row>
    <row r="544" spans="1:9" x14ac:dyDescent="0.3">
      <c r="A544" s="1" t="s">
        <v>2136</v>
      </c>
      <c r="B544" s="1" t="s">
        <v>2215</v>
      </c>
      <c r="C544" s="1">
        <v>0</v>
      </c>
      <c r="D544" s="1" t="s">
        <v>1356</v>
      </c>
      <c r="E544" s="1" t="str">
        <f>IFERROR(VLOOKUP(Table_Query_from_Cas_Ragle35[[#This Row],[Equipment '#]],'[1]Equip Rates'!A:C,3,FALSE),"")</f>
        <v/>
      </c>
      <c r="F544" s="1" t="str">
        <f>IFERROR(VLOOKUP(Table_Query_from_Cas_Ragle35[[#This Row],[Equipment '#]],H:I,2,FALSE), "No Div")</f>
        <v>1</v>
      </c>
      <c r="H544" s="1" t="s">
        <v>2200</v>
      </c>
      <c r="I544" s="1" t="s">
        <v>1357</v>
      </c>
    </row>
    <row r="545" spans="1:9" x14ac:dyDescent="0.3">
      <c r="A545" s="1" t="s">
        <v>2138</v>
      </c>
      <c r="B545" s="1" t="s">
        <v>2217</v>
      </c>
      <c r="C545" s="1">
        <v>8774</v>
      </c>
      <c r="D545" s="1" t="s">
        <v>1356</v>
      </c>
      <c r="E545" s="1" t="str">
        <f>IFERROR(VLOOKUP(Table_Query_from_Cas_Ragle35[[#This Row],[Equipment '#]],'[1]Equip Rates'!A:C,3,FALSE),"")</f>
        <v/>
      </c>
      <c r="F545" s="1" t="str">
        <f>IFERROR(VLOOKUP(Table_Query_from_Cas_Ragle35[[#This Row],[Equipment '#]],H:I,2,FALSE), "No Div")</f>
        <v>2</v>
      </c>
      <c r="H545" s="1" t="s">
        <v>39</v>
      </c>
      <c r="I545" s="1" t="s">
        <v>1360</v>
      </c>
    </row>
    <row r="546" spans="1:9" x14ac:dyDescent="0.3">
      <c r="A546" s="1" t="s">
        <v>2140</v>
      </c>
      <c r="B546" s="1" t="s">
        <v>2219</v>
      </c>
      <c r="C546" s="1">
        <v>13000</v>
      </c>
      <c r="D546" s="1" t="s">
        <v>1356</v>
      </c>
      <c r="E546" s="1" t="str">
        <f>IFERROR(VLOOKUP(Table_Query_from_Cas_Ragle35[[#This Row],[Equipment '#]],'[1]Equip Rates'!A:C,3,FALSE),"")</f>
        <v/>
      </c>
      <c r="F546" s="1" t="str">
        <f>IFERROR(VLOOKUP(Table_Query_from_Cas_Ragle35[[#This Row],[Equipment '#]],H:I,2,FALSE), "No Div")</f>
        <v>1</v>
      </c>
      <c r="H546" s="1" t="s">
        <v>1170</v>
      </c>
      <c r="I546" s="1" t="s">
        <v>1360</v>
      </c>
    </row>
    <row r="547" spans="1:9" x14ac:dyDescent="0.3">
      <c r="A547" s="1" t="s">
        <v>2142</v>
      </c>
      <c r="B547" s="1" t="s">
        <v>2221</v>
      </c>
      <c r="C547" s="1">
        <v>15176.58</v>
      </c>
      <c r="D547" s="1" t="s">
        <v>1356</v>
      </c>
      <c r="E547" s="1" t="str">
        <f>IFERROR(VLOOKUP(Table_Query_from_Cas_Ragle35[[#This Row],[Equipment '#]],'[1]Equip Rates'!A:C,3,FALSE),"")</f>
        <v/>
      </c>
      <c r="F547" s="1" t="str">
        <f>IFERROR(VLOOKUP(Table_Query_from_Cas_Ragle35[[#This Row],[Equipment '#]],H:I,2,FALSE), "No Div")</f>
        <v>2</v>
      </c>
      <c r="H547" s="1" t="s">
        <v>40</v>
      </c>
      <c r="I547" s="1" t="s">
        <v>1360</v>
      </c>
    </row>
    <row r="548" spans="1:9" x14ac:dyDescent="0.3">
      <c r="A548" s="1" t="s">
        <v>2144</v>
      </c>
      <c r="B548" s="1" t="s">
        <v>2223</v>
      </c>
      <c r="C548" s="1">
        <v>11235</v>
      </c>
      <c r="D548" s="1" t="s">
        <v>1356</v>
      </c>
      <c r="E548" s="1" t="str">
        <f>IFERROR(VLOOKUP(Table_Query_from_Cas_Ragle35[[#This Row],[Equipment '#]],'[1]Equip Rates'!A:C,3,FALSE),"")</f>
        <v/>
      </c>
      <c r="F548" s="1" t="str">
        <f>IFERROR(VLOOKUP(Table_Query_from_Cas_Ragle35[[#This Row],[Equipment '#]],H:I,2,FALSE), "No Div")</f>
        <v>1</v>
      </c>
      <c r="H548" s="1" t="s">
        <v>2207</v>
      </c>
      <c r="I548" s="1" t="s">
        <v>1360</v>
      </c>
    </row>
    <row r="549" spans="1:9" x14ac:dyDescent="0.3">
      <c r="A549" s="1" t="s">
        <v>2147</v>
      </c>
      <c r="B549" s="1" t="s">
        <v>2225</v>
      </c>
      <c r="C549" s="1">
        <v>9095</v>
      </c>
      <c r="D549" s="1" t="s">
        <v>1356</v>
      </c>
      <c r="E549" s="1" t="str">
        <f>IFERROR(VLOOKUP(Table_Query_from_Cas_Ragle35[[#This Row],[Equipment '#]],'[1]Equip Rates'!A:C,3,FALSE),"")</f>
        <v/>
      </c>
      <c r="F549" s="1" t="str">
        <f>IFERROR(VLOOKUP(Table_Query_from_Cas_Ragle35[[#This Row],[Equipment '#]],H:I,2,FALSE), "No Div")</f>
        <v>1</v>
      </c>
      <c r="H549" s="1" t="s">
        <v>2209</v>
      </c>
      <c r="I549" s="1" t="s">
        <v>1357</v>
      </c>
    </row>
    <row r="550" spans="1:9" x14ac:dyDescent="0.3">
      <c r="A550" s="1" t="s">
        <v>2150</v>
      </c>
      <c r="B550" s="1" t="s">
        <v>2227</v>
      </c>
      <c r="C550" s="1">
        <v>14445.5</v>
      </c>
      <c r="D550" s="1" t="s">
        <v>1356</v>
      </c>
      <c r="E550" s="1" t="str">
        <f>IFERROR(VLOOKUP(Table_Query_from_Cas_Ragle35[[#This Row],[Equipment '#]],'[1]Equip Rates'!A:C,3,FALSE),"")</f>
        <v/>
      </c>
      <c r="F550" s="1" t="str">
        <f>IFERROR(VLOOKUP(Table_Query_from_Cas_Ragle35[[#This Row],[Equipment '#]],H:I,2,FALSE), "No Div")</f>
        <v>1</v>
      </c>
      <c r="H550" s="1" t="s">
        <v>2211</v>
      </c>
      <c r="I550" s="1" t="s">
        <v>1360</v>
      </c>
    </row>
    <row r="551" spans="1:9" x14ac:dyDescent="0.3">
      <c r="A551" s="1" t="s">
        <v>2153</v>
      </c>
      <c r="B551" s="1" t="s">
        <v>2229</v>
      </c>
      <c r="C551" s="1">
        <v>17394.5</v>
      </c>
      <c r="D551" s="1" t="s">
        <v>1356</v>
      </c>
      <c r="E551" s="1" t="str">
        <f>IFERROR(VLOOKUP(Table_Query_from_Cas_Ragle35[[#This Row],[Equipment '#]],'[1]Equip Rates'!A:C,3,FALSE),"")</f>
        <v/>
      </c>
      <c r="F551" s="1" t="str">
        <f>IFERROR(VLOOKUP(Table_Query_from_Cas_Ragle35[[#This Row],[Equipment '#]],H:I,2,FALSE), "No Div")</f>
        <v>2</v>
      </c>
      <c r="H551" s="1" t="s">
        <v>2214</v>
      </c>
      <c r="I551" s="1" t="s">
        <v>1360</v>
      </c>
    </row>
    <row r="552" spans="1:9" x14ac:dyDescent="0.3">
      <c r="A552" s="1" t="s">
        <v>2156</v>
      </c>
      <c r="B552" s="1" t="s">
        <v>2231</v>
      </c>
      <c r="C552" s="1">
        <v>48150</v>
      </c>
      <c r="D552" s="1" t="s">
        <v>1356</v>
      </c>
      <c r="E552" s="1" t="str">
        <f>IFERROR(VLOOKUP(Table_Query_from_Cas_Ragle35[[#This Row],[Equipment '#]],'[1]Equip Rates'!A:C,3,FALSE),"")</f>
        <v/>
      </c>
      <c r="F552" s="1" t="str">
        <f>IFERROR(VLOOKUP(Table_Query_from_Cas_Ragle35[[#This Row],[Equipment '#]],H:I,2,FALSE), "No Div")</f>
        <v>1</v>
      </c>
      <c r="H552" s="1" t="s">
        <v>2216</v>
      </c>
      <c r="I552" s="1" t="s">
        <v>1357</v>
      </c>
    </row>
    <row r="553" spans="1:9" x14ac:dyDescent="0.3">
      <c r="A553" s="1" t="s">
        <v>2159</v>
      </c>
      <c r="B553" s="1" t="s">
        <v>2233</v>
      </c>
      <c r="C553" s="1">
        <v>35845</v>
      </c>
      <c r="D553" s="1" t="s">
        <v>1356</v>
      </c>
      <c r="E553" s="1" t="str">
        <f>IFERROR(VLOOKUP(Table_Query_from_Cas_Ragle35[[#This Row],[Equipment '#]],'[1]Equip Rates'!A:C,3,FALSE),"")</f>
        <v/>
      </c>
      <c r="F553" s="1" t="str">
        <f>IFERROR(VLOOKUP(Table_Query_from_Cas_Ragle35[[#This Row],[Equipment '#]],H:I,2,FALSE), "No Div")</f>
        <v>1</v>
      </c>
      <c r="H553" s="1" t="s">
        <v>2218</v>
      </c>
      <c r="I553" s="1" t="s">
        <v>1357</v>
      </c>
    </row>
    <row r="554" spans="1:9" x14ac:dyDescent="0.3">
      <c r="A554" s="1" t="s">
        <v>2162</v>
      </c>
      <c r="B554" s="1" t="s">
        <v>2235</v>
      </c>
      <c r="C554" s="1">
        <v>35845</v>
      </c>
      <c r="D554" s="1" t="s">
        <v>1356</v>
      </c>
      <c r="E554" s="1" t="str">
        <f>IFERROR(VLOOKUP(Table_Query_from_Cas_Ragle35[[#This Row],[Equipment '#]],'[1]Equip Rates'!A:C,3,FALSE),"")</f>
        <v/>
      </c>
      <c r="F554" s="1" t="str">
        <f>IFERROR(VLOOKUP(Table_Query_from_Cas_Ragle35[[#This Row],[Equipment '#]],H:I,2,FALSE), "No Div")</f>
        <v>1</v>
      </c>
      <c r="H554" s="1" t="s">
        <v>2220</v>
      </c>
      <c r="I554" s="1" t="s">
        <v>1357</v>
      </c>
    </row>
    <row r="555" spans="1:9" x14ac:dyDescent="0.3">
      <c r="A555" s="1" t="s">
        <v>2237</v>
      </c>
      <c r="B555" s="1" t="s">
        <v>2238</v>
      </c>
      <c r="C555" s="1">
        <v>0</v>
      </c>
      <c r="D555" s="1" t="s">
        <v>1356</v>
      </c>
      <c r="E555" s="1" t="str">
        <f>IFERROR(VLOOKUP(Table_Query_from_Cas_Ragle35[[#This Row],[Equipment '#]],'[1]Equip Rates'!A:C,3,FALSE),"")</f>
        <v/>
      </c>
      <c r="F555" s="1" t="str">
        <f>IFERROR(VLOOKUP(Table_Query_from_Cas_Ragle35[[#This Row],[Equipment '#]],H:I,2,FALSE), "No Div")</f>
        <v>No Div</v>
      </c>
      <c r="H555" s="1" t="s">
        <v>2222</v>
      </c>
      <c r="I555" s="1" t="s">
        <v>1357</v>
      </c>
    </row>
    <row r="556" spans="1:9" x14ac:dyDescent="0.3">
      <c r="A556" s="1" t="s">
        <v>2164</v>
      </c>
      <c r="B556" s="1" t="s">
        <v>2240</v>
      </c>
      <c r="C556" s="1">
        <v>16800</v>
      </c>
      <c r="D556" s="1" t="s">
        <v>1356</v>
      </c>
      <c r="E556" s="1" t="str">
        <f>IFERROR(VLOOKUP(Table_Query_from_Cas_Ragle35[[#This Row],[Equipment '#]],'[1]Equip Rates'!A:C,3,FALSE),"")</f>
        <v/>
      </c>
      <c r="F556" s="1" t="str">
        <f>IFERROR(VLOOKUP(Table_Query_from_Cas_Ragle35[[#This Row],[Equipment '#]],H:I,2,FALSE), "No Div")</f>
        <v>1</v>
      </c>
      <c r="H556" s="1" t="s">
        <v>2224</v>
      </c>
      <c r="I556" s="1" t="s">
        <v>1360</v>
      </c>
    </row>
    <row r="557" spans="1:9" x14ac:dyDescent="0.3">
      <c r="A557" s="1" t="s">
        <v>2167</v>
      </c>
      <c r="B557" s="1" t="s">
        <v>2242</v>
      </c>
      <c r="C557" s="1">
        <v>7276</v>
      </c>
      <c r="D557" s="1" t="s">
        <v>1356</v>
      </c>
      <c r="E557" s="1" t="str">
        <f>IFERROR(VLOOKUP(Table_Query_from_Cas_Ragle35[[#This Row],[Equipment '#]],'[1]Equip Rates'!A:C,3,FALSE),"")</f>
        <v/>
      </c>
      <c r="F557" s="1" t="str">
        <f>IFERROR(VLOOKUP(Table_Query_from_Cas_Ragle35[[#This Row],[Equipment '#]],H:I,2,FALSE), "No Div")</f>
        <v>1</v>
      </c>
      <c r="H557" s="1" t="s">
        <v>2226</v>
      </c>
      <c r="I557" s="1" t="s">
        <v>1357</v>
      </c>
    </row>
    <row r="558" spans="1:9" x14ac:dyDescent="0.3">
      <c r="A558" s="1" t="s">
        <v>2170</v>
      </c>
      <c r="B558" s="1" t="s">
        <v>2243</v>
      </c>
      <c r="C558" s="1">
        <v>18020</v>
      </c>
      <c r="D558" s="1" t="s">
        <v>1356</v>
      </c>
      <c r="E558" s="1" t="str">
        <f>IFERROR(VLOOKUP(Table_Query_from_Cas_Ragle35[[#This Row],[Equipment '#]],'[1]Equip Rates'!A:C,3,FALSE),"")</f>
        <v/>
      </c>
      <c r="F558" s="1" t="str">
        <f>IFERROR(VLOOKUP(Table_Query_from_Cas_Ragle35[[#This Row],[Equipment '#]],H:I,2,FALSE), "No Div")</f>
        <v>1</v>
      </c>
      <c r="H558" s="1" t="s">
        <v>4274</v>
      </c>
      <c r="I558" s="1" t="s">
        <v>1507</v>
      </c>
    </row>
    <row r="559" spans="1:9" x14ac:dyDescent="0.3">
      <c r="A559" s="1" t="s">
        <v>2172</v>
      </c>
      <c r="B559" s="1" t="s">
        <v>2244</v>
      </c>
      <c r="C559" s="1">
        <v>21400</v>
      </c>
      <c r="D559" s="1" t="s">
        <v>1356</v>
      </c>
      <c r="E559" s="1" t="str">
        <f>IFERROR(VLOOKUP(Table_Query_from_Cas_Ragle35[[#This Row],[Equipment '#]],'[1]Equip Rates'!A:C,3,FALSE),"")</f>
        <v/>
      </c>
      <c r="F559" s="1" t="str">
        <f>IFERROR(VLOOKUP(Table_Query_from_Cas_Ragle35[[#This Row],[Equipment '#]],H:I,2,FALSE), "No Div")</f>
        <v>1</v>
      </c>
      <c r="H559" s="1" t="s">
        <v>2228</v>
      </c>
      <c r="I559" s="1" t="s">
        <v>1360</v>
      </c>
    </row>
    <row r="560" spans="1:9" x14ac:dyDescent="0.3">
      <c r="A560" s="1" t="s">
        <v>2246</v>
      </c>
      <c r="B560" s="1" t="s">
        <v>2247</v>
      </c>
      <c r="C560" s="1">
        <v>0</v>
      </c>
      <c r="D560" s="1" t="s">
        <v>1356</v>
      </c>
      <c r="E560" s="1" t="str">
        <f>IFERROR(VLOOKUP(Table_Query_from_Cas_Ragle35[[#This Row],[Equipment '#]],'[1]Equip Rates'!A:C,3,FALSE),"")</f>
        <v/>
      </c>
      <c r="F560" s="1" t="str">
        <f>IFERROR(VLOOKUP(Table_Query_from_Cas_Ragle35[[#This Row],[Equipment '#]],H:I,2,FALSE), "No Div")</f>
        <v>No Div</v>
      </c>
      <c r="H560" s="1" t="s">
        <v>3789</v>
      </c>
      <c r="I560" s="1" t="s">
        <v>1507</v>
      </c>
    </row>
    <row r="561" spans="1:9" x14ac:dyDescent="0.3">
      <c r="A561" s="1" t="s">
        <v>2249</v>
      </c>
      <c r="B561" s="1" t="s">
        <v>2250</v>
      </c>
      <c r="C561" s="1">
        <v>2000</v>
      </c>
      <c r="D561" s="1" t="s">
        <v>1356</v>
      </c>
      <c r="E561" s="1" t="str">
        <f>IFERROR(VLOOKUP(Table_Query_from_Cas_Ragle35[[#This Row],[Equipment '#]],'[1]Equip Rates'!A:C,3,FALSE),"")</f>
        <v/>
      </c>
      <c r="F561" s="1" t="str">
        <f>IFERROR(VLOOKUP(Table_Query_from_Cas_Ragle35[[#This Row],[Equipment '#]],H:I,2,FALSE), "No Div")</f>
        <v>No Div</v>
      </c>
      <c r="H561" s="1" t="s">
        <v>2230</v>
      </c>
      <c r="I561" s="1" t="s">
        <v>1507</v>
      </c>
    </row>
    <row r="562" spans="1:9" x14ac:dyDescent="0.3">
      <c r="A562" s="1" t="s">
        <v>2251</v>
      </c>
      <c r="B562" s="1" t="s">
        <v>2252</v>
      </c>
      <c r="C562" s="1">
        <v>5000</v>
      </c>
      <c r="D562" s="1" t="s">
        <v>1356</v>
      </c>
      <c r="E562" s="1" t="str">
        <f>IFERROR(VLOOKUP(Table_Query_from_Cas_Ragle35[[#This Row],[Equipment '#]],'[1]Equip Rates'!A:C,3,FALSE),"")</f>
        <v/>
      </c>
      <c r="F562" s="1" t="str">
        <f>IFERROR(VLOOKUP(Table_Query_from_Cas_Ragle35[[#This Row],[Equipment '#]],H:I,2,FALSE), "No Div")</f>
        <v>No Div</v>
      </c>
      <c r="H562" s="1" t="s">
        <v>2232</v>
      </c>
      <c r="I562" s="1" t="s">
        <v>1507</v>
      </c>
    </row>
    <row r="563" spans="1:9" x14ac:dyDescent="0.3">
      <c r="A563" s="1" t="s">
        <v>2174</v>
      </c>
      <c r="B563" s="1" t="s">
        <v>2254</v>
      </c>
      <c r="C563" s="1">
        <v>18550</v>
      </c>
      <c r="D563" s="1" t="s">
        <v>1356</v>
      </c>
      <c r="E563" s="1" t="str">
        <f>IFERROR(VLOOKUP(Table_Query_from_Cas_Ragle35[[#This Row],[Equipment '#]],'[1]Equip Rates'!A:C,3,FALSE),"")</f>
        <v/>
      </c>
      <c r="F563" s="1" t="str">
        <f>IFERROR(VLOOKUP(Table_Query_from_Cas_Ragle35[[#This Row],[Equipment '#]],H:I,2,FALSE), "No Div")</f>
        <v>1</v>
      </c>
      <c r="H563" s="1" t="s">
        <v>2234</v>
      </c>
      <c r="I563" s="1" t="s">
        <v>1360</v>
      </c>
    </row>
    <row r="564" spans="1:9" x14ac:dyDescent="0.3">
      <c r="A564" s="1" t="s">
        <v>2176</v>
      </c>
      <c r="B564" s="1" t="s">
        <v>2256</v>
      </c>
      <c r="C564" s="1">
        <v>68900</v>
      </c>
      <c r="D564" s="1" t="s">
        <v>1356</v>
      </c>
      <c r="E564" s="1" t="str">
        <f>IFERROR(VLOOKUP(Table_Query_from_Cas_Ragle35[[#This Row],[Equipment '#]],'[1]Equip Rates'!A:C,3,FALSE),"")</f>
        <v/>
      </c>
      <c r="F564" s="1" t="str">
        <f>IFERROR(VLOOKUP(Table_Query_from_Cas_Ragle35[[#This Row],[Equipment '#]],H:I,2,FALSE), "No Div")</f>
        <v>1</v>
      </c>
      <c r="H564" s="1" t="s">
        <v>2236</v>
      </c>
      <c r="I564" s="1" t="s">
        <v>1357</v>
      </c>
    </row>
    <row r="565" spans="1:9" x14ac:dyDescent="0.3">
      <c r="A565" s="1" t="s">
        <v>7555</v>
      </c>
      <c r="B565" s="1" t="s">
        <v>7557</v>
      </c>
      <c r="C565" s="1">
        <v>31330.23</v>
      </c>
      <c r="D565" s="1" t="s">
        <v>1356</v>
      </c>
      <c r="E565" s="1" t="str">
        <f>IFERROR(VLOOKUP(Table_Query_from_Cas_Ragle35[[#This Row],[Equipment '#]],'[1]Equip Rates'!A:C,3,FALSE),"")</f>
        <v/>
      </c>
      <c r="F565" s="1" t="str">
        <f>IFERROR(VLOOKUP(Table_Query_from_Cas_Ragle35[[#This Row],[Equipment '#]],H:I,2,FALSE), "No Div")</f>
        <v>1</v>
      </c>
      <c r="H565" s="1" t="s">
        <v>2239</v>
      </c>
      <c r="I565" s="1" t="s">
        <v>1360</v>
      </c>
    </row>
    <row r="566" spans="1:9" x14ac:dyDescent="0.3">
      <c r="A566" s="1" t="s">
        <v>2178</v>
      </c>
      <c r="B566" s="1" t="s">
        <v>2258</v>
      </c>
      <c r="C566" s="1">
        <v>177498.49</v>
      </c>
      <c r="D566" s="1" t="s">
        <v>1356</v>
      </c>
      <c r="E566" s="1" t="str">
        <f>IFERROR(VLOOKUP(Table_Query_from_Cas_Ragle35[[#This Row],[Equipment '#]],'[1]Equip Rates'!A:C,3,FALSE),"")</f>
        <v/>
      </c>
      <c r="F566" s="1" t="str">
        <f>IFERROR(VLOOKUP(Table_Query_from_Cas_Ragle35[[#This Row],[Equipment '#]],H:I,2,FALSE), "No Div")</f>
        <v>1</v>
      </c>
      <c r="H566" s="1" t="s">
        <v>2241</v>
      </c>
      <c r="I566" s="1" t="s">
        <v>1357</v>
      </c>
    </row>
    <row r="567" spans="1:9" x14ac:dyDescent="0.3">
      <c r="A567" s="1" t="s">
        <v>7556</v>
      </c>
      <c r="B567" s="1" t="s">
        <v>7558</v>
      </c>
      <c r="C567" s="1">
        <v>84559.02</v>
      </c>
      <c r="D567" s="1" t="s">
        <v>1356</v>
      </c>
      <c r="E567" s="1" t="str">
        <f>IFERROR(VLOOKUP(Table_Query_from_Cas_Ragle35[[#This Row],[Equipment '#]],'[1]Equip Rates'!A:C,3,FALSE),"")</f>
        <v/>
      </c>
      <c r="F567" s="1" t="str">
        <f>IFERROR(VLOOKUP(Table_Query_from_Cas_Ragle35[[#This Row],[Equipment '#]],H:I,2,FALSE), "No Div")</f>
        <v>1</v>
      </c>
      <c r="H567" s="1" t="s">
        <v>1109</v>
      </c>
      <c r="I567" s="1" t="s">
        <v>1360</v>
      </c>
    </row>
    <row r="568" spans="1:9" x14ac:dyDescent="0.3">
      <c r="A568" s="1" t="s">
        <v>2180</v>
      </c>
      <c r="B568" s="1" t="s">
        <v>2260</v>
      </c>
      <c r="C568" s="1">
        <v>42158</v>
      </c>
      <c r="D568" s="1" t="s">
        <v>1356</v>
      </c>
      <c r="E568" s="1" t="str">
        <f>IFERROR(VLOOKUP(Table_Query_from_Cas_Ragle35[[#This Row],[Equipment '#]],'[1]Equip Rates'!A:C,3,FALSE),"")</f>
        <v/>
      </c>
      <c r="F568" s="1" t="str">
        <f>IFERROR(VLOOKUP(Table_Query_from_Cas_Ragle35[[#This Row],[Equipment '#]],H:I,2,FALSE), "No Div")</f>
        <v>1</v>
      </c>
      <c r="H568" s="1" t="s">
        <v>1111</v>
      </c>
      <c r="I568" s="1" t="s">
        <v>1507</v>
      </c>
    </row>
    <row r="569" spans="1:9" x14ac:dyDescent="0.3">
      <c r="A569" s="1" t="s">
        <v>2182</v>
      </c>
      <c r="B569" s="1" t="s">
        <v>2262</v>
      </c>
      <c r="C569" s="1">
        <v>11556</v>
      </c>
      <c r="D569" s="1" t="s">
        <v>1356</v>
      </c>
      <c r="E569" s="1" t="str">
        <f>IFERROR(VLOOKUP(Table_Query_from_Cas_Ragle35[[#This Row],[Equipment '#]],'[1]Equip Rates'!A:C,3,FALSE),"")</f>
        <v/>
      </c>
      <c r="F569" s="1" t="str">
        <f>IFERROR(VLOOKUP(Table_Query_from_Cas_Ragle35[[#This Row],[Equipment '#]],H:I,2,FALSE), "No Div")</f>
        <v>1</v>
      </c>
      <c r="H569" s="1" t="s">
        <v>2245</v>
      </c>
      <c r="I569" s="1" t="s">
        <v>1357</v>
      </c>
    </row>
    <row r="570" spans="1:9" x14ac:dyDescent="0.3">
      <c r="A570" s="1" t="s">
        <v>2184</v>
      </c>
      <c r="B570" s="1" t="s">
        <v>2264</v>
      </c>
      <c r="C570" s="1">
        <v>18832</v>
      </c>
      <c r="D570" s="1" t="s">
        <v>1356</v>
      </c>
      <c r="E570" s="1" t="str">
        <f>IFERROR(VLOOKUP(Table_Query_from_Cas_Ragle35[[#This Row],[Equipment '#]],'[1]Equip Rates'!A:C,3,FALSE),"")</f>
        <v/>
      </c>
      <c r="F570" s="1" t="str">
        <f>IFERROR(VLOOKUP(Table_Query_from_Cas_Ragle35[[#This Row],[Equipment '#]],H:I,2,FALSE), "No Div")</f>
        <v>1</v>
      </c>
      <c r="H570" s="1" t="s">
        <v>2248</v>
      </c>
      <c r="I570" s="1" t="s">
        <v>1357</v>
      </c>
    </row>
    <row r="571" spans="1:9" x14ac:dyDescent="0.3">
      <c r="A571" s="1" t="s">
        <v>2185</v>
      </c>
      <c r="B571" s="1" t="s">
        <v>2266</v>
      </c>
      <c r="C571" s="1">
        <v>447320</v>
      </c>
      <c r="D571" s="1" t="s">
        <v>1356</v>
      </c>
      <c r="E571" s="1" t="str">
        <f>IFERROR(VLOOKUP(Table_Query_from_Cas_Ragle35[[#This Row],[Equipment '#]],'[1]Equip Rates'!A:C,3,FALSE),"")</f>
        <v/>
      </c>
      <c r="F571" s="1" t="str">
        <f>IFERROR(VLOOKUP(Table_Query_from_Cas_Ragle35[[#This Row],[Equipment '#]],H:I,2,FALSE), "No Div")</f>
        <v>1</v>
      </c>
      <c r="H571" s="1" t="s">
        <v>258</v>
      </c>
      <c r="I571" s="1" t="s">
        <v>1360</v>
      </c>
    </row>
    <row r="572" spans="1:9" x14ac:dyDescent="0.3">
      <c r="A572" s="1" t="s">
        <v>2187</v>
      </c>
      <c r="B572" s="1" t="s">
        <v>2268</v>
      </c>
      <c r="C572" s="1">
        <v>18077.28</v>
      </c>
      <c r="D572" s="1" t="s">
        <v>1356</v>
      </c>
      <c r="E572" s="1" t="str">
        <f>IFERROR(VLOOKUP(Table_Query_from_Cas_Ragle35[[#This Row],[Equipment '#]],'[1]Equip Rates'!A:C,3,FALSE),"")</f>
        <v/>
      </c>
      <c r="F572" s="1" t="str">
        <f>IFERROR(VLOOKUP(Table_Query_from_Cas_Ragle35[[#This Row],[Equipment '#]],H:I,2,FALSE), "No Div")</f>
        <v>1</v>
      </c>
      <c r="H572" s="1" t="s">
        <v>2253</v>
      </c>
      <c r="I572" s="1" t="s">
        <v>1357</v>
      </c>
    </row>
    <row r="573" spans="1:9" x14ac:dyDescent="0.3">
      <c r="A573" s="1" t="s">
        <v>2189</v>
      </c>
      <c r="B573" s="1" t="s">
        <v>2270</v>
      </c>
      <c r="C573" s="1">
        <v>151580</v>
      </c>
      <c r="D573" s="1" t="s">
        <v>1356</v>
      </c>
      <c r="E573" s="1" t="str">
        <f>IFERROR(VLOOKUP(Table_Query_from_Cas_Ragle35[[#This Row],[Equipment '#]],'[1]Equip Rates'!A:C,3,FALSE),"")</f>
        <v/>
      </c>
      <c r="F573" s="1" t="str">
        <f>IFERROR(VLOOKUP(Table_Query_from_Cas_Ragle35[[#This Row],[Equipment '#]],H:I,2,FALSE), "No Div")</f>
        <v>1</v>
      </c>
      <c r="H573" s="1" t="s">
        <v>2255</v>
      </c>
      <c r="I573" s="1" t="s">
        <v>1357</v>
      </c>
    </row>
    <row r="574" spans="1:9" x14ac:dyDescent="0.3">
      <c r="A574" s="1" t="s">
        <v>2191</v>
      </c>
      <c r="B574" s="1" t="s">
        <v>2272</v>
      </c>
      <c r="C574" s="1">
        <v>67106.559999999998</v>
      </c>
      <c r="D574" s="1" t="s">
        <v>1356</v>
      </c>
      <c r="E574" s="1" t="str">
        <f>IFERROR(VLOOKUP(Table_Query_from_Cas_Ragle35[[#This Row],[Equipment '#]],'[1]Equip Rates'!A:C,3,FALSE),"")</f>
        <v/>
      </c>
      <c r="F574" s="1" t="str">
        <f>IFERROR(VLOOKUP(Table_Query_from_Cas_Ragle35[[#This Row],[Equipment '#]],H:I,2,FALSE), "No Div")</f>
        <v>1</v>
      </c>
      <c r="H574" s="1" t="s">
        <v>2257</v>
      </c>
      <c r="I574" s="1" t="s">
        <v>1360</v>
      </c>
    </row>
    <row r="575" spans="1:9" x14ac:dyDescent="0.3">
      <c r="A575" s="1" t="s">
        <v>2193</v>
      </c>
      <c r="B575" s="1" t="s">
        <v>2274</v>
      </c>
      <c r="C575" s="1">
        <v>299980</v>
      </c>
      <c r="D575" s="1" t="s">
        <v>1356</v>
      </c>
      <c r="E575" s="1" t="str">
        <f>IFERROR(VLOOKUP(Table_Query_from_Cas_Ragle35[[#This Row],[Equipment '#]],'[1]Equip Rates'!A:C,3,FALSE),"")</f>
        <v/>
      </c>
      <c r="F575" s="1" t="str">
        <f>IFERROR(VLOOKUP(Table_Query_from_Cas_Ragle35[[#This Row],[Equipment '#]],H:I,2,FALSE), "No Div")</f>
        <v>1</v>
      </c>
      <c r="H575" s="1" t="s">
        <v>2259</v>
      </c>
      <c r="I575" s="1" t="s">
        <v>1360</v>
      </c>
    </row>
    <row r="576" spans="1:9" x14ac:dyDescent="0.3">
      <c r="A576" s="1" t="s">
        <v>2195</v>
      </c>
      <c r="B576" s="1" t="s">
        <v>2276</v>
      </c>
      <c r="C576" s="1">
        <v>18149.59</v>
      </c>
      <c r="D576" s="1" t="s">
        <v>1356</v>
      </c>
      <c r="E576" s="1" t="str">
        <f>IFERROR(VLOOKUP(Table_Query_from_Cas_Ragle35[[#This Row],[Equipment '#]],'[1]Equip Rates'!A:C,3,FALSE),"")</f>
        <v/>
      </c>
      <c r="F576" s="1" t="str">
        <f>IFERROR(VLOOKUP(Table_Query_from_Cas_Ragle35[[#This Row],[Equipment '#]],H:I,2,FALSE), "No Div")</f>
        <v>1</v>
      </c>
      <c r="H576" s="1" t="s">
        <v>2261</v>
      </c>
      <c r="I576" s="1" t="s">
        <v>1360</v>
      </c>
    </row>
    <row r="577" spans="1:9" x14ac:dyDescent="0.3">
      <c r="A577" s="1" t="s">
        <v>2197</v>
      </c>
      <c r="B577" s="1" t="s">
        <v>2278</v>
      </c>
      <c r="C577" s="1">
        <v>99133.38</v>
      </c>
      <c r="D577" s="1" t="s">
        <v>1356</v>
      </c>
      <c r="E577" s="1" t="str">
        <f>IFERROR(VLOOKUP(Table_Query_from_Cas_Ragle35[[#This Row],[Equipment '#]],'[1]Equip Rates'!A:C,3,FALSE),"")</f>
        <v/>
      </c>
      <c r="F577" s="1" t="str">
        <f>IFERROR(VLOOKUP(Table_Query_from_Cas_Ragle35[[#This Row],[Equipment '#]],H:I,2,FALSE), "No Div")</f>
        <v>1</v>
      </c>
      <c r="H577" s="1" t="s">
        <v>2263</v>
      </c>
      <c r="I577" s="1" t="s">
        <v>1360</v>
      </c>
    </row>
    <row r="578" spans="1:9" x14ac:dyDescent="0.3">
      <c r="A578" s="1" t="s">
        <v>2198</v>
      </c>
      <c r="B578" s="1" t="s">
        <v>2280</v>
      </c>
      <c r="C578" s="1">
        <v>101650</v>
      </c>
      <c r="D578" s="1" t="s">
        <v>1356</v>
      </c>
      <c r="E578" s="1" t="str">
        <f>IFERROR(VLOOKUP(Table_Query_from_Cas_Ragle35[[#This Row],[Equipment '#]],'[1]Equip Rates'!A:C,3,FALSE),"")</f>
        <v/>
      </c>
      <c r="F578" s="1" t="str">
        <f>IFERROR(VLOOKUP(Table_Query_from_Cas_Ragle35[[#This Row],[Equipment '#]],H:I,2,FALSE), "No Div")</f>
        <v>1</v>
      </c>
      <c r="H578" s="1" t="s">
        <v>2265</v>
      </c>
      <c r="I578" s="1" t="s">
        <v>1360</v>
      </c>
    </row>
    <row r="579" spans="1:9" x14ac:dyDescent="0.3">
      <c r="A579" s="1" t="s">
        <v>2200</v>
      </c>
      <c r="B579" s="1" t="s">
        <v>2282</v>
      </c>
      <c r="C579" s="1">
        <v>107886.8</v>
      </c>
      <c r="D579" s="1" t="s">
        <v>1356</v>
      </c>
      <c r="E579" s="1" t="str">
        <f>IFERROR(VLOOKUP(Table_Query_from_Cas_Ragle35[[#This Row],[Equipment '#]],'[1]Equip Rates'!A:C,3,FALSE),"")</f>
        <v/>
      </c>
      <c r="F579" s="1" t="str">
        <f>IFERROR(VLOOKUP(Table_Query_from_Cas_Ragle35[[#This Row],[Equipment '#]],H:I,2,FALSE), "No Div")</f>
        <v>1</v>
      </c>
      <c r="H579" s="1" t="s">
        <v>2267</v>
      </c>
      <c r="I579" s="1" t="s">
        <v>1360</v>
      </c>
    </row>
    <row r="580" spans="1:9" x14ac:dyDescent="0.3">
      <c r="A580" s="1" t="s">
        <v>39</v>
      </c>
      <c r="B580" s="1" t="s">
        <v>158</v>
      </c>
      <c r="C580" s="1">
        <v>181557.59</v>
      </c>
      <c r="D580" s="1" t="s">
        <v>1356</v>
      </c>
      <c r="E580" s="1">
        <f>IFERROR(VLOOKUP(Table_Query_from_Cas_Ragle35[[#This Row],[Equipment '#]],'[1]Equip Rates'!A:C,3,FALSE),"")</f>
        <v>4500</v>
      </c>
      <c r="F580" s="1" t="str">
        <f>IFERROR(VLOOKUP(Table_Query_from_Cas_Ragle35[[#This Row],[Equipment '#]],H:I,2,FALSE), "No Div")</f>
        <v>2</v>
      </c>
      <c r="H580" s="1" t="s">
        <v>2269</v>
      </c>
      <c r="I580" s="1" t="s">
        <v>1360</v>
      </c>
    </row>
    <row r="581" spans="1:9" x14ac:dyDescent="0.3">
      <c r="A581" s="1" t="s">
        <v>1170</v>
      </c>
      <c r="B581" s="1" t="s">
        <v>1171</v>
      </c>
      <c r="C581" s="1">
        <v>89196.43</v>
      </c>
      <c r="D581" s="1" t="s">
        <v>1356</v>
      </c>
      <c r="E581" s="1">
        <f>IFERROR(VLOOKUP(Table_Query_from_Cas_Ragle35[[#This Row],[Equipment '#]],'[1]Equip Rates'!A:C,3,FALSE),"")</f>
        <v>4500</v>
      </c>
      <c r="F581" s="1" t="str">
        <f>IFERROR(VLOOKUP(Table_Query_from_Cas_Ragle35[[#This Row],[Equipment '#]],H:I,2,FALSE), "No Div")</f>
        <v>2</v>
      </c>
      <c r="H581" s="1" t="s">
        <v>2271</v>
      </c>
      <c r="I581" s="1" t="s">
        <v>1360</v>
      </c>
    </row>
    <row r="582" spans="1:9" x14ac:dyDescent="0.3">
      <c r="A582" s="1" t="s">
        <v>40</v>
      </c>
      <c r="B582" s="1" t="s">
        <v>159</v>
      </c>
      <c r="C582" s="1">
        <v>152066.53</v>
      </c>
      <c r="D582" s="1" t="s">
        <v>1356</v>
      </c>
      <c r="E582" s="1">
        <f>IFERROR(VLOOKUP(Table_Query_from_Cas_Ragle35[[#This Row],[Equipment '#]],'[1]Equip Rates'!A:C,3,FALSE),"")</f>
        <v>4500</v>
      </c>
      <c r="F582" s="1" t="str">
        <f>IFERROR(VLOOKUP(Table_Query_from_Cas_Ragle35[[#This Row],[Equipment '#]],H:I,2,FALSE), "No Div")</f>
        <v>2</v>
      </c>
      <c r="H582" s="1" t="s">
        <v>2273</v>
      </c>
      <c r="I582" s="1" t="s">
        <v>1360</v>
      </c>
    </row>
    <row r="583" spans="1:9" x14ac:dyDescent="0.3">
      <c r="A583" s="1" t="s">
        <v>2207</v>
      </c>
      <c r="B583" s="1" t="s">
        <v>2287</v>
      </c>
      <c r="C583" s="1">
        <v>69958.929999999993</v>
      </c>
      <c r="D583" s="1" t="s">
        <v>1356</v>
      </c>
      <c r="E583" s="1">
        <f>IFERROR(VLOOKUP(Table_Query_from_Cas_Ragle35[[#This Row],[Equipment '#]],'[1]Equip Rates'!A:C,3,FALSE),"")</f>
        <v>4500</v>
      </c>
      <c r="F583" s="1" t="str">
        <f>IFERROR(VLOOKUP(Table_Query_from_Cas_Ragle35[[#This Row],[Equipment '#]],H:I,2,FALSE), "No Div")</f>
        <v>2</v>
      </c>
      <c r="H583" s="1" t="s">
        <v>3512</v>
      </c>
      <c r="I583" s="1" t="s">
        <v>1360</v>
      </c>
    </row>
    <row r="584" spans="1:9" x14ac:dyDescent="0.3">
      <c r="A584" s="1" t="s">
        <v>2209</v>
      </c>
      <c r="B584" s="1" t="s">
        <v>2289</v>
      </c>
      <c r="C584" s="1">
        <v>293480.08</v>
      </c>
      <c r="D584" s="1" t="s">
        <v>1356</v>
      </c>
      <c r="E584" s="1" t="str">
        <f>IFERROR(VLOOKUP(Table_Query_from_Cas_Ragle35[[#This Row],[Equipment '#]],'[1]Equip Rates'!A:C,3,FALSE),"")</f>
        <v/>
      </c>
      <c r="F584" s="1" t="str">
        <f>IFERROR(VLOOKUP(Table_Query_from_Cas_Ragle35[[#This Row],[Equipment '#]],H:I,2,FALSE), "No Div")</f>
        <v>1</v>
      </c>
      <c r="H584" s="1" t="s">
        <v>2275</v>
      </c>
      <c r="I584" s="1" t="s">
        <v>1360</v>
      </c>
    </row>
    <row r="585" spans="1:9" x14ac:dyDescent="0.3">
      <c r="A585" s="1" t="s">
        <v>2211</v>
      </c>
      <c r="B585" s="1" t="s">
        <v>2291</v>
      </c>
      <c r="C585" s="1">
        <v>38371.57</v>
      </c>
      <c r="D585" s="1" t="s">
        <v>1356</v>
      </c>
      <c r="E585" s="1" t="str">
        <f>IFERROR(VLOOKUP(Table_Query_from_Cas_Ragle35[[#This Row],[Equipment '#]],'[1]Equip Rates'!A:C,3,FALSE),"")</f>
        <v/>
      </c>
      <c r="F585" s="1" t="str">
        <f>IFERROR(VLOOKUP(Table_Query_from_Cas_Ragle35[[#This Row],[Equipment '#]],H:I,2,FALSE), "No Div")</f>
        <v>2</v>
      </c>
      <c r="H585" s="1" t="s">
        <v>2277</v>
      </c>
      <c r="I585" s="1" t="s">
        <v>1360</v>
      </c>
    </row>
    <row r="586" spans="1:9" x14ac:dyDescent="0.3">
      <c r="A586" s="1" t="s">
        <v>2214</v>
      </c>
      <c r="B586" s="1" t="s">
        <v>2293</v>
      </c>
      <c r="C586" s="1">
        <v>8172.87</v>
      </c>
      <c r="D586" s="1" t="s">
        <v>1356</v>
      </c>
      <c r="E586" s="1" t="str">
        <f>IFERROR(VLOOKUP(Table_Query_from_Cas_Ragle35[[#This Row],[Equipment '#]],'[1]Equip Rates'!A:C,3,FALSE),"")</f>
        <v/>
      </c>
      <c r="F586" s="1" t="str">
        <f>IFERROR(VLOOKUP(Table_Query_from_Cas_Ragle35[[#This Row],[Equipment '#]],H:I,2,FALSE), "No Div")</f>
        <v>2</v>
      </c>
      <c r="H586" s="1" t="s">
        <v>2279</v>
      </c>
      <c r="I586" s="1" t="s">
        <v>1360</v>
      </c>
    </row>
    <row r="587" spans="1:9" x14ac:dyDescent="0.3">
      <c r="A587" s="1" t="s">
        <v>2216</v>
      </c>
      <c r="B587" s="1" t="s">
        <v>2295</v>
      </c>
      <c r="C587" s="1">
        <v>5992</v>
      </c>
      <c r="D587" s="1" t="s">
        <v>1356</v>
      </c>
      <c r="E587" s="1" t="str">
        <f>IFERROR(VLOOKUP(Table_Query_from_Cas_Ragle35[[#This Row],[Equipment '#]],'[1]Equip Rates'!A:C,3,FALSE),"")</f>
        <v/>
      </c>
      <c r="F587" s="1" t="str">
        <f>IFERROR(VLOOKUP(Table_Query_from_Cas_Ragle35[[#This Row],[Equipment '#]],H:I,2,FALSE), "No Div")</f>
        <v>1</v>
      </c>
      <c r="H587" s="1" t="s">
        <v>2281</v>
      </c>
      <c r="I587" s="1" t="s">
        <v>1360</v>
      </c>
    </row>
    <row r="588" spans="1:9" x14ac:dyDescent="0.3">
      <c r="A588" s="1" t="s">
        <v>2218</v>
      </c>
      <c r="B588" s="1" t="s">
        <v>2297</v>
      </c>
      <c r="C588" s="1">
        <v>14792.75</v>
      </c>
      <c r="D588" s="1" t="s">
        <v>1356</v>
      </c>
      <c r="E588" s="1" t="str">
        <f>IFERROR(VLOOKUP(Table_Query_from_Cas_Ragle35[[#This Row],[Equipment '#]],'[1]Equip Rates'!A:C,3,FALSE),"")</f>
        <v/>
      </c>
      <c r="F588" s="1" t="str">
        <f>IFERROR(VLOOKUP(Table_Query_from_Cas_Ragle35[[#This Row],[Equipment '#]],H:I,2,FALSE), "No Div")</f>
        <v>1</v>
      </c>
      <c r="H588" s="1" t="s">
        <v>2283</v>
      </c>
      <c r="I588" s="1" t="s">
        <v>1360</v>
      </c>
    </row>
    <row r="589" spans="1:9" x14ac:dyDescent="0.3">
      <c r="A589" s="1" t="s">
        <v>2220</v>
      </c>
      <c r="B589" s="1" t="s">
        <v>2299</v>
      </c>
      <c r="C589" s="1">
        <v>33212.800000000003</v>
      </c>
      <c r="D589" s="1" t="s">
        <v>1356</v>
      </c>
      <c r="E589" s="1" t="str">
        <f>IFERROR(VLOOKUP(Table_Query_from_Cas_Ragle35[[#This Row],[Equipment '#]],'[1]Equip Rates'!A:C,3,FALSE),"")</f>
        <v/>
      </c>
      <c r="F589" s="1" t="str">
        <f>IFERROR(VLOOKUP(Table_Query_from_Cas_Ragle35[[#This Row],[Equipment '#]],H:I,2,FALSE), "No Div")</f>
        <v>1</v>
      </c>
      <c r="H589" s="1" t="s">
        <v>3481</v>
      </c>
      <c r="I589" s="1" t="s">
        <v>1360</v>
      </c>
    </row>
    <row r="590" spans="1:9" x14ac:dyDescent="0.3">
      <c r="A590" s="1" t="s">
        <v>2222</v>
      </c>
      <c r="B590" s="1" t="s">
        <v>2301</v>
      </c>
      <c r="C590" s="1">
        <v>2322</v>
      </c>
      <c r="D590" s="1" t="s">
        <v>1356</v>
      </c>
      <c r="E590" s="1" t="str">
        <f>IFERROR(VLOOKUP(Table_Query_from_Cas_Ragle35[[#This Row],[Equipment '#]],'[1]Equip Rates'!A:C,3,FALSE),"")</f>
        <v/>
      </c>
      <c r="F590" s="1" t="str">
        <f>IFERROR(VLOOKUP(Table_Query_from_Cas_Ragle35[[#This Row],[Equipment '#]],H:I,2,FALSE), "No Div")</f>
        <v>1</v>
      </c>
      <c r="H590" s="1" t="s">
        <v>3482</v>
      </c>
      <c r="I590" s="1" t="s">
        <v>1360</v>
      </c>
    </row>
    <row r="591" spans="1:9" x14ac:dyDescent="0.3">
      <c r="A591" s="1" t="s">
        <v>2224</v>
      </c>
      <c r="B591" s="1" t="s">
        <v>2303</v>
      </c>
      <c r="C591" s="1">
        <v>13705.58</v>
      </c>
      <c r="D591" s="1" t="s">
        <v>1356</v>
      </c>
      <c r="E591" s="1" t="str">
        <f>IFERROR(VLOOKUP(Table_Query_from_Cas_Ragle35[[#This Row],[Equipment '#]],'[1]Equip Rates'!A:C,3,FALSE),"")</f>
        <v/>
      </c>
      <c r="F591" s="1" t="str">
        <f>IFERROR(VLOOKUP(Table_Query_from_Cas_Ragle35[[#This Row],[Equipment '#]],H:I,2,FALSE), "No Div")</f>
        <v>2</v>
      </c>
      <c r="H591" s="1" t="s">
        <v>3475</v>
      </c>
      <c r="I591" s="1" t="s">
        <v>1360</v>
      </c>
    </row>
    <row r="592" spans="1:9" x14ac:dyDescent="0.3">
      <c r="A592" s="1" t="s">
        <v>2226</v>
      </c>
      <c r="B592" s="1" t="s">
        <v>2305</v>
      </c>
      <c r="C592" s="1">
        <v>103790</v>
      </c>
      <c r="D592" s="1" t="s">
        <v>1356</v>
      </c>
      <c r="E592" s="1" t="str">
        <f>IFERROR(VLOOKUP(Table_Query_from_Cas_Ragle35[[#This Row],[Equipment '#]],'[1]Equip Rates'!A:C,3,FALSE),"")</f>
        <v/>
      </c>
      <c r="F592" s="1" t="str">
        <f>IFERROR(VLOOKUP(Table_Query_from_Cas_Ragle35[[#This Row],[Equipment '#]],H:I,2,FALSE), "No Div")</f>
        <v>1</v>
      </c>
      <c r="H592" s="1" t="s">
        <v>3483</v>
      </c>
      <c r="I592" s="1" t="s">
        <v>1360</v>
      </c>
    </row>
    <row r="593" spans="1:9" x14ac:dyDescent="0.3">
      <c r="A593" s="1" t="s">
        <v>4274</v>
      </c>
      <c r="B593" s="1" t="s">
        <v>7559</v>
      </c>
      <c r="C593" s="1">
        <v>0</v>
      </c>
      <c r="D593" s="1" t="s">
        <v>1356</v>
      </c>
      <c r="E593" s="1" t="str">
        <f>IFERROR(VLOOKUP(Table_Query_from_Cas_Ragle35[[#This Row],[Equipment '#]],'[1]Equip Rates'!A:C,3,FALSE),"")</f>
        <v/>
      </c>
      <c r="F593" s="1" t="str">
        <f>IFERROR(VLOOKUP(Table_Query_from_Cas_Ragle35[[#This Row],[Equipment '#]],H:I,2,FALSE), "No Div")</f>
        <v>4</v>
      </c>
      <c r="H593" s="1" t="s">
        <v>3513</v>
      </c>
      <c r="I593" s="1" t="s">
        <v>1360</v>
      </c>
    </row>
    <row r="594" spans="1:9" x14ac:dyDescent="0.3">
      <c r="A594" s="1" t="s">
        <v>2228</v>
      </c>
      <c r="B594" s="1" t="s">
        <v>2307</v>
      </c>
      <c r="C594" s="1">
        <v>0</v>
      </c>
      <c r="D594" s="1" t="s">
        <v>1356</v>
      </c>
      <c r="E594" s="1" t="str">
        <f>IFERROR(VLOOKUP(Table_Query_from_Cas_Ragle35[[#This Row],[Equipment '#]],'[1]Equip Rates'!A:C,3,FALSE),"")</f>
        <v/>
      </c>
      <c r="F594" s="1" t="str">
        <f>IFERROR(VLOOKUP(Table_Query_from_Cas_Ragle35[[#This Row],[Equipment '#]],H:I,2,FALSE), "No Div")</f>
        <v>2</v>
      </c>
      <c r="H594" s="1" t="s">
        <v>3514</v>
      </c>
      <c r="I594" s="1" t="s">
        <v>1360</v>
      </c>
    </row>
    <row r="595" spans="1:9" x14ac:dyDescent="0.3">
      <c r="A595" s="1" t="s">
        <v>3789</v>
      </c>
      <c r="B595" s="1" t="s">
        <v>3790</v>
      </c>
      <c r="C595" s="1">
        <v>0</v>
      </c>
      <c r="D595" s="1" t="s">
        <v>1356</v>
      </c>
      <c r="E595" s="1" t="str">
        <f>IFERROR(VLOOKUP(Table_Query_from_Cas_Ragle35[[#This Row],[Equipment '#]],'[1]Equip Rates'!A:C,3,FALSE),"")</f>
        <v/>
      </c>
      <c r="F595" s="1" t="str">
        <f>IFERROR(VLOOKUP(Table_Query_from_Cas_Ragle35[[#This Row],[Equipment '#]],H:I,2,FALSE), "No Div")</f>
        <v>4</v>
      </c>
      <c r="H595" s="1" t="s">
        <v>3515</v>
      </c>
      <c r="I595" s="1" t="s">
        <v>1360</v>
      </c>
    </row>
    <row r="596" spans="1:9" x14ac:dyDescent="0.3">
      <c r="A596" s="1" t="s">
        <v>2230</v>
      </c>
      <c r="B596" s="1" t="s">
        <v>1881</v>
      </c>
      <c r="C596" s="1">
        <v>0</v>
      </c>
      <c r="D596" s="1" t="s">
        <v>1356</v>
      </c>
      <c r="E596" s="1" t="str">
        <f>IFERROR(VLOOKUP(Table_Query_from_Cas_Ragle35[[#This Row],[Equipment '#]],'[1]Equip Rates'!A:C,3,FALSE),"")</f>
        <v/>
      </c>
      <c r="F596" s="1" t="str">
        <f>IFERROR(VLOOKUP(Table_Query_from_Cas_Ragle35[[#This Row],[Equipment '#]],H:I,2,FALSE), "No Div")</f>
        <v>4</v>
      </c>
      <c r="H596" s="1" t="s">
        <v>3516</v>
      </c>
      <c r="I596" s="1" t="s">
        <v>1360</v>
      </c>
    </row>
    <row r="597" spans="1:9" x14ac:dyDescent="0.3">
      <c r="A597" s="1" t="s">
        <v>2232</v>
      </c>
      <c r="B597" s="1" t="s">
        <v>1887</v>
      </c>
      <c r="C597" s="1">
        <v>0</v>
      </c>
      <c r="D597" s="1" t="s">
        <v>1356</v>
      </c>
      <c r="E597" s="1" t="str">
        <f>IFERROR(VLOOKUP(Table_Query_from_Cas_Ragle35[[#This Row],[Equipment '#]],'[1]Equip Rates'!A:C,3,FALSE),"")</f>
        <v/>
      </c>
      <c r="F597" s="1" t="str">
        <f>IFERROR(VLOOKUP(Table_Query_from_Cas_Ragle35[[#This Row],[Equipment '#]],H:I,2,FALSE), "No Div")</f>
        <v>4</v>
      </c>
      <c r="H597" s="1" t="s">
        <v>7560</v>
      </c>
      <c r="I597" s="1" t="s">
        <v>1360</v>
      </c>
    </row>
    <row r="598" spans="1:9" x14ac:dyDescent="0.3">
      <c r="A598" s="1" t="s">
        <v>2234</v>
      </c>
      <c r="B598" s="1" t="s">
        <v>2311</v>
      </c>
      <c r="C598" s="1">
        <v>4722.8100000000004</v>
      </c>
      <c r="D598" s="1" t="s">
        <v>1356</v>
      </c>
      <c r="E598" s="1" t="str">
        <f>IFERROR(VLOOKUP(Table_Query_from_Cas_Ragle35[[#This Row],[Equipment '#]],'[1]Equip Rates'!A:C,3,FALSE),"")</f>
        <v/>
      </c>
      <c r="F598" s="1" t="str">
        <f>IFERROR(VLOOKUP(Table_Query_from_Cas_Ragle35[[#This Row],[Equipment '#]],H:I,2,FALSE), "No Div")</f>
        <v>2</v>
      </c>
      <c r="H598" s="1" t="s">
        <v>2284</v>
      </c>
      <c r="I598" s="1" t="s">
        <v>1357</v>
      </c>
    </row>
    <row r="599" spans="1:9" x14ac:dyDescent="0.3">
      <c r="A599" s="1" t="s">
        <v>2236</v>
      </c>
      <c r="B599" s="1" t="s">
        <v>2313</v>
      </c>
      <c r="C599" s="1">
        <v>20826</v>
      </c>
      <c r="D599" s="1" t="s">
        <v>1356</v>
      </c>
      <c r="E599" s="1" t="str">
        <f>IFERROR(VLOOKUP(Table_Query_from_Cas_Ragle35[[#This Row],[Equipment '#]],'[1]Equip Rates'!A:C,3,FALSE),"")</f>
        <v/>
      </c>
      <c r="F599" s="1" t="str">
        <f>IFERROR(VLOOKUP(Table_Query_from_Cas_Ragle35[[#This Row],[Equipment '#]],H:I,2,FALSE), "No Div")</f>
        <v>1</v>
      </c>
      <c r="H599" s="1" t="s">
        <v>2285</v>
      </c>
      <c r="I599" s="1" t="s">
        <v>1357</v>
      </c>
    </row>
    <row r="600" spans="1:9" x14ac:dyDescent="0.3">
      <c r="A600" s="1" t="s">
        <v>2239</v>
      </c>
      <c r="B600" s="1" t="s">
        <v>2315</v>
      </c>
      <c r="C600" s="1">
        <v>22790</v>
      </c>
      <c r="D600" s="1" t="s">
        <v>1356</v>
      </c>
      <c r="E600" s="1" t="str">
        <f>IFERROR(VLOOKUP(Table_Query_from_Cas_Ragle35[[#This Row],[Equipment '#]],'[1]Equip Rates'!A:C,3,FALSE),"")</f>
        <v/>
      </c>
      <c r="F600" s="1" t="str">
        <f>IFERROR(VLOOKUP(Table_Query_from_Cas_Ragle35[[#This Row],[Equipment '#]],H:I,2,FALSE), "No Div")</f>
        <v>2</v>
      </c>
      <c r="H600" s="1" t="s">
        <v>7561</v>
      </c>
      <c r="I600" s="1" t="s">
        <v>1357</v>
      </c>
    </row>
    <row r="601" spans="1:9" x14ac:dyDescent="0.3">
      <c r="A601" s="1" t="s">
        <v>2241</v>
      </c>
      <c r="B601" s="1" t="s">
        <v>2317</v>
      </c>
      <c r="C601" s="1">
        <v>55000</v>
      </c>
      <c r="D601" s="1" t="s">
        <v>1356</v>
      </c>
      <c r="E601" s="1" t="str">
        <f>IFERROR(VLOOKUP(Table_Query_from_Cas_Ragle35[[#This Row],[Equipment '#]],'[1]Equip Rates'!A:C,3,FALSE),"")</f>
        <v/>
      </c>
      <c r="F601" s="1" t="str">
        <f>IFERROR(VLOOKUP(Table_Query_from_Cas_Ragle35[[#This Row],[Equipment '#]],H:I,2,FALSE), "No Div")</f>
        <v>1</v>
      </c>
      <c r="H601" s="1" t="s">
        <v>2286</v>
      </c>
      <c r="I601" s="1" t="s">
        <v>1357</v>
      </c>
    </row>
    <row r="602" spans="1:9" x14ac:dyDescent="0.3">
      <c r="A602" s="1" t="s">
        <v>1109</v>
      </c>
      <c r="B602" s="1" t="s">
        <v>1172</v>
      </c>
      <c r="C602" s="1">
        <v>45165.52</v>
      </c>
      <c r="D602" s="1" t="s">
        <v>1356</v>
      </c>
      <c r="E602" s="1">
        <f>IFERROR(VLOOKUP(Table_Query_from_Cas_Ragle35[[#This Row],[Equipment '#]],'[1]Equip Rates'!A:C,3,FALSE),"")</f>
        <v>1437</v>
      </c>
      <c r="F602" s="1" t="str">
        <f>IFERROR(VLOOKUP(Table_Query_from_Cas_Ragle35[[#This Row],[Equipment '#]],H:I,2,FALSE), "No Div")</f>
        <v>2</v>
      </c>
      <c r="H602" s="1" t="s">
        <v>2288</v>
      </c>
      <c r="I602" s="1" t="s">
        <v>1357</v>
      </c>
    </row>
    <row r="603" spans="1:9" x14ac:dyDescent="0.3">
      <c r="A603" s="1" t="s">
        <v>1111</v>
      </c>
      <c r="B603" s="1" t="s">
        <v>1173</v>
      </c>
      <c r="C603" s="1">
        <v>51755.51</v>
      </c>
      <c r="D603" s="1" t="s">
        <v>1356</v>
      </c>
      <c r="E603" s="1">
        <f>IFERROR(VLOOKUP(Table_Query_from_Cas_Ragle35[[#This Row],[Equipment '#]],'[1]Equip Rates'!A:C,3,FALSE),"")</f>
        <v>1437</v>
      </c>
      <c r="F603" s="1" t="str">
        <f>IFERROR(VLOOKUP(Table_Query_from_Cas_Ragle35[[#This Row],[Equipment '#]],H:I,2,FALSE), "No Div")</f>
        <v>4</v>
      </c>
      <c r="H603" s="1" t="s">
        <v>4410</v>
      </c>
      <c r="I603" s="1" t="s">
        <v>1507</v>
      </c>
    </row>
    <row r="604" spans="1:9" x14ac:dyDescent="0.3">
      <c r="A604" s="1" t="s">
        <v>2245</v>
      </c>
      <c r="B604" s="1" t="s">
        <v>2321</v>
      </c>
      <c r="C604" s="1">
        <v>53461.05</v>
      </c>
      <c r="D604" s="1" t="s">
        <v>1356</v>
      </c>
      <c r="E604" s="1" t="str">
        <f>IFERROR(VLOOKUP(Table_Query_from_Cas_Ragle35[[#This Row],[Equipment '#]],'[1]Equip Rates'!A:C,3,FALSE),"")</f>
        <v/>
      </c>
      <c r="F604" s="1" t="str">
        <f>IFERROR(VLOOKUP(Table_Query_from_Cas_Ragle35[[#This Row],[Equipment '#]],H:I,2,FALSE), "No Div")</f>
        <v>1</v>
      </c>
      <c r="H604" s="1" t="s">
        <v>2290</v>
      </c>
      <c r="I604" s="1" t="s">
        <v>1360</v>
      </c>
    </row>
    <row r="605" spans="1:9" x14ac:dyDescent="0.3">
      <c r="A605" s="1" t="s">
        <v>2248</v>
      </c>
      <c r="B605" s="1" t="s">
        <v>2323</v>
      </c>
      <c r="C605" s="1">
        <v>49500</v>
      </c>
      <c r="D605" s="1" t="s">
        <v>1356</v>
      </c>
      <c r="E605" s="1" t="str">
        <f>IFERROR(VLOOKUP(Table_Query_from_Cas_Ragle35[[#This Row],[Equipment '#]],'[1]Equip Rates'!A:C,3,FALSE),"")</f>
        <v/>
      </c>
      <c r="F605" s="1" t="str">
        <f>IFERROR(VLOOKUP(Table_Query_from_Cas_Ragle35[[#This Row],[Equipment '#]],H:I,2,FALSE), "No Div")</f>
        <v>1</v>
      </c>
      <c r="H605" s="1" t="s">
        <v>2292</v>
      </c>
      <c r="I605" s="1" t="s">
        <v>1360</v>
      </c>
    </row>
    <row r="606" spans="1:9" x14ac:dyDescent="0.3">
      <c r="A606" s="1" t="s">
        <v>2325</v>
      </c>
      <c r="B606" s="1" t="s">
        <v>2326</v>
      </c>
      <c r="C606" s="1">
        <v>0</v>
      </c>
      <c r="D606" s="1" t="s">
        <v>1356</v>
      </c>
      <c r="E606" s="1" t="str">
        <f>IFERROR(VLOOKUP(Table_Query_from_Cas_Ragle35[[#This Row],[Equipment '#]],'[1]Equip Rates'!A:C,3,FALSE),"")</f>
        <v/>
      </c>
      <c r="F606" s="1" t="str">
        <f>IFERROR(VLOOKUP(Table_Query_from_Cas_Ragle35[[#This Row],[Equipment '#]],H:I,2,FALSE), "No Div")</f>
        <v>No Div</v>
      </c>
      <c r="H606" s="1" t="s">
        <v>2294</v>
      </c>
      <c r="I606" s="1" t="s">
        <v>1360</v>
      </c>
    </row>
    <row r="607" spans="1:9" x14ac:dyDescent="0.3">
      <c r="A607" s="1" t="s">
        <v>2328</v>
      </c>
      <c r="B607" s="1" t="s">
        <v>2329</v>
      </c>
      <c r="C607" s="1">
        <v>0</v>
      </c>
      <c r="D607" s="1" t="s">
        <v>1356</v>
      </c>
      <c r="E607" s="1" t="str">
        <f>IFERROR(VLOOKUP(Table_Query_from_Cas_Ragle35[[#This Row],[Equipment '#]],'[1]Equip Rates'!A:C,3,FALSE),"")</f>
        <v/>
      </c>
      <c r="F607" s="1" t="str">
        <f>IFERROR(VLOOKUP(Table_Query_from_Cas_Ragle35[[#This Row],[Equipment '#]],H:I,2,FALSE), "No Div")</f>
        <v>No Div</v>
      </c>
      <c r="H607" s="1" t="s">
        <v>2296</v>
      </c>
      <c r="I607" s="1" t="s">
        <v>1360</v>
      </c>
    </row>
    <row r="608" spans="1:9" x14ac:dyDescent="0.3">
      <c r="A608" s="1" t="s">
        <v>2331</v>
      </c>
      <c r="B608" s="1" t="s">
        <v>2332</v>
      </c>
      <c r="C608" s="1">
        <v>0</v>
      </c>
      <c r="D608" s="1" t="s">
        <v>1356</v>
      </c>
      <c r="E608" s="1" t="str">
        <f>IFERROR(VLOOKUP(Table_Query_from_Cas_Ragle35[[#This Row],[Equipment '#]],'[1]Equip Rates'!A:C,3,FALSE),"")</f>
        <v/>
      </c>
      <c r="F608" s="1" t="str">
        <f>IFERROR(VLOOKUP(Table_Query_from_Cas_Ragle35[[#This Row],[Equipment '#]],H:I,2,FALSE), "No Div")</f>
        <v>No Div</v>
      </c>
      <c r="H608" s="1" t="s">
        <v>2298</v>
      </c>
      <c r="I608" s="1" t="s">
        <v>1360</v>
      </c>
    </row>
    <row r="609" spans="1:9" x14ac:dyDescent="0.3">
      <c r="A609" s="1" t="s">
        <v>2333</v>
      </c>
      <c r="B609" s="1" t="s">
        <v>2334</v>
      </c>
      <c r="C609" s="1">
        <v>0</v>
      </c>
      <c r="D609" s="1" t="s">
        <v>1356</v>
      </c>
      <c r="E609" s="1" t="str">
        <f>IFERROR(VLOOKUP(Table_Query_from_Cas_Ragle35[[#This Row],[Equipment '#]],'[1]Equip Rates'!A:C,3,FALSE),"")</f>
        <v/>
      </c>
      <c r="F609" s="1" t="str">
        <f>IFERROR(VLOOKUP(Table_Query_from_Cas_Ragle35[[#This Row],[Equipment '#]],H:I,2,FALSE), "No Div")</f>
        <v>No Div</v>
      </c>
      <c r="H609" s="1" t="s">
        <v>2300</v>
      </c>
      <c r="I609" s="1" t="s">
        <v>1357</v>
      </c>
    </row>
    <row r="610" spans="1:9" x14ac:dyDescent="0.3">
      <c r="A610" s="1" t="s">
        <v>2335</v>
      </c>
      <c r="B610" s="1" t="s">
        <v>2334</v>
      </c>
      <c r="C610" s="1">
        <v>0</v>
      </c>
      <c r="D610" s="1" t="s">
        <v>1356</v>
      </c>
      <c r="E610" s="1" t="str">
        <f>IFERROR(VLOOKUP(Table_Query_from_Cas_Ragle35[[#This Row],[Equipment '#]],'[1]Equip Rates'!A:C,3,FALSE),"")</f>
        <v/>
      </c>
      <c r="F610" s="1" t="str">
        <f>IFERROR(VLOOKUP(Table_Query_from_Cas_Ragle35[[#This Row],[Equipment '#]],H:I,2,FALSE), "No Div")</f>
        <v>No Div</v>
      </c>
      <c r="H610" s="1" t="s">
        <v>2302</v>
      </c>
      <c r="I610" s="1" t="s">
        <v>1357</v>
      </c>
    </row>
    <row r="611" spans="1:9" x14ac:dyDescent="0.3">
      <c r="A611" s="1" t="s">
        <v>2253</v>
      </c>
      <c r="B611" s="1" t="s">
        <v>2336</v>
      </c>
      <c r="C611" s="1">
        <v>0</v>
      </c>
      <c r="D611" s="1" t="s">
        <v>1356</v>
      </c>
      <c r="E611" s="1" t="str">
        <f>IFERROR(VLOOKUP(Table_Query_from_Cas_Ragle35[[#This Row],[Equipment '#]],'[1]Equip Rates'!A:C,3,FALSE),"")</f>
        <v/>
      </c>
      <c r="F611" s="1" t="str">
        <f>IFERROR(VLOOKUP(Table_Query_from_Cas_Ragle35[[#This Row],[Equipment '#]],H:I,2,FALSE), "No Div")</f>
        <v>1</v>
      </c>
      <c r="H611" s="1" t="s">
        <v>2304</v>
      </c>
      <c r="I611" s="1" t="s">
        <v>1357</v>
      </c>
    </row>
    <row r="612" spans="1:9" x14ac:dyDescent="0.3">
      <c r="A612" s="1" t="s">
        <v>2255</v>
      </c>
      <c r="B612" s="1" t="s">
        <v>2337</v>
      </c>
      <c r="C612" s="1">
        <v>7534.94</v>
      </c>
      <c r="D612" s="1" t="s">
        <v>1356</v>
      </c>
      <c r="E612" s="1" t="str">
        <f>IFERROR(VLOOKUP(Table_Query_from_Cas_Ragle35[[#This Row],[Equipment '#]],'[1]Equip Rates'!A:C,3,FALSE),"")</f>
        <v/>
      </c>
      <c r="F612" s="1" t="str">
        <f>IFERROR(VLOOKUP(Table_Query_from_Cas_Ragle35[[#This Row],[Equipment '#]],H:I,2,FALSE), "No Div")</f>
        <v>1</v>
      </c>
      <c r="H612" s="1" t="s">
        <v>2306</v>
      </c>
      <c r="I612" s="1" t="s">
        <v>1357</v>
      </c>
    </row>
    <row r="613" spans="1:9" x14ac:dyDescent="0.3">
      <c r="A613" s="1" t="s">
        <v>2257</v>
      </c>
      <c r="B613" s="1" t="s">
        <v>2338</v>
      </c>
      <c r="C613" s="1">
        <v>2381.5</v>
      </c>
      <c r="D613" s="1" t="s">
        <v>1356</v>
      </c>
      <c r="E613" s="1" t="str">
        <f>IFERROR(VLOOKUP(Table_Query_from_Cas_Ragle35[[#This Row],[Equipment '#]],'[1]Equip Rates'!A:C,3,FALSE),"")</f>
        <v/>
      </c>
      <c r="F613" s="1" t="str">
        <f>IFERROR(VLOOKUP(Table_Query_from_Cas_Ragle35[[#This Row],[Equipment '#]],H:I,2,FALSE), "No Div")</f>
        <v>2</v>
      </c>
      <c r="H613" s="1" t="s">
        <v>2308</v>
      </c>
      <c r="I613" s="1" t="s">
        <v>1357</v>
      </c>
    </row>
    <row r="614" spans="1:9" x14ac:dyDescent="0.3">
      <c r="A614" s="1" t="s">
        <v>2259</v>
      </c>
      <c r="B614" s="1" t="s">
        <v>2339</v>
      </c>
      <c r="C614" s="1">
        <v>2381.5</v>
      </c>
      <c r="D614" s="1" t="s">
        <v>1356</v>
      </c>
      <c r="E614" s="1" t="str">
        <f>IFERROR(VLOOKUP(Table_Query_from_Cas_Ragle35[[#This Row],[Equipment '#]],'[1]Equip Rates'!A:C,3,FALSE),"")</f>
        <v/>
      </c>
      <c r="F614" s="1" t="str">
        <f>IFERROR(VLOOKUP(Table_Query_from_Cas_Ragle35[[#This Row],[Equipment '#]],H:I,2,FALSE), "No Div")</f>
        <v>2</v>
      </c>
      <c r="H614" s="1" t="s">
        <v>2309</v>
      </c>
      <c r="I614" s="1" t="s">
        <v>1357</v>
      </c>
    </row>
    <row r="615" spans="1:9" x14ac:dyDescent="0.3">
      <c r="A615" s="1" t="s">
        <v>2261</v>
      </c>
      <c r="B615" s="1" t="s">
        <v>2340</v>
      </c>
      <c r="C615" s="1">
        <v>1732.38</v>
      </c>
      <c r="D615" s="1" t="s">
        <v>1356</v>
      </c>
      <c r="E615" s="1" t="str">
        <f>IFERROR(VLOOKUP(Table_Query_from_Cas_Ragle35[[#This Row],[Equipment '#]],'[1]Equip Rates'!A:C,3,FALSE),"")</f>
        <v/>
      </c>
      <c r="F615" s="1" t="str">
        <f>IFERROR(VLOOKUP(Table_Query_from_Cas_Ragle35[[#This Row],[Equipment '#]],H:I,2,FALSE), "No Div")</f>
        <v>2</v>
      </c>
      <c r="H615" s="1" t="s">
        <v>2310</v>
      </c>
      <c r="I615" s="1" t="s">
        <v>1360</v>
      </c>
    </row>
    <row r="616" spans="1:9" x14ac:dyDescent="0.3">
      <c r="A616" s="1" t="s">
        <v>2263</v>
      </c>
      <c r="B616" s="1" t="s">
        <v>2341</v>
      </c>
      <c r="C616" s="1">
        <v>0</v>
      </c>
      <c r="D616" s="1" t="s">
        <v>1356</v>
      </c>
      <c r="E616" s="1" t="str">
        <f>IFERROR(VLOOKUP(Table_Query_from_Cas_Ragle35[[#This Row],[Equipment '#]],'[1]Equip Rates'!A:C,3,FALSE),"")</f>
        <v/>
      </c>
      <c r="F616" s="1" t="str">
        <f>IFERROR(VLOOKUP(Table_Query_from_Cas_Ragle35[[#This Row],[Equipment '#]],H:I,2,FALSE), "No Div")</f>
        <v>2</v>
      </c>
      <c r="H616" s="1" t="s">
        <v>2312</v>
      </c>
      <c r="I616" s="1" t="s">
        <v>1360</v>
      </c>
    </row>
    <row r="617" spans="1:9" x14ac:dyDescent="0.3">
      <c r="A617" s="1" t="s">
        <v>2265</v>
      </c>
      <c r="B617" s="1" t="s">
        <v>2334</v>
      </c>
      <c r="C617" s="1">
        <v>5153.12</v>
      </c>
      <c r="D617" s="1" t="s">
        <v>1356</v>
      </c>
      <c r="E617" s="1" t="str">
        <f>IFERROR(VLOOKUP(Table_Query_from_Cas_Ragle35[[#This Row],[Equipment '#]],'[1]Equip Rates'!A:C,3,FALSE),"")</f>
        <v/>
      </c>
      <c r="F617" s="1" t="str">
        <f>IFERROR(VLOOKUP(Table_Query_from_Cas_Ragle35[[#This Row],[Equipment '#]],H:I,2,FALSE), "No Div")</f>
        <v>2</v>
      </c>
      <c r="H617" s="1" t="s">
        <v>2314</v>
      </c>
      <c r="I617" s="1" t="s">
        <v>1360</v>
      </c>
    </row>
    <row r="618" spans="1:9" x14ac:dyDescent="0.3">
      <c r="A618" s="1" t="s">
        <v>2267</v>
      </c>
      <c r="B618" s="1" t="s">
        <v>2342</v>
      </c>
      <c r="C618" s="1">
        <v>0</v>
      </c>
      <c r="D618" s="1" t="s">
        <v>1356</v>
      </c>
      <c r="E618" s="1" t="str">
        <f>IFERROR(VLOOKUP(Table_Query_from_Cas_Ragle35[[#This Row],[Equipment '#]],'[1]Equip Rates'!A:C,3,FALSE),"")</f>
        <v/>
      </c>
      <c r="F618" s="1" t="str">
        <f>IFERROR(VLOOKUP(Table_Query_from_Cas_Ragle35[[#This Row],[Equipment '#]],H:I,2,FALSE), "No Div")</f>
        <v>2</v>
      </c>
      <c r="H618" s="1" t="s">
        <v>2316</v>
      </c>
      <c r="I618" s="1" t="s">
        <v>1360</v>
      </c>
    </row>
    <row r="619" spans="1:9" x14ac:dyDescent="0.3">
      <c r="A619" s="1" t="s">
        <v>2269</v>
      </c>
      <c r="B619" s="1" t="s">
        <v>2343</v>
      </c>
      <c r="C619" s="1">
        <v>0</v>
      </c>
      <c r="D619" s="1" t="s">
        <v>1356</v>
      </c>
      <c r="E619" s="1" t="str">
        <f>IFERROR(VLOOKUP(Table_Query_from_Cas_Ragle35[[#This Row],[Equipment '#]],'[1]Equip Rates'!A:C,3,FALSE),"")</f>
        <v/>
      </c>
      <c r="F619" s="1" t="str">
        <f>IFERROR(VLOOKUP(Table_Query_from_Cas_Ragle35[[#This Row],[Equipment '#]],H:I,2,FALSE), "No Div")</f>
        <v>2</v>
      </c>
      <c r="H619" s="1" t="s">
        <v>2318</v>
      </c>
      <c r="I619" s="1" t="s">
        <v>1360</v>
      </c>
    </row>
    <row r="620" spans="1:9" x14ac:dyDescent="0.3">
      <c r="A620" s="1" t="s">
        <v>2271</v>
      </c>
      <c r="B620" s="1" t="s">
        <v>2344</v>
      </c>
      <c r="C620" s="1">
        <v>0</v>
      </c>
      <c r="D620" s="1" t="s">
        <v>1356</v>
      </c>
      <c r="E620" s="1" t="str">
        <f>IFERROR(VLOOKUP(Table_Query_from_Cas_Ragle35[[#This Row],[Equipment '#]],'[1]Equip Rates'!A:C,3,FALSE),"")</f>
        <v/>
      </c>
      <c r="F620" s="1" t="str">
        <f>IFERROR(VLOOKUP(Table_Query_from_Cas_Ragle35[[#This Row],[Equipment '#]],H:I,2,FALSE), "No Div")</f>
        <v>2</v>
      </c>
      <c r="H620" s="1" t="s">
        <v>2319</v>
      </c>
      <c r="I620" s="1" t="s">
        <v>1360</v>
      </c>
    </row>
    <row r="621" spans="1:9" x14ac:dyDescent="0.3">
      <c r="A621" s="1" t="s">
        <v>2273</v>
      </c>
      <c r="B621" s="1" t="s">
        <v>2345</v>
      </c>
      <c r="C621" s="1">
        <v>0</v>
      </c>
      <c r="D621" s="1" t="s">
        <v>1356</v>
      </c>
      <c r="E621" s="1" t="str">
        <f>IFERROR(VLOOKUP(Table_Query_from_Cas_Ragle35[[#This Row],[Equipment '#]],'[1]Equip Rates'!A:C,3,FALSE),"")</f>
        <v/>
      </c>
      <c r="F621" s="1" t="str">
        <f>IFERROR(VLOOKUP(Table_Query_from_Cas_Ragle35[[#This Row],[Equipment '#]],H:I,2,FALSE), "No Div")</f>
        <v>2</v>
      </c>
      <c r="H621" s="1" t="s">
        <v>2320</v>
      </c>
      <c r="I621" s="1" t="s">
        <v>1360</v>
      </c>
    </row>
    <row r="622" spans="1:9" x14ac:dyDescent="0.3">
      <c r="A622" s="1" t="s">
        <v>3512</v>
      </c>
      <c r="B622" s="1" t="s">
        <v>3517</v>
      </c>
      <c r="C622" s="1">
        <v>0</v>
      </c>
      <c r="D622" s="1" t="s">
        <v>1356</v>
      </c>
      <c r="E622" s="1" t="str">
        <f>IFERROR(VLOOKUP(Table_Query_from_Cas_Ragle35[[#This Row],[Equipment '#]],'[1]Equip Rates'!A:C,3,FALSE),"")</f>
        <v/>
      </c>
      <c r="F622" s="1" t="str">
        <f>IFERROR(VLOOKUP(Table_Query_from_Cas_Ragle35[[#This Row],[Equipment '#]],H:I,2,FALSE), "No Div")</f>
        <v>2</v>
      </c>
      <c r="H622" s="1" t="s">
        <v>2322</v>
      </c>
      <c r="I622" s="1" t="s">
        <v>1357</v>
      </c>
    </row>
    <row r="623" spans="1:9" x14ac:dyDescent="0.3">
      <c r="A623" s="1" t="s">
        <v>2275</v>
      </c>
      <c r="B623" s="1" t="s">
        <v>2346</v>
      </c>
      <c r="C623" s="1">
        <v>5858.49</v>
      </c>
      <c r="D623" s="1" t="s">
        <v>1356</v>
      </c>
      <c r="E623" s="1" t="str">
        <f>IFERROR(VLOOKUP(Table_Query_from_Cas_Ragle35[[#This Row],[Equipment '#]],'[1]Equip Rates'!A:C,3,FALSE),"")</f>
        <v/>
      </c>
      <c r="F623" s="1" t="str">
        <f>IFERROR(VLOOKUP(Table_Query_from_Cas_Ragle35[[#This Row],[Equipment '#]],H:I,2,FALSE), "No Div")</f>
        <v>2</v>
      </c>
      <c r="H623" s="1" t="s">
        <v>2324</v>
      </c>
      <c r="I623" s="1" t="s">
        <v>1357</v>
      </c>
    </row>
    <row r="624" spans="1:9" x14ac:dyDescent="0.3">
      <c r="A624" s="1" t="s">
        <v>2277</v>
      </c>
      <c r="B624" s="1" t="s">
        <v>2347</v>
      </c>
      <c r="C624" s="1">
        <v>6229.79</v>
      </c>
      <c r="D624" s="1" t="s">
        <v>1356</v>
      </c>
      <c r="E624" s="1" t="str">
        <f>IFERROR(VLOOKUP(Table_Query_from_Cas_Ragle35[[#This Row],[Equipment '#]],'[1]Equip Rates'!A:C,3,FALSE),"")</f>
        <v/>
      </c>
      <c r="F624" s="1" t="str">
        <f>IFERROR(VLOOKUP(Table_Query_from_Cas_Ragle35[[#This Row],[Equipment '#]],H:I,2,FALSE), "No Div")</f>
        <v>2</v>
      </c>
      <c r="H624" s="1" t="s">
        <v>2327</v>
      </c>
      <c r="I624" s="1" t="s">
        <v>1357</v>
      </c>
    </row>
    <row r="625" spans="1:9" x14ac:dyDescent="0.3">
      <c r="A625" s="1" t="s">
        <v>2279</v>
      </c>
      <c r="B625" s="1" t="s">
        <v>2348</v>
      </c>
      <c r="C625" s="1">
        <v>6800.27</v>
      </c>
      <c r="D625" s="1" t="s">
        <v>1356</v>
      </c>
      <c r="E625" s="1" t="str">
        <f>IFERROR(VLOOKUP(Table_Query_from_Cas_Ragle35[[#This Row],[Equipment '#]],'[1]Equip Rates'!A:C,3,FALSE),"")</f>
        <v/>
      </c>
      <c r="F625" s="1" t="str">
        <f>IFERROR(VLOOKUP(Table_Query_from_Cas_Ragle35[[#This Row],[Equipment '#]],H:I,2,FALSE), "No Div")</f>
        <v>2</v>
      </c>
      <c r="H625" s="1" t="s">
        <v>2330</v>
      </c>
      <c r="I625" s="1" t="s">
        <v>1357</v>
      </c>
    </row>
    <row r="626" spans="1:9" x14ac:dyDescent="0.3">
      <c r="A626" s="1" t="s">
        <v>2281</v>
      </c>
      <c r="B626" s="1" t="s">
        <v>2350</v>
      </c>
      <c r="C626" s="1">
        <v>0</v>
      </c>
      <c r="D626" s="1" t="s">
        <v>1356</v>
      </c>
      <c r="E626" s="1" t="str">
        <f>IFERROR(VLOOKUP(Table_Query_from_Cas_Ragle35[[#This Row],[Equipment '#]],'[1]Equip Rates'!A:C,3,FALSE),"")</f>
        <v/>
      </c>
      <c r="F626" s="1" t="str">
        <f>IFERROR(VLOOKUP(Table_Query_from_Cas_Ragle35[[#This Row],[Equipment '#]],H:I,2,FALSE), "No Div")</f>
        <v>2</v>
      </c>
      <c r="H626" s="1" t="s">
        <v>1076</v>
      </c>
      <c r="I626" s="1" t="s">
        <v>1360</v>
      </c>
    </row>
    <row r="627" spans="1:9" x14ac:dyDescent="0.3">
      <c r="A627" s="1" t="s">
        <v>2283</v>
      </c>
      <c r="B627" s="1" t="s">
        <v>2350</v>
      </c>
      <c r="C627" s="1">
        <v>0</v>
      </c>
      <c r="D627" s="1" t="s">
        <v>1356</v>
      </c>
      <c r="E627" s="1" t="str">
        <f>IFERROR(VLOOKUP(Table_Query_from_Cas_Ragle35[[#This Row],[Equipment '#]],'[1]Equip Rates'!A:C,3,FALSE),"")</f>
        <v/>
      </c>
      <c r="F627" s="1" t="str">
        <f>IFERROR(VLOOKUP(Table_Query_from_Cas_Ragle35[[#This Row],[Equipment '#]],H:I,2,FALSE), "No Div")</f>
        <v>2</v>
      </c>
      <c r="H627" s="1" t="s">
        <v>1077</v>
      </c>
      <c r="I627" s="1" t="s">
        <v>1360</v>
      </c>
    </row>
    <row r="628" spans="1:9" x14ac:dyDescent="0.3">
      <c r="A628" s="1" t="s">
        <v>3481</v>
      </c>
      <c r="B628" s="1" t="s">
        <v>7562</v>
      </c>
      <c r="C628" s="1">
        <v>14203.35</v>
      </c>
      <c r="D628" s="1" t="s">
        <v>1356</v>
      </c>
      <c r="E628" s="1">
        <f>IFERROR(VLOOKUP(Table_Query_from_Cas_Ragle35[[#This Row],[Equipment '#]],'[1]Equip Rates'!A:C,3,FALSE),"")</f>
        <v>800</v>
      </c>
      <c r="F628" s="1" t="str">
        <f>IFERROR(VLOOKUP(Table_Query_from_Cas_Ragle35[[#This Row],[Equipment '#]],H:I,2,FALSE), "No Div")</f>
        <v>2</v>
      </c>
      <c r="H628" s="1" t="s">
        <v>1183</v>
      </c>
      <c r="I628" s="1" t="s">
        <v>1360</v>
      </c>
    </row>
    <row r="629" spans="1:9" x14ac:dyDescent="0.3">
      <c r="A629" s="1" t="s">
        <v>3482</v>
      </c>
      <c r="B629" s="1" t="s">
        <v>7562</v>
      </c>
      <c r="C629" s="1">
        <v>14203.35</v>
      </c>
      <c r="D629" s="1" t="s">
        <v>1356</v>
      </c>
      <c r="E629" s="1">
        <f>IFERROR(VLOOKUP(Table_Query_from_Cas_Ragle35[[#This Row],[Equipment '#]],'[1]Equip Rates'!A:C,3,FALSE),"")</f>
        <v>800</v>
      </c>
      <c r="F629" s="1" t="str">
        <f>IFERROR(VLOOKUP(Table_Query_from_Cas_Ragle35[[#This Row],[Equipment '#]],H:I,2,FALSE), "No Div")</f>
        <v>2</v>
      </c>
      <c r="H629" s="1" t="s">
        <v>1185</v>
      </c>
      <c r="I629" s="1" t="s">
        <v>1360</v>
      </c>
    </row>
    <row r="630" spans="1:9" x14ac:dyDescent="0.3">
      <c r="A630" s="1" t="s">
        <v>3475</v>
      </c>
      <c r="B630" s="1" t="s">
        <v>7562</v>
      </c>
      <c r="C630" s="1">
        <v>14203.35</v>
      </c>
      <c r="D630" s="1" t="s">
        <v>1356</v>
      </c>
      <c r="E630" s="1">
        <f>IFERROR(VLOOKUP(Table_Query_from_Cas_Ragle35[[#This Row],[Equipment '#]],'[1]Equip Rates'!A:C,3,FALSE),"")</f>
        <v>800</v>
      </c>
      <c r="F630" s="1" t="str">
        <f>IFERROR(VLOOKUP(Table_Query_from_Cas_Ragle35[[#This Row],[Equipment '#]],H:I,2,FALSE), "No Div")</f>
        <v>2</v>
      </c>
      <c r="H630" s="1" t="s">
        <v>1187</v>
      </c>
      <c r="I630" s="1" t="s">
        <v>1360</v>
      </c>
    </row>
    <row r="631" spans="1:9" x14ac:dyDescent="0.3">
      <c r="A631" s="1" t="s">
        <v>3483</v>
      </c>
      <c r="B631" s="1" t="s">
        <v>7562</v>
      </c>
      <c r="C631" s="1">
        <v>14203.35</v>
      </c>
      <c r="D631" s="1" t="s">
        <v>1356</v>
      </c>
      <c r="E631" s="1">
        <f>IFERROR(VLOOKUP(Table_Query_from_Cas_Ragle35[[#This Row],[Equipment '#]],'[1]Equip Rates'!A:C,3,FALSE),"")</f>
        <v>800</v>
      </c>
      <c r="F631" s="1" t="str">
        <f>IFERROR(VLOOKUP(Table_Query_from_Cas_Ragle35[[#This Row],[Equipment '#]],H:I,2,FALSE), "No Div")</f>
        <v>2</v>
      </c>
      <c r="H631" s="1" t="s">
        <v>1078</v>
      </c>
      <c r="I631" s="1" t="s">
        <v>1360</v>
      </c>
    </row>
    <row r="632" spans="1:9" x14ac:dyDescent="0.3">
      <c r="A632" s="1" t="s">
        <v>3513</v>
      </c>
      <c r="B632" s="1" t="s">
        <v>3518</v>
      </c>
      <c r="C632" s="1">
        <v>14203.35</v>
      </c>
      <c r="D632" s="1" t="s">
        <v>1356</v>
      </c>
      <c r="E632" s="1" t="str">
        <f>IFERROR(VLOOKUP(Table_Query_from_Cas_Ragle35[[#This Row],[Equipment '#]],'[1]Equip Rates'!A:C,3,FALSE),"")</f>
        <v/>
      </c>
      <c r="F632" s="1" t="str">
        <f>IFERROR(VLOOKUP(Table_Query_from_Cas_Ragle35[[#This Row],[Equipment '#]],H:I,2,FALSE), "No Div")</f>
        <v>2</v>
      </c>
      <c r="H632" s="1" t="s">
        <v>1190</v>
      </c>
      <c r="I632" s="1" t="s">
        <v>1360</v>
      </c>
    </row>
    <row r="633" spans="1:9" x14ac:dyDescent="0.3">
      <c r="A633" s="1" t="s">
        <v>3514</v>
      </c>
      <c r="B633" s="1" t="s">
        <v>3518</v>
      </c>
      <c r="C633" s="1">
        <v>14203.35</v>
      </c>
      <c r="D633" s="1" t="s">
        <v>1356</v>
      </c>
      <c r="E633" s="1" t="str">
        <f>IFERROR(VLOOKUP(Table_Query_from_Cas_Ragle35[[#This Row],[Equipment '#]],'[1]Equip Rates'!A:C,3,FALSE),"")</f>
        <v/>
      </c>
      <c r="F633" s="1" t="str">
        <f>IFERROR(VLOOKUP(Table_Query_from_Cas_Ragle35[[#This Row],[Equipment '#]],H:I,2,FALSE), "No Div")</f>
        <v>2</v>
      </c>
      <c r="H633" s="1" t="s">
        <v>1079</v>
      </c>
      <c r="I633" s="1" t="s">
        <v>1360</v>
      </c>
    </row>
    <row r="634" spans="1:9" x14ac:dyDescent="0.3">
      <c r="A634" s="1" t="s">
        <v>3515</v>
      </c>
      <c r="B634" s="1" t="s">
        <v>3518</v>
      </c>
      <c r="C634" s="1">
        <v>14203.35</v>
      </c>
      <c r="D634" s="1" t="s">
        <v>1356</v>
      </c>
      <c r="E634" s="1" t="str">
        <f>IFERROR(VLOOKUP(Table_Query_from_Cas_Ragle35[[#This Row],[Equipment '#]],'[1]Equip Rates'!A:C,3,FALSE),"")</f>
        <v/>
      </c>
      <c r="F634" s="1" t="str">
        <f>IFERROR(VLOOKUP(Table_Query_from_Cas_Ragle35[[#This Row],[Equipment '#]],H:I,2,FALSE), "No Div")</f>
        <v>2</v>
      </c>
      <c r="H634" s="1" t="s">
        <v>1193</v>
      </c>
      <c r="I634" s="1" t="s">
        <v>1360</v>
      </c>
    </row>
    <row r="635" spans="1:9" x14ac:dyDescent="0.3">
      <c r="A635" s="1" t="s">
        <v>3516</v>
      </c>
      <c r="B635" s="1" t="s">
        <v>3518</v>
      </c>
      <c r="C635" s="1">
        <v>14203.35</v>
      </c>
      <c r="D635" s="1" t="s">
        <v>1356</v>
      </c>
      <c r="E635" s="1" t="str">
        <f>IFERROR(VLOOKUP(Table_Query_from_Cas_Ragle35[[#This Row],[Equipment '#]],'[1]Equip Rates'!A:C,3,FALSE),"")</f>
        <v/>
      </c>
      <c r="F635" s="1" t="str">
        <f>IFERROR(VLOOKUP(Table_Query_from_Cas_Ragle35[[#This Row],[Equipment '#]],H:I,2,FALSE), "No Div")</f>
        <v>2</v>
      </c>
      <c r="H635" s="1" t="s">
        <v>1195</v>
      </c>
      <c r="I635" s="1" t="s">
        <v>1360</v>
      </c>
    </row>
    <row r="636" spans="1:9" x14ac:dyDescent="0.3">
      <c r="A636" s="1" t="s">
        <v>7560</v>
      </c>
      <c r="B636" s="1" t="s">
        <v>7563</v>
      </c>
      <c r="C636" s="1">
        <v>6765.63</v>
      </c>
      <c r="D636" s="1" t="s">
        <v>1356</v>
      </c>
      <c r="E636" s="1" t="str">
        <f>IFERROR(VLOOKUP(Table_Query_from_Cas_Ragle35[[#This Row],[Equipment '#]],'[1]Equip Rates'!A:C,3,FALSE),"")</f>
        <v/>
      </c>
      <c r="F636" s="1" t="str">
        <f>IFERROR(VLOOKUP(Table_Query_from_Cas_Ragle35[[#This Row],[Equipment '#]],H:I,2,FALSE), "No Div")</f>
        <v>2</v>
      </c>
      <c r="H636" s="1" t="s">
        <v>468</v>
      </c>
      <c r="I636" s="1" t="s">
        <v>1360</v>
      </c>
    </row>
    <row r="637" spans="1:9" x14ac:dyDescent="0.3">
      <c r="A637" s="1" t="s">
        <v>2284</v>
      </c>
      <c r="B637" s="1" t="s">
        <v>2353</v>
      </c>
      <c r="C637" s="1">
        <v>0</v>
      </c>
      <c r="D637" s="1" t="s">
        <v>1356</v>
      </c>
      <c r="E637" s="1" t="str">
        <f>IFERROR(VLOOKUP(Table_Query_from_Cas_Ragle35[[#This Row],[Equipment '#]],'[1]Equip Rates'!A:C,3,FALSE),"")</f>
        <v/>
      </c>
      <c r="F637" s="1" t="str">
        <f>IFERROR(VLOOKUP(Table_Query_from_Cas_Ragle35[[#This Row],[Equipment '#]],H:I,2,FALSE), "No Div")</f>
        <v>1</v>
      </c>
      <c r="H637" s="1" t="s">
        <v>1080</v>
      </c>
      <c r="I637" s="1" t="s">
        <v>1360</v>
      </c>
    </row>
    <row r="638" spans="1:9" x14ac:dyDescent="0.3">
      <c r="A638" s="1" t="s">
        <v>2285</v>
      </c>
      <c r="B638" s="1" t="s">
        <v>2355</v>
      </c>
      <c r="C638" s="1">
        <v>30281</v>
      </c>
      <c r="D638" s="1" t="s">
        <v>1356</v>
      </c>
      <c r="E638" s="1" t="str">
        <f>IFERROR(VLOOKUP(Table_Query_from_Cas_Ragle35[[#This Row],[Equipment '#]],'[1]Equip Rates'!A:C,3,FALSE),"")</f>
        <v/>
      </c>
      <c r="F638" s="1" t="str">
        <f>IFERROR(VLOOKUP(Table_Query_from_Cas_Ragle35[[#This Row],[Equipment '#]],H:I,2,FALSE), "No Div")</f>
        <v>1</v>
      </c>
      <c r="H638" s="1" t="s">
        <v>469</v>
      </c>
      <c r="I638" s="1" t="s">
        <v>1360</v>
      </c>
    </row>
    <row r="639" spans="1:9" x14ac:dyDescent="0.3">
      <c r="A639" s="1" t="s">
        <v>7561</v>
      </c>
      <c r="B639" s="1" t="s">
        <v>7564</v>
      </c>
      <c r="C639" s="1">
        <v>47823</v>
      </c>
      <c r="D639" s="1" t="s">
        <v>1356</v>
      </c>
      <c r="E639" s="1" t="str">
        <f>IFERROR(VLOOKUP(Table_Query_from_Cas_Ragle35[[#This Row],[Equipment '#]],'[1]Equip Rates'!A:C,3,FALSE),"")</f>
        <v/>
      </c>
      <c r="F639" s="1" t="str">
        <f>IFERROR(VLOOKUP(Table_Query_from_Cas_Ragle35[[#This Row],[Equipment '#]],H:I,2,FALSE), "No Div")</f>
        <v>1</v>
      </c>
      <c r="H639" s="1" t="s">
        <v>1198</v>
      </c>
      <c r="I639" s="1" t="s">
        <v>1360</v>
      </c>
    </row>
    <row r="640" spans="1:9" x14ac:dyDescent="0.3">
      <c r="A640" s="1" t="s">
        <v>2286</v>
      </c>
      <c r="B640" s="1" t="s">
        <v>2356</v>
      </c>
      <c r="C640" s="1">
        <v>12968.4</v>
      </c>
      <c r="D640" s="1" t="s">
        <v>1356</v>
      </c>
      <c r="E640" s="1" t="str">
        <f>IFERROR(VLOOKUP(Table_Query_from_Cas_Ragle35[[#This Row],[Equipment '#]],'[1]Equip Rates'!A:C,3,FALSE),"")</f>
        <v/>
      </c>
      <c r="F640" s="1" t="str">
        <f>IFERROR(VLOOKUP(Table_Query_from_Cas_Ragle35[[#This Row],[Equipment '#]],H:I,2,FALSE), "No Div")</f>
        <v>1</v>
      </c>
      <c r="H640" s="1" t="s">
        <v>470</v>
      </c>
      <c r="I640" s="1" t="s">
        <v>1456</v>
      </c>
    </row>
    <row r="641" spans="1:9" x14ac:dyDescent="0.3">
      <c r="A641" s="1" t="s">
        <v>2357</v>
      </c>
      <c r="B641" s="1" t="s">
        <v>2358</v>
      </c>
      <c r="C641" s="1">
        <v>129300.51</v>
      </c>
      <c r="D641" s="1" t="s">
        <v>1356</v>
      </c>
      <c r="E641" s="1" t="str">
        <f>IFERROR(VLOOKUP(Table_Query_from_Cas_Ragle35[[#This Row],[Equipment '#]],'[1]Equip Rates'!A:C,3,FALSE),"")</f>
        <v/>
      </c>
      <c r="F641" s="1" t="str">
        <f>IFERROR(VLOOKUP(Table_Query_from_Cas_Ragle35[[#This Row],[Equipment '#]],H:I,2,FALSE), "No Div")</f>
        <v>No Div</v>
      </c>
      <c r="H641" s="1" t="s">
        <v>471</v>
      </c>
      <c r="I641" s="1" t="s">
        <v>1360</v>
      </c>
    </row>
    <row r="642" spans="1:9" x14ac:dyDescent="0.3">
      <c r="A642" s="1" t="s">
        <v>2288</v>
      </c>
      <c r="B642" s="1" t="s">
        <v>2360</v>
      </c>
      <c r="C642" s="1">
        <v>70903</v>
      </c>
      <c r="D642" s="1" t="s">
        <v>1356</v>
      </c>
      <c r="E642" s="1" t="str">
        <f>IFERROR(VLOOKUP(Table_Query_from_Cas_Ragle35[[#This Row],[Equipment '#]],'[1]Equip Rates'!A:C,3,FALSE),"")</f>
        <v/>
      </c>
      <c r="F642" s="1" t="str">
        <f>IFERROR(VLOOKUP(Table_Query_from_Cas_Ragle35[[#This Row],[Equipment '#]],H:I,2,FALSE), "No Div")</f>
        <v>1</v>
      </c>
      <c r="H642" s="1" t="s">
        <v>472</v>
      </c>
      <c r="I642" s="1" t="s">
        <v>1456</v>
      </c>
    </row>
    <row r="643" spans="1:9" x14ac:dyDescent="0.3">
      <c r="A643" s="1" t="s">
        <v>4410</v>
      </c>
      <c r="B643" s="1" t="s">
        <v>7565</v>
      </c>
      <c r="C643" s="1">
        <v>0</v>
      </c>
      <c r="D643" s="1" t="s">
        <v>1356</v>
      </c>
      <c r="E643" s="1" t="str">
        <f>IFERROR(VLOOKUP(Table_Query_from_Cas_Ragle35[[#This Row],[Equipment '#]],'[1]Equip Rates'!A:C,3,FALSE),"")</f>
        <v/>
      </c>
      <c r="F643" s="1" t="str">
        <f>IFERROR(VLOOKUP(Table_Query_from_Cas_Ragle35[[#This Row],[Equipment '#]],H:I,2,FALSE), "No Div")</f>
        <v>4</v>
      </c>
      <c r="H643" s="1" t="s">
        <v>2349</v>
      </c>
      <c r="I643" s="1" t="s">
        <v>1360</v>
      </c>
    </row>
    <row r="644" spans="1:9" x14ac:dyDescent="0.3">
      <c r="A644" s="1" t="s">
        <v>2290</v>
      </c>
      <c r="B644" s="1" t="s">
        <v>2362</v>
      </c>
      <c r="C644" s="1">
        <v>0</v>
      </c>
      <c r="D644" s="1" t="s">
        <v>1356</v>
      </c>
      <c r="E644" s="1" t="str">
        <f>IFERROR(VLOOKUP(Table_Query_from_Cas_Ragle35[[#This Row],[Equipment '#]],'[1]Equip Rates'!A:C,3,FALSE),"")</f>
        <v/>
      </c>
      <c r="F644" s="1" t="str">
        <f>IFERROR(VLOOKUP(Table_Query_from_Cas_Ragle35[[#This Row],[Equipment '#]],H:I,2,FALSE), "No Div")</f>
        <v>2</v>
      </c>
      <c r="H644" s="1" t="s">
        <v>2351</v>
      </c>
      <c r="I644" s="1" t="s">
        <v>1360</v>
      </c>
    </row>
    <row r="645" spans="1:9" x14ac:dyDescent="0.3">
      <c r="A645" s="1" t="s">
        <v>2292</v>
      </c>
      <c r="B645" s="1" t="s">
        <v>2364</v>
      </c>
      <c r="C645" s="1">
        <v>0</v>
      </c>
      <c r="D645" s="1" t="s">
        <v>1356</v>
      </c>
      <c r="E645" s="1" t="str">
        <f>IFERROR(VLOOKUP(Table_Query_from_Cas_Ragle35[[#This Row],[Equipment '#]],'[1]Equip Rates'!A:C,3,FALSE),"")</f>
        <v/>
      </c>
      <c r="F645" s="1" t="str">
        <f>IFERROR(VLOOKUP(Table_Query_from_Cas_Ragle35[[#This Row],[Equipment '#]],H:I,2,FALSE), "No Div")</f>
        <v>2</v>
      </c>
      <c r="H645" s="1" t="s">
        <v>2352</v>
      </c>
      <c r="I645" s="1" t="s">
        <v>1360</v>
      </c>
    </row>
    <row r="646" spans="1:9" x14ac:dyDescent="0.3">
      <c r="A646" s="1" t="s">
        <v>2294</v>
      </c>
      <c r="B646" s="1" t="s">
        <v>2365</v>
      </c>
      <c r="C646" s="1">
        <v>0</v>
      </c>
      <c r="D646" s="1" t="s">
        <v>1356</v>
      </c>
      <c r="E646" s="1" t="str">
        <f>IFERROR(VLOOKUP(Table_Query_from_Cas_Ragle35[[#This Row],[Equipment '#]],'[1]Equip Rates'!A:C,3,FALSE),"")</f>
        <v/>
      </c>
      <c r="F646" s="1" t="str">
        <f>IFERROR(VLOOKUP(Table_Query_from_Cas_Ragle35[[#This Row],[Equipment '#]],H:I,2,FALSE), "No Div")</f>
        <v>2</v>
      </c>
      <c r="H646" s="1" t="s">
        <v>2354</v>
      </c>
      <c r="I646" s="1" t="s">
        <v>1360</v>
      </c>
    </row>
    <row r="647" spans="1:9" x14ac:dyDescent="0.3">
      <c r="A647" s="1" t="s">
        <v>2296</v>
      </c>
      <c r="B647" s="1" t="s">
        <v>2367</v>
      </c>
      <c r="C647" s="1">
        <v>0</v>
      </c>
      <c r="D647" s="1" t="s">
        <v>1356</v>
      </c>
      <c r="E647" s="1" t="str">
        <f>IFERROR(VLOOKUP(Table_Query_from_Cas_Ragle35[[#This Row],[Equipment '#]],'[1]Equip Rates'!A:C,3,FALSE),"")</f>
        <v/>
      </c>
      <c r="F647" s="1" t="str">
        <f>IFERROR(VLOOKUP(Table_Query_from_Cas_Ragle35[[#This Row],[Equipment '#]],H:I,2,FALSE), "No Div")</f>
        <v>2</v>
      </c>
      <c r="H647" s="1" t="s">
        <v>7566</v>
      </c>
      <c r="I647" s="1" t="s">
        <v>1360</v>
      </c>
    </row>
    <row r="648" spans="1:9" x14ac:dyDescent="0.3">
      <c r="A648" s="1" t="s">
        <v>2298</v>
      </c>
      <c r="B648" s="1" t="s">
        <v>2369</v>
      </c>
      <c r="C648" s="1">
        <v>0</v>
      </c>
      <c r="D648" s="1" t="s">
        <v>1356</v>
      </c>
      <c r="E648" s="1" t="str">
        <f>IFERROR(VLOOKUP(Table_Query_from_Cas_Ragle35[[#This Row],[Equipment '#]],'[1]Equip Rates'!A:C,3,FALSE),"")</f>
        <v/>
      </c>
      <c r="F648" s="1" t="str">
        <f>IFERROR(VLOOKUP(Table_Query_from_Cas_Ragle35[[#This Row],[Equipment '#]],H:I,2,FALSE), "No Div")</f>
        <v>2</v>
      </c>
      <c r="H648" s="1" t="s">
        <v>5939</v>
      </c>
      <c r="I648" s="1" t="s">
        <v>1360</v>
      </c>
    </row>
    <row r="649" spans="1:9" x14ac:dyDescent="0.3">
      <c r="A649" s="1" t="s">
        <v>3791</v>
      </c>
      <c r="B649" s="1" t="s">
        <v>3792</v>
      </c>
      <c r="C649" s="1">
        <v>0</v>
      </c>
      <c r="D649" s="1" t="s">
        <v>1356</v>
      </c>
      <c r="E649" s="1" t="str">
        <f>IFERROR(VLOOKUP(Table_Query_from_Cas_Ragle35[[#This Row],[Equipment '#]],'[1]Equip Rates'!A:C,3,FALSE),"")</f>
        <v/>
      </c>
      <c r="F649" s="1" t="str">
        <f>IFERROR(VLOOKUP(Table_Query_from_Cas_Ragle35[[#This Row],[Equipment '#]],H:I,2,FALSE), "No Div")</f>
        <v>No Div</v>
      </c>
      <c r="H649" s="1" t="s">
        <v>5942</v>
      </c>
      <c r="I649" s="1" t="s">
        <v>1360</v>
      </c>
    </row>
    <row r="650" spans="1:9" x14ac:dyDescent="0.3">
      <c r="A650" s="1" t="s">
        <v>2300</v>
      </c>
      <c r="B650" s="1" t="s">
        <v>2370</v>
      </c>
      <c r="C650" s="1">
        <v>1785</v>
      </c>
      <c r="D650" s="1" t="s">
        <v>1356</v>
      </c>
      <c r="E650" s="1" t="str">
        <f>IFERROR(VLOOKUP(Table_Query_from_Cas_Ragle35[[#This Row],[Equipment '#]],'[1]Equip Rates'!A:C,3,FALSE),"")</f>
        <v/>
      </c>
      <c r="F650" s="1" t="str">
        <f>IFERROR(VLOOKUP(Table_Query_from_Cas_Ragle35[[#This Row],[Equipment '#]],H:I,2,FALSE), "No Div")</f>
        <v>1</v>
      </c>
      <c r="H650" s="1" t="s">
        <v>5945</v>
      </c>
      <c r="I650" s="1" t="s">
        <v>1360</v>
      </c>
    </row>
    <row r="651" spans="1:9" x14ac:dyDescent="0.3">
      <c r="A651" s="1" t="s">
        <v>2302</v>
      </c>
      <c r="B651" s="1" t="s">
        <v>2372</v>
      </c>
      <c r="C651" s="1">
        <v>3200</v>
      </c>
      <c r="D651" s="1" t="s">
        <v>1356</v>
      </c>
      <c r="E651" s="1" t="str">
        <f>IFERROR(VLOOKUP(Table_Query_from_Cas_Ragle35[[#This Row],[Equipment '#]],'[1]Equip Rates'!A:C,3,FALSE),"")</f>
        <v/>
      </c>
      <c r="F651" s="1" t="str">
        <f>IFERROR(VLOOKUP(Table_Query_from_Cas_Ragle35[[#This Row],[Equipment '#]],H:I,2,FALSE), "No Div")</f>
        <v>1</v>
      </c>
      <c r="H651" s="1" t="s">
        <v>5948</v>
      </c>
      <c r="I651" s="1" t="s">
        <v>1360</v>
      </c>
    </row>
    <row r="652" spans="1:9" x14ac:dyDescent="0.3">
      <c r="A652" s="1" t="s">
        <v>2373</v>
      </c>
      <c r="B652" s="1" t="s">
        <v>2374</v>
      </c>
      <c r="C652" s="1">
        <v>4116</v>
      </c>
      <c r="D652" s="1" t="s">
        <v>1356</v>
      </c>
      <c r="E652" s="1" t="str">
        <f>IFERROR(VLOOKUP(Table_Query_from_Cas_Ragle35[[#This Row],[Equipment '#]],'[1]Equip Rates'!A:C,3,FALSE),"")</f>
        <v/>
      </c>
      <c r="F652" s="1" t="str">
        <f>IFERROR(VLOOKUP(Table_Query_from_Cas_Ragle35[[#This Row],[Equipment '#]],H:I,2,FALSE), "No Div")</f>
        <v>No Div</v>
      </c>
      <c r="H652" s="1" t="s">
        <v>5951</v>
      </c>
      <c r="I652" s="1" t="s">
        <v>1360</v>
      </c>
    </row>
    <row r="653" spans="1:9" x14ac:dyDescent="0.3">
      <c r="A653" s="1" t="s">
        <v>2375</v>
      </c>
      <c r="B653" s="1" t="s">
        <v>2376</v>
      </c>
      <c r="C653" s="1">
        <v>2785.65</v>
      </c>
      <c r="D653" s="1" t="s">
        <v>1356</v>
      </c>
      <c r="E653" s="1" t="str">
        <f>IFERROR(VLOOKUP(Table_Query_from_Cas_Ragle35[[#This Row],[Equipment '#]],'[1]Equip Rates'!A:C,3,FALSE),"")</f>
        <v/>
      </c>
      <c r="F653" s="1" t="str">
        <f>IFERROR(VLOOKUP(Table_Query_from_Cas_Ragle35[[#This Row],[Equipment '#]],H:I,2,FALSE), "No Div")</f>
        <v>No Div</v>
      </c>
      <c r="H653" s="1" t="s">
        <v>5954</v>
      </c>
      <c r="I653" s="1" t="s">
        <v>1360</v>
      </c>
    </row>
    <row r="654" spans="1:9" x14ac:dyDescent="0.3">
      <c r="A654" s="1" t="s">
        <v>2304</v>
      </c>
      <c r="B654" s="1" t="s">
        <v>2378</v>
      </c>
      <c r="C654" s="1">
        <v>2831.27</v>
      </c>
      <c r="D654" s="1" t="s">
        <v>1356</v>
      </c>
      <c r="E654" s="1" t="str">
        <f>IFERROR(VLOOKUP(Table_Query_from_Cas_Ragle35[[#This Row],[Equipment '#]],'[1]Equip Rates'!A:C,3,FALSE),"")</f>
        <v/>
      </c>
      <c r="F654" s="1" t="str">
        <f>IFERROR(VLOOKUP(Table_Query_from_Cas_Ragle35[[#This Row],[Equipment '#]],H:I,2,FALSE), "No Div")</f>
        <v>1</v>
      </c>
      <c r="H654" s="1" t="s">
        <v>5957</v>
      </c>
      <c r="I654" s="1" t="s">
        <v>1360</v>
      </c>
    </row>
    <row r="655" spans="1:9" x14ac:dyDescent="0.3">
      <c r="A655" s="1" t="s">
        <v>2379</v>
      </c>
      <c r="B655" s="1" t="s">
        <v>2380</v>
      </c>
      <c r="C655" s="1">
        <v>4350</v>
      </c>
      <c r="D655" s="1" t="s">
        <v>1356</v>
      </c>
      <c r="E655" s="1" t="str">
        <f>IFERROR(VLOOKUP(Table_Query_from_Cas_Ragle35[[#This Row],[Equipment '#]],'[1]Equip Rates'!A:C,3,FALSE),"")</f>
        <v/>
      </c>
      <c r="F655" s="1" t="str">
        <f>IFERROR(VLOOKUP(Table_Query_from_Cas_Ragle35[[#This Row],[Equipment '#]],H:I,2,FALSE), "No Div")</f>
        <v>No Div</v>
      </c>
      <c r="H655" s="1" t="s">
        <v>7514</v>
      </c>
      <c r="I655" s="1" t="s">
        <v>1507</v>
      </c>
    </row>
    <row r="656" spans="1:9" x14ac:dyDescent="0.3">
      <c r="A656" s="1" t="s">
        <v>2381</v>
      </c>
      <c r="B656" s="1" t="s">
        <v>2382</v>
      </c>
      <c r="C656" s="1">
        <v>2100</v>
      </c>
      <c r="D656" s="1" t="s">
        <v>1356</v>
      </c>
      <c r="E656" s="1" t="str">
        <f>IFERROR(VLOOKUP(Table_Query_from_Cas_Ragle35[[#This Row],[Equipment '#]],'[1]Equip Rates'!A:C,3,FALSE),"")</f>
        <v/>
      </c>
      <c r="F656" s="1" t="str">
        <f>IFERROR(VLOOKUP(Table_Query_from_Cas_Ragle35[[#This Row],[Equipment '#]],H:I,2,FALSE), "No Div")</f>
        <v>No Div</v>
      </c>
      <c r="H656" s="1" t="s">
        <v>7516</v>
      </c>
      <c r="I656" s="1" t="s">
        <v>1507</v>
      </c>
    </row>
    <row r="657" spans="1:9" x14ac:dyDescent="0.3">
      <c r="A657" s="1" t="s">
        <v>2383</v>
      </c>
      <c r="B657" s="1" t="s">
        <v>2384</v>
      </c>
      <c r="C657" s="1">
        <v>1590</v>
      </c>
      <c r="D657" s="1" t="s">
        <v>1356</v>
      </c>
      <c r="E657" s="1" t="str">
        <f>IFERROR(VLOOKUP(Table_Query_from_Cas_Ragle35[[#This Row],[Equipment '#]],'[1]Equip Rates'!A:C,3,FALSE),"")</f>
        <v/>
      </c>
      <c r="F657" s="1" t="str">
        <f>IFERROR(VLOOKUP(Table_Query_from_Cas_Ragle35[[#This Row],[Equipment '#]],H:I,2,FALSE), "No Div")</f>
        <v>No Div</v>
      </c>
      <c r="H657" s="1" t="s">
        <v>7518</v>
      </c>
      <c r="I657" s="1" t="s">
        <v>1507</v>
      </c>
    </row>
    <row r="658" spans="1:9" x14ac:dyDescent="0.3">
      <c r="A658" s="1" t="s">
        <v>2386</v>
      </c>
      <c r="B658" s="1" t="s">
        <v>2387</v>
      </c>
      <c r="C658" s="1">
        <v>2809</v>
      </c>
      <c r="D658" s="1" t="s">
        <v>1356</v>
      </c>
      <c r="E658" s="1" t="str">
        <f>IFERROR(VLOOKUP(Table_Query_from_Cas_Ragle35[[#This Row],[Equipment '#]],'[1]Equip Rates'!A:C,3,FALSE),"")</f>
        <v/>
      </c>
      <c r="F658" s="1" t="str">
        <f>IFERROR(VLOOKUP(Table_Query_from_Cas_Ragle35[[#This Row],[Equipment '#]],H:I,2,FALSE), "No Div")</f>
        <v>No Div</v>
      </c>
      <c r="H658" s="1" t="s">
        <v>41</v>
      </c>
      <c r="I658" s="1" t="s">
        <v>1360</v>
      </c>
    </row>
    <row r="659" spans="1:9" x14ac:dyDescent="0.3">
      <c r="A659" s="1" t="s">
        <v>2388</v>
      </c>
      <c r="B659" s="1" t="s">
        <v>2389</v>
      </c>
      <c r="C659" s="1">
        <v>3208.72</v>
      </c>
      <c r="D659" s="1" t="s">
        <v>1356</v>
      </c>
      <c r="E659" s="1" t="str">
        <f>IFERROR(VLOOKUP(Table_Query_from_Cas_Ragle35[[#This Row],[Equipment '#]],'[1]Equip Rates'!A:C,3,FALSE),"")</f>
        <v/>
      </c>
      <c r="F659" s="1" t="str">
        <f>IFERROR(VLOOKUP(Table_Query_from_Cas_Ragle35[[#This Row],[Equipment '#]],H:I,2,FALSE), "No Div")</f>
        <v>No Div</v>
      </c>
      <c r="H659" s="1" t="s">
        <v>42</v>
      </c>
      <c r="I659" s="1" t="s">
        <v>1360</v>
      </c>
    </row>
    <row r="660" spans="1:9" x14ac:dyDescent="0.3">
      <c r="A660" s="1" t="s">
        <v>2391</v>
      </c>
      <c r="B660" s="1" t="s">
        <v>2392</v>
      </c>
      <c r="C660" s="1">
        <v>3990</v>
      </c>
      <c r="D660" s="1" t="s">
        <v>1356</v>
      </c>
      <c r="E660" s="1" t="str">
        <f>IFERROR(VLOOKUP(Table_Query_from_Cas_Ragle35[[#This Row],[Equipment '#]],'[1]Equip Rates'!A:C,3,FALSE),"")</f>
        <v/>
      </c>
      <c r="F660" s="1" t="str">
        <f>IFERROR(VLOOKUP(Table_Query_from_Cas_Ragle35[[#This Row],[Equipment '#]],H:I,2,FALSE), "No Div")</f>
        <v>No Div</v>
      </c>
      <c r="H660" s="1" t="s">
        <v>2359</v>
      </c>
      <c r="I660" s="1" t="s">
        <v>1360</v>
      </c>
    </row>
    <row r="661" spans="1:9" x14ac:dyDescent="0.3">
      <c r="A661" s="1" t="s">
        <v>2394</v>
      </c>
      <c r="B661" s="1" t="s">
        <v>2395</v>
      </c>
      <c r="C661" s="1">
        <v>4631.8</v>
      </c>
      <c r="D661" s="1" t="s">
        <v>1356</v>
      </c>
      <c r="E661" s="1" t="str">
        <f>IFERROR(VLOOKUP(Table_Query_from_Cas_Ragle35[[#This Row],[Equipment '#]],'[1]Equip Rates'!A:C,3,FALSE),"")</f>
        <v/>
      </c>
      <c r="F661" s="1" t="str">
        <f>IFERROR(VLOOKUP(Table_Query_from_Cas_Ragle35[[#This Row],[Equipment '#]],H:I,2,FALSE), "No Div")</f>
        <v>No Div</v>
      </c>
      <c r="H661" s="1" t="s">
        <v>3484</v>
      </c>
      <c r="I661" s="1" t="s">
        <v>1360</v>
      </c>
    </row>
    <row r="662" spans="1:9" x14ac:dyDescent="0.3">
      <c r="A662" s="1" t="s">
        <v>2397</v>
      </c>
      <c r="B662" s="1" t="s">
        <v>2398</v>
      </c>
      <c r="C662" s="1">
        <v>2000</v>
      </c>
      <c r="D662" s="1" t="s">
        <v>1356</v>
      </c>
      <c r="E662" s="1" t="str">
        <f>IFERROR(VLOOKUP(Table_Query_from_Cas_Ragle35[[#This Row],[Equipment '#]],'[1]Equip Rates'!A:C,3,FALSE),"")</f>
        <v/>
      </c>
      <c r="F662" s="1" t="str">
        <f>IFERROR(VLOOKUP(Table_Query_from_Cas_Ragle35[[#This Row],[Equipment '#]],H:I,2,FALSE), "No Div")</f>
        <v>No Div</v>
      </c>
      <c r="H662" s="1" t="s">
        <v>5822</v>
      </c>
      <c r="I662" s="1" t="s">
        <v>1360</v>
      </c>
    </row>
    <row r="663" spans="1:9" x14ac:dyDescent="0.3">
      <c r="A663" s="1" t="s">
        <v>2400</v>
      </c>
      <c r="B663" s="1" t="s">
        <v>2401</v>
      </c>
      <c r="C663" s="1">
        <v>6239.34</v>
      </c>
      <c r="D663" s="1" t="s">
        <v>1356</v>
      </c>
      <c r="E663" s="1" t="str">
        <f>IFERROR(VLOOKUP(Table_Query_from_Cas_Ragle35[[#This Row],[Equipment '#]],'[1]Equip Rates'!A:C,3,FALSE),"")</f>
        <v/>
      </c>
      <c r="F663" s="1" t="str">
        <f>IFERROR(VLOOKUP(Table_Query_from_Cas_Ragle35[[#This Row],[Equipment '#]],H:I,2,FALSE), "No Div")</f>
        <v>No Div</v>
      </c>
      <c r="H663" s="1" t="s">
        <v>7520</v>
      </c>
      <c r="I663" s="1" t="s">
        <v>1360</v>
      </c>
    </row>
    <row r="664" spans="1:9" x14ac:dyDescent="0.3">
      <c r="A664" s="1" t="s">
        <v>2403</v>
      </c>
      <c r="B664" s="1" t="s">
        <v>2404</v>
      </c>
      <c r="C664" s="1">
        <v>2782.5</v>
      </c>
      <c r="D664" s="1" t="s">
        <v>1356</v>
      </c>
      <c r="E664" s="1" t="str">
        <f>IFERROR(VLOOKUP(Table_Query_from_Cas_Ragle35[[#This Row],[Equipment '#]],'[1]Equip Rates'!A:C,3,FALSE),"")</f>
        <v/>
      </c>
      <c r="F664" s="1" t="str">
        <f>IFERROR(VLOOKUP(Table_Query_from_Cas_Ragle35[[#This Row],[Equipment '#]],H:I,2,FALSE), "No Div")</f>
        <v>No Div</v>
      </c>
      <c r="H664" s="1" t="s">
        <v>5969</v>
      </c>
      <c r="I664" s="1" t="s">
        <v>1360</v>
      </c>
    </row>
    <row r="665" spans="1:9" x14ac:dyDescent="0.3">
      <c r="A665" s="1" t="s">
        <v>2405</v>
      </c>
      <c r="B665" s="1" t="s">
        <v>2406</v>
      </c>
      <c r="C665" s="1">
        <v>268.94</v>
      </c>
      <c r="D665" s="1" t="s">
        <v>1356</v>
      </c>
      <c r="E665" s="1" t="str">
        <f>IFERROR(VLOOKUP(Table_Query_from_Cas_Ragle35[[#This Row],[Equipment '#]],'[1]Equip Rates'!A:C,3,FALSE),"")</f>
        <v/>
      </c>
      <c r="F665" s="1" t="str">
        <f>IFERROR(VLOOKUP(Table_Query_from_Cas_Ragle35[[#This Row],[Equipment '#]],H:I,2,FALSE), "No Div")</f>
        <v>No Div</v>
      </c>
      <c r="H665" s="1" t="s">
        <v>2361</v>
      </c>
      <c r="I665" s="1" t="s">
        <v>1357</v>
      </c>
    </row>
    <row r="666" spans="1:9" x14ac:dyDescent="0.3">
      <c r="A666" s="1" t="s">
        <v>2306</v>
      </c>
      <c r="B666" s="1" t="s">
        <v>2408</v>
      </c>
      <c r="C666" s="1">
        <v>9535</v>
      </c>
      <c r="D666" s="1" t="s">
        <v>1356</v>
      </c>
      <c r="E666" s="1" t="str">
        <f>IFERROR(VLOOKUP(Table_Query_from_Cas_Ragle35[[#This Row],[Equipment '#]],'[1]Equip Rates'!A:C,3,FALSE),"")</f>
        <v/>
      </c>
      <c r="F666" s="1" t="str">
        <f>IFERROR(VLOOKUP(Table_Query_from_Cas_Ragle35[[#This Row],[Equipment '#]],H:I,2,FALSE), "No Div")</f>
        <v>1</v>
      </c>
      <c r="H666" s="1" t="s">
        <v>2363</v>
      </c>
      <c r="I666" s="1" t="s">
        <v>1357</v>
      </c>
    </row>
    <row r="667" spans="1:9" x14ac:dyDescent="0.3">
      <c r="A667" s="1" t="s">
        <v>2308</v>
      </c>
      <c r="B667" s="1" t="s">
        <v>2409</v>
      </c>
      <c r="C667" s="1">
        <v>3745</v>
      </c>
      <c r="D667" s="1" t="s">
        <v>1356</v>
      </c>
      <c r="E667" s="1" t="str">
        <f>IFERROR(VLOOKUP(Table_Query_from_Cas_Ragle35[[#This Row],[Equipment '#]],'[1]Equip Rates'!A:C,3,FALSE),"")</f>
        <v/>
      </c>
      <c r="F667" s="1" t="str">
        <f>IFERROR(VLOOKUP(Table_Query_from_Cas_Ragle35[[#This Row],[Equipment '#]],H:I,2,FALSE), "No Div")</f>
        <v>1</v>
      </c>
      <c r="H667" s="1" t="s">
        <v>1114</v>
      </c>
      <c r="I667" s="1" t="s">
        <v>1360</v>
      </c>
    </row>
    <row r="668" spans="1:9" x14ac:dyDescent="0.3">
      <c r="A668" s="1" t="s">
        <v>2309</v>
      </c>
      <c r="B668" s="1" t="s">
        <v>2411</v>
      </c>
      <c r="C668" s="1">
        <v>12222.76</v>
      </c>
      <c r="D668" s="1" t="s">
        <v>1356</v>
      </c>
      <c r="E668" s="1" t="str">
        <f>IFERROR(VLOOKUP(Table_Query_from_Cas_Ragle35[[#This Row],[Equipment '#]],'[1]Equip Rates'!A:C,3,FALSE),"")</f>
        <v/>
      </c>
      <c r="F668" s="1" t="str">
        <f>IFERROR(VLOOKUP(Table_Query_from_Cas_Ragle35[[#This Row],[Equipment '#]],H:I,2,FALSE), "No Div")</f>
        <v>1</v>
      </c>
      <c r="H668" s="1" t="s">
        <v>2366</v>
      </c>
      <c r="I668" s="1" t="s">
        <v>1360</v>
      </c>
    </row>
    <row r="669" spans="1:9" x14ac:dyDescent="0.3">
      <c r="A669" s="1" t="s">
        <v>2310</v>
      </c>
      <c r="B669" s="1" t="s">
        <v>2413</v>
      </c>
      <c r="C669" s="1">
        <v>15372</v>
      </c>
      <c r="D669" s="1" t="s">
        <v>1356</v>
      </c>
      <c r="E669" s="1" t="str">
        <f>IFERROR(VLOOKUP(Table_Query_from_Cas_Ragle35[[#This Row],[Equipment '#]],'[1]Equip Rates'!A:C,3,FALSE),"")</f>
        <v/>
      </c>
      <c r="F669" s="1" t="str">
        <f>IFERROR(VLOOKUP(Table_Query_from_Cas_Ragle35[[#This Row],[Equipment '#]],H:I,2,FALSE), "No Div")</f>
        <v>2</v>
      </c>
      <c r="H669" s="1" t="s">
        <v>2368</v>
      </c>
      <c r="I669" s="1" t="s">
        <v>1357</v>
      </c>
    </row>
    <row r="670" spans="1:9" x14ac:dyDescent="0.3">
      <c r="A670" s="1" t="s">
        <v>2312</v>
      </c>
      <c r="B670" s="1" t="s">
        <v>2413</v>
      </c>
      <c r="C670" s="1">
        <v>15371</v>
      </c>
      <c r="D670" s="1" t="s">
        <v>1356</v>
      </c>
      <c r="E670" s="1" t="str">
        <f>IFERROR(VLOOKUP(Table_Query_from_Cas_Ragle35[[#This Row],[Equipment '#]],'[1]Equip Rates'!A:C,3,FALSE),"")</f>
        <v/>
      </c>
      <c r="F670" s="1" t="str">
        <f>IFERROR(VLOOKUP(Table_Query_from_Cas_Ragle35[[#This Row],[Equipment '#]],H:I,2,FALSE), "No Div")</f>
        <v>2</v>
      </c>
      <c r="H670" s="1" t="s">
        <v>509</v>
      </c>
      <c r="I670" s="1" t="s">
        <v>1507</v>
      </c>
    </row>
    <row r="671" spans="1:9" x14ac:dyDescent="0.3">
      <c r="A671" s="1" t="s">
        <v>2314</v>
      </c>
      <c r="B671" s="1" t="s">
        <v>2416</v>
      </c>
      <c r="C671" s="1">
        <v>24950</v>
      </c>
      <c r="D671" s="1" t="s">
        <v>1356</v>
      </c>
      <c r="E671" s="1" t="str">
        <f>IFERROR(VLOOKUP(Table_Query_from_Cas_Ragle35[[#This Row],[Equipment '#]],'[1]Equip Rates'!A:C,3,FALSE),"")</f>
        <v/>
      </c>
      <c r="F671" s="1" t="str">
        <f>IFERROR(VLOOKUP(Table_Query_from_Cas_Ragle35[[#This Row],[Equipment '#]],H:I,2,FALSE), "No Div")</f>
        <v>2</v>
      </c>
      <c r="H671" s="1" t="s">
        <v>2371</v>
      </c>
      <c r="I671" s="1" t="s">
        <v>1360</v>
      </c>
    </row>
    <row r="672" spans="1:9" x14ac:dyDescent="0.3">
      <c r="A672" s="1" t="s">
        <v>2316</v>
      </c>
      <c r="B672" s="1" t="s">
        <v>2418</v>
      </c>
      <c r="C672" s="1">
        <v>14103.25</v>
      </c>
      <c r="D672" s="1" t="s">
        <v>1356</v>
      </c>
      <c r="E672" s="1" t="str">
        <f>IFERROR(VLOOKUP(Table_Query_from_Cas_Ragle35[[#This Row],[Equipment '#]],'[1]Equip Rates'!A:C,3,FALSE),"")</f>
        <v/>
      </c>
      <c r="F672" s="1" t="str">
        <f>IFERROR(VLOOKUP(Table_Query_from_Cas_Ragle35[[#This Row],[Equipment '#]],H:I,2,FALSE), "No Div")</f>
        <v>2</v>
      </c>
      <c r="H672" s="1" t="s">
        <v>3519</v>
      </c>
      <c r="I672" s="1" t="s">
        <v>1360</v>
      </c>
    </row>
    <row r="673" spans="1:9" x14ac:dyDescent="0.3">
      <c r="A673" s="1" t="s">
        <v>2318</v>
      </c>
      <c r="B673" s="1" t="s">
        <v>2420</v>
      </c>
      <c r="C673" s="1">
        <v>15300</v>
      </c>
      <c r="D673" s="1" t="s">
        <v>1356</v>
      </c>
      <c r="E673" s="1" t="str">
        <f>IFERROR(VLOOKUP(Table_Query_from_Cas_Ragle35[[#This Row],[Equipment '#]],'[1]Equip Rates'!A:C,3,FALSE),"")</f>
        <v/>
      </c>
      <c r="F673" s="1" t="str">
        <f>IFERROR(VLOOKUP(Table_Query_from_Cas_Ragle35[[#This Row],[Equipment '#]],H:I,2,FALSE), "No Div")</f>
        <v>2</v>
      </c>
      <c r="H673" s="1" t="s">
        <v>1176</v>
      </c>
      <c r="I673" s="1" t="s">
        <v>1360</v>
      </c>
    </row>
    <row r="674" spans="1:9" x14ac:dyDescent="0.3">
      <c r="A674" s="1" t="s">
        <v>2319</v>
      </c>
      <c r="B674" s="1" t="s">
        <v>2420</v>
      </c>
      <c r="C674" s="1">
        <v>15300</v>
      </c>
      <c r="D674" s="1" t="s">
        <v>1356</v>
      </c>
      <c r="E674" s="1" t="str">
        <f>IFERROR(VLOOKUP(Table_Query_from_Cas_Ragle35[[#This Row],[Equipment '#]],'[1]Equip Rates'!A:C,3,FALSE),"")</f>
        <v/>
      </c>
      <c r="F674" s="1" t="str">
        <f>IFERROR(VLOOKUP(Table_Query_from_Cas_Ragle35[[#This Row],[Equipment '#]],H:I,2,FALSE), "No Div")</f>
        <v>2</v>
      </c>
      <c r="H674" s="1" t="s">
        <v>43</v>
      </c>
      <c r="I674" s="1" t="s">
        <v>1360</v>
      </c>
    </row>
    <row r="675" spans="1:9" x14ac:dyDescent="0.3">
      <c r="A675" s="1" t="s">
        <v>2320</v>
      </c>
      <c r="B675" s="1" t="s">
        <v>2423</v>
      </c>
      <c r="C675" s="1">
        <v>31425.56</v>
      </c>
      <c r="D675" s="1" t="s">
        <v>1356</v>
      </c>
      <c r="E675" s="1" t="str">
        <f>IFERROR(VLOOKUP(Table_Query_from_Cas_Ragle35[[#This Row],[Equipment '#]],'[1]Equip Rates'!A:C,3,FALSE),"")</f>
        <v/>
      </c>
      <c r="F675" s="1" t="str">
        <f>IFERROR(VLOOKUP(Table_Query_from_Cas_Ragle35[[#This Row],[Equipment '#]],H:I,2,FALSE), "No Div")</f>
        <v>2</v>
      </c>
      <c r="H675" s="1" t="s">
        <v>2377</v>
      </c>
      <c r="I675" s="1" t="s">
        <v>1357</v>
      </c>
    </row>
    <row r="676" spans="1:9" x14ac:dyDescent="0.3">
      <c r="A676" s="1" t="s">
        <v>2322</v>
      </c>
      <c r="B676" s="1" t="s">
        <v>2425</v>
      </c>
      <c r="C676" s="1">
        <v>2649.9</v>
      </c>
      <c r="D676" s="1" t="s">
        <v>1356</v>
      </c>
      <c r="E676" s="1" t="str">
        <f>IFERROR(VLOOKUP(Table_Query_from_Cas_Ragle35[[#This Row],[Equipment '#]],'[1]Equip Rates'!A:C,3,FALSE),"")</f>
        <v/>
      </c>
      <c r="F676" s="1" t="str">
        <f>IFERROR(VLOOKUP(Table_Query_from_Cas_Ragle35[[#This Row],[Equipment '#]],H:I,2,FALSE), "No Div")</f>
        <v>1</v>
      </c>
      <c r="H676" s="1" t="s">
        <v>44</v>
      </c>
      <c r="I676" s="1" t="s">
        <v>1360</v>
      </c>
    </row>
    <row r="677" spans="1:9" x14ac:dyDescent="0.3">
      <c r="A677" s="1" t="s">
        <v>2324</v>
      </c>
      <c r="B677" s="1" t="s">
        <v>2427</v>
      </c>
      <c r="C677" s="1">
        <v>4200</v>
      </c>
      <c r="D677" s="1" t="s">
        <v>1356</v>
      </c>
      <c r="E677" s="1" t="str">
        <f>IFERROR(VLOOKUP(Table_Query_from_Cas_Ragle35[[#This Row],[Equipment '#]],'[1]Equip Rates'!A:C,3,FALSE),"")</f>
        <v/>
      </c>
      <c r="F677" s="1" t="str">
        <f>IFERROR(VLOOKUP(Table_Query_from_Cas_Ragle35[[#This Row],[Equipment '#]],H:I,2,FALSE), "No Div")</f>
        <v>1</v>
      </c>
      <c r="H677" s="1" t="s">
        <v>1178</v>
      </c>
      <c r="I677" s="1" t="s">
        <v>1357</v>
      </c>
    </row>
    <row r="678" spans="1:9" x14ac:dyDescent="0.3">
      <c r="A678" s="1" t="s">
        <v>2327</v>
      </c>
      <c r="B678" s="1" t="s">
        <v>2429</v>
      </c>
      <c r="C678" s="1">
        <v>62000</v>
      </c>
      <c r="D678" s="1" t="s">
        <v>1356</v>
      </c>
      <c r="E678" s="1" t="str">
        <f>IFERROR(VLOOKUP(Table_Query_from_Cas_Ragle35[[#This Row],[Equipment '#]],'[1]Equip Rates'!A:C,3,FALSE),"")</f>
        <v/>
      </c>
      <c r="F678" s="1" t="str">
        <f>IFERROR(VLOOKUP(Table_Query_from_Cas_Ragle35[[#This Row],[Equipment '#]],H:I,2,FALSE), "No Div")</f>
        <v>1</v>
      </c>
      <c r="H678" s="1" t="s">
        <v>511</v>
      </c>
      <c r="I678" s="1" t="s">
        <v>1360</v>
      </c>
    </row>
    <row r="679" spans="1:9" x14ac:dyDescent="0.3">
      <c r="A679" s="1" t="s">
        <v>2330</v>
      </c>
      <c r="B679" s="1" t="s">
        <v>2431</v>
      </c>
      <c r="C679" s="1">
        <v>9844</v>
      </c>
      <c r="D679" s="1" t="s">
        <v>1356</v>
      </c>
      <c r="E679" s="1" t="str">
        <f>IFERROR(VLOOKUP(Table_Query_from_Cas_Ragle35[[#This Row],[Equipment '#]],'[1]Equip Rates'!A:C,3,FALSE),"")</f>
        <v/>
      </c>
      <c r="F679" s="1" t="str">
        <f>IFERROR(VLOOKUP(Table_Query_from_Cas_Ragle35[[#This Row],[Equipment '#]],H:I,2,FALSE), "No Div")</f>
        <v>1</v>
      </c>
      <c r="H679" s="1" t="s">
        <v>2385</v>
      </c>
      <c r="I679" s="1" t="s">
        <v>1360</v>
      </c>
    </row>
    <row r="680" spans="1:9" x14ac:dyDescent="0.3">
      <c r="A680" s="1" t="s">
        <v>1076</v>
      </c>
      <c r="B680" s="1" t="s">
        <v>1181</v>
      </c>
      <c r="C680" s="1">
        <v>22642.7</v>
      </c>
      <c r="D680" s="1" t="s">
        <v>1356</v>
      </c>
      <c r="E680" s="1">
        <f>IFERROR(VLOOKUP(Table_Query_from_Cas_Ragle35[[#This Row],[Equipment '#]],'[1]Equip Rates'!A:C,3,FALSE),"")</f>
        <v>1250</v>
      </c>
      <c r="F680" s="1" t="str">
        <f>IFERROR(VLOOKUP(Table_Query_from_Cas_Ragle35[[#This Row],[Equipment '#]],H:I,2,FALSE), "No Div")</f>
        <v>2</v>
      </c>
      <c r="H680" s="1" t="s">
        <v>512</v>
      </c>
      <c r="I680" s="1" t="s">
        <v>1909</v>
      </c>
    </row>
    <row r="681" spans="1:9" x14ac:dyDescent="0.3">
      <c r="A681" s="1" t="s">
        <v>1077</v>
      </c>
      <c r="B681" s="1" t="s">
        <v>1182</v>
      </c>
      <c r="C681" s="1">
        <v>22642.7</v>
      </c>
      <c r="D681" s="1" t="s">
        <v>1356</v>
      </c>
      <c r="E681" s="1">
        <f>IFERROR(VLOOKUP(Table_Query_from_Cas_Ragle35[[#This Row],[Equipment '#]],'[1]Equip Rates'!A:C,3,FALSE),"")</f>
        <v>1250</v>
      </c>
      <c r="F681" s="1" t="str">
        <f>IFERROR(VLOOKUP(Table_Query_from_Cas_Ragle35[[#This Row],[Equipment '#]],H:I,2,FALSE), "No Div")</f>
        <v>2</v>
      </c>
      <c r="H681" s="1" t="s">
        <v>2390</v>
      </c>
      <c r="I681" s="1" t="s">
        <v>1360</v>
      </c>
    </row>
    <row r="682" spans="1:9" x14ac:dyDescent="0.3">
      <c r="A682" s="1" t="s">
        <v>1183</v>
      </c>
      <c r="B682" s="1" t="s">
        <v>1184</v>
      </c>
      <c r="C682" s="1">
        <v>22642.7</v>
      </c>
      <c r="D682" s="1" t="s">
        <v>1356</v>
      </c>
      <c r="E682" s="1">
        <f>IFERROR(VLOOKUP(Table_Query_from_Cas_Ragle35[[#This Row],[Equipment '#]],'[1]Equip Rates'!A:C,3,FALSE),"")</f>
        <v>1250</v>
      </c>
      <c r="F682" s="1" t="str">
        <f>IFERROR(VLOOKUP(Table_Query_from_Cas_Ragle35[[#This Row],[Equipment '#]],H:I,2,FALSE), "No Div")</f>
        <v>2</v>
      </c>
      <c r="H682" s="1" t="s">
        <v>2393</v>
      </c>
      <c r="I682" s="1" t="s">
        <v>1360</v>
      </c>
    </row>
    <row r="683" spans="1:9" x14ac:dyDescent="0.3">
      <c r="A683" s="1" t="s">
        <v>1185</v>
      </c>
      <c r="B683" s="1" t="s">
        <v>1186</v>
      </c>
      <c r="C683" s="1">
        <v>22642.7</v>
      </c>
      <c r="D683" s="1" t="s">
        <v>1356</v>
      </c>
      <c r="E683" s="1">
        <f>IFERROR(VLOOKUP(Table_Query_from_Cas_Ragle35[[#This Row],[Equipment '#]],'[1]Equip Rates'!A:C,3,FALSE),"")</f>
        <v>1250</v>
      </c>
      <c r="F683" s="1" t="str">
        <f>IFERROR(VLOOKUP(Table_Query_from_Cas_Ragle35[[#This Row],[Equipment '#]],H:I,2,FALSE), "No Div")</f>
        <v>2</v>
      </c>
      <c r="H683" s="1" t="s">
        <v>2396</v>
      </c>
      <c r="I683" s="1" t="s">
        <v>1360</v>
      </c>
    </row>
    <row r="684" spans="1:9" x14ac:dyDescent="0.3">
      <c r="A684" s="1" t="s">
        <v>1187</v>
      </c>
      <c r="B684" s="1" t="s">
        <v>1188</v>
      </c>
      <c r="C684" s="1">
        <v>22642.7</v>
      </c>
      <c r="D684" s="1" t="s">
        <v>1356</v>
      </c>
      <c r="E684" s="1">
        <f>IFERROR(VLOOKUP(Table_Query_from_Cas_Ragle35[[#This Row],[Equipment '#]],'[1]Equip Rates'!A:C,3,FALSE),"")</f>
        <v>1250</v>
      </c>
      <c r="F684" s="1" t="str">
        <f>IFERROR(VLOOKUP(Table_Query_from_Cas_Ragle35[[#This Row],[Equipment '#]],H:I,2,FALSE), "No Div")</f>
        <v>2</v>
      </c>
      <c r="H684" s="1" t="s">
        <v>2399</v>
      </c>
      <c r="I684" s="1" t="s">
        <v>1357</v>
      </c>
    </row>
    <row r="685" spans="1:9" x14ac:dyDescent="0.3">
      <c r="A685" s="1" t="s">
        <v>1078</v>
      </c>
      <c r="B685" s="1" t="s">
        <v>1189</v>
      </c>
      <c r="C685" s="1">
        <v>4384.13</v>
      </c>
      <c r="D685" s="1" t="s">
        <v>1356</v>
      </c>
      <c r="E685" s="1">
        <f>IFERROR(VLOOKUP(Table_Query_from_Cas_Ragle35[[#This Row],[Equipment '#]],'[1]Equip Rates'!A:C,3,FALSE),"")</f>
        <v>800</v>
      </c>
      <c r="F685" s="1" t="str">
        <f>IFERROR(VLOOKUP(Table_Query_from_Cas_Ragle35[[#This Row],[Equipment '#]],H:I,2,FALSE), "No Div")</f>
        <v>2</v>
      </c>
      <c r="H685" s="1" t="s">
        <v>2402</v>
      </c>
      <c r="I685" s="1" t="s">
        <v>1357</v>
      </c>
    </row>
    <row r="686" spans="1:9" x14ac:dyDescent="0.3">
      <c r="A686" s="1" t="s">
        <v>1190</v>
      </c>
      <c r="B686" s="1" t="s">
        <v>1191</v>
      </c>
      <c r="C686" s="1">
        <v>4384.12</v>
      </c>
      <c r="D686" s="1" t="s">
        <v>1356</v>
      </c>
      <c r="E686" s="1">
        <f>IFERROR(VLOOKUP(Table_Query_from_Cas_Ragle35[[#This Row],[Equipment '#]],'[1]Equip Rates'!A:C,3,FALSE),"")</f>
        <v>800</v>
      </c>
      <c r="F686" s="1" t="str">
        <f>IFERROR(VLOOKUP(Table_Query_from_Cas_Ragle35[[#This Row],[Equipment '#]],H:I,2,FALSE), "No Div")</f>
        <v>2</v>
      </c>
      <c r="H686" s="1" t="s">
        <v>1200</v>
      </c>
      <c r="I686" s="1" t="s">
        <v>1456</v>
      </c>
    </row>
    <row r="687" spans="1:9" x14ac:dyDescent="0.3">
      <c r="A687" s="1" t="s">
        <v>1079</v>
      </c>
      <c r="B687" s="1" t="s">
        <v>1192</v>
      </c>
      <c r="C687" s="1">
        <v>4384.13</v>
      </c>
      <c r="D687" s="1" t="s">
        <v>1356</v>
      </c>
      <c r="E687" s="1">
        <f>IFERROR(VLOOKUP(Table_Query_from_Cas_Ragle35[[#This Row],[Equipment '#]],'[1]Equip Rates'!A:C,3,FALSE),"")</f>
        <v>800</v>
      </c>
      <c r="F687" s="1" t="str">
        <f>IFERROR(VLOOKUP(Table_Query_from_Cas_Ragle35[[#This Row],[Equipment '#]],H:I,2,FALSE), "No Div")</f>
        <v>2</v>
      </c>
      <c r="H687" s="1" t="s">
        <v>2407</v>
      </c>
      <c r="I687" s="1" t="s">
        <v>1357</v>
      </c>
    </row>
    <row r="688" spans="1:9" x14ac:dyDescent="0.3">
      <c r="A688" s="1" t="s">
        <v>1193</v>
      </c>
      <c r="B688" s="1" t="s">
        <v>1194</v>
      </c>
      <c r="C688" s="1">
        <v>4384.12</v>
      </c>
      <c r="D688" s="1" t="s">
        <v>1356</v>
      </c>
      <c r="E688" s="1">
        <f>IFERROR(VLOOKUP(Table_Query_from_Cas_Ragle35[[#This Row],[Equipment '#]],'[1]Equip Rates'!A:C,3,FALSE),"")</f>
        <v>800</v>
      </c>
      <c r="F688" s="1" t="str">
        <f>IFERROR(VLOOKUP(Table_Query_from_Cas_Ragle35[[#This Row],[Equipment '#]],H:I,2,FALSE), "No Div")</f>
        <v>2</v>
      </c>
      <c r="H688" s="1" t="s">
        <v>324</v>
      </c>
      <c r="I688" s="1" t="s">
        <v>1456</v>
      </c>
    </row>
    <row r="689" spans="1:9" x14ac:dyDescent="0.3">
      <c r="A689" s="1" t="s">
        <v>1195</v>
      </c>
      <c r="B689" s="1" t="s">
        <v>1196</v>
      </c>
      <c r="C689" s="1">
        <v>19485</v>
      </c>
      <c r="D689" s="1" t="s">
        <v>1356</v>
      </c>
      <c r="E689" s="1">
        <f>IFERROR(VLOOKUP(Table_Query_from_Cas_Ragle35[[#This Row],[Equipment '#]],'[1]Equip Rates'!A:C,3,FALSE),"")</f>
        <v>1250</v>
      </c>
      <c r="F689" s="1" t="str">
        <f>IFERROR(VLOOKUP(Table_Query_from_Cas_Ragle35[[#This Row],[Equipment '#]],H:I,2,FALSE), "No Div")</f>
        <v>2</v>
      </c>
      <c r="H689" s="1" t="s">
        <v>5823</v>
      </c>
      <c r="I689" s="1" t="s">
        <v>1456</v>
      </c>
    </row>
    <row r="690" spans="1:9" x14ac:dyDescent="0.3">
      <c r="A690" s="1" t="s">
        <v>468</v>
      </c>
      <c r="B690" s="1" t="s">
        <v>1045</v>
      </c>
      <c r="C690" s="1">
        <v>19485</v>
      </c>
      <c r="D690" s="1" t="s">
        <v>1356</v>
      </c>
      <c r="E690" s="1">
        <f>IFERROR(VLOOKUP(Table_Query_from_Cas_Ragle35[[#This Row],[Equipment '#]],'[1]Equip Rates'!A:C,3,FALSE),"")</f>
        <v>1250</v>
      </c>
      <c r="F690" s="1" t="str">
        <f>IFERROR(VLOOKUP(Table_Query_from_Cas_Ragle35[[#This Row],[Equipment '#]],H:I,2,FALSE), "No Div")</f>
        <v>2</v>
      </c>
      <c r="H690" s="1" t="s">
        <v>2410</v>
      </c>
      <c r="I690" s="1" t="s">
        <v>1357</v>
      </c>
    </row>
    <row r="691" spans="1:9" x14ac:dyDescent="0.3">
      <c r="A691" s="1" t="s">
        <v>1080</v>
      </c>
      <c r="B691" s="1" t="s">
        <v>1197</v>
      </c>
      <c r="C691" s="1">
        <v>19485</v>
      </c>
      <c r="D691" s="1" t="s">
        <v>1356</v>
      </c>
      <c r="E691" s="1">
        <f>IFERROR(VLOOKUP(Table_Query_from_Cas_Ragle35[[#This Row],[Equipment '#]],'[1]Equip Rates'!A:C,3,FALSE),"")</f>
        <v>1250</v>
      </c>
      <c r="F691" s="1" t="str">
        <f>IFERROR(VLOOKUP(Table_Query_from_Cas_Ragle35[[#This Row],[Equipment '#]],H:I,2,FALSE), "No Div")</f>
        <v>2</v>
      </c>
      <c r="H691" s="1" t="s">
        <v>2412</v>
      </c>
      <c r="I691" s="1" t="s">
        <v>1357</v>
      </c>
    </row>
    <row r="692" spans="1:9" x14ac:dyDescent="0.3">
      <c r="A692" s="1" t="s">
        <v>469</v>
      </c>
      <c r="B692" s="1" t="s">
        <v>1046</v>
      </c>
      <c r="C692" s="1">
        <v>19485</v>
      </c>
      <c r="D692" s="1" t="s">
        <v>1356</v>
      </c>
      <c r="E692" s="1">
        <f>IFERROR(VLOOKUP(Table_Query_from_Cas_Ragle35[[#This Row],[Equipment '#]],'[1]Equip Rates'!A:C,3,FALSE),"")</f>
        <v>1250</v>
      </c>
      <c r="F692" s="1" t="str">
        <f>IFERROR(VLOOKUP(Table_Query_from_Cas_Ragle35[[#This Row],[Equipment '#]],H:I,2,FALSE), "No Div")</f>
        <v>2</v>
      </c>
      <c r="H692" s="1" t="s">
        <v>2414</v>
      </c>
      <c r="I692" s="1" t="s">
        <v>1357</v>
      </c>
    </row>
    <row r="693" spans="1:9" x14ac:dyDescent="0.3">
      <c r="A693" s="1" t="s">
        <v>1198</v>
      </c>
      <c r="B693" s="1" t="s">
        <v>1199</v>
      </c>
      <c r="C693" s="1">
        <v>19485</v>
      </c>
      <c r="D693" s="1" t="s">
        <v>1356</v>
      </c>
      <c r="E693" s="1">
        <f>IFERROR(VLOOKUP(Table_Query_from_Cas_Ragle35[[#This Row],[Equipment '#]],'[1]Equip Rates'!A:C,3,FALSE),"")</f>
        <v>1250</v>
      </c>
      <c r="F693" s="1" t="str">
        <f>IFERROR(VLOOKUP(Table_Query_from_Cas_Ragle35[[#This Row],[Equipment '#]],H:I,2,FALSE), "No Div")</f>
        <v>2</v>
      </c>
      <c r="H693" s="1" t="s">
        <v>2415</v>
      </c>
      <c r="I693" s="1" t="s">
        <v>1357</v>
      </c>
    </row>
    <row r="694" spans="1:9" x14ac:dyDescent="0.3">
      <c r="A694" s="1" t="s">
        <v>470</v>
      </c>
      <c r="B694" s="1" t="s">
        <v>1047</v>
      </c>
      <c r="C694" s="1">
        <v>19485</v>
      </c>
      <c r="D694" s="1" t="s">
        <v>1356</v>
      </c>
      <c r="E694" s="1">
        <f>IFERROR(VLOOKUP(Table_Query_from_Cas_Ragle35[[#This Row],[Equipment '#]],'[1]Equip Rates'!A:C,3,FALSE),"")</f>
        <v>1250</v>
      </c>
      <c r="F694" s="1" t="str">
        <f>IFERROR(VLOOKUP(Table_Query_from_Cas_Ragle35[[#This Row],[Equipment '#]],H:I,2,FALSE), "No Div")</f>
        <v>3</v>
      </c>
      <c r="H694" s="1" t="s">
        <v>2417</v>
      </c>
      <c r="I694" s="1" t="s">
        <v>1357</v>
      </c>
    </row>
    <row r="695" spans="1:9" x14ac:dyDescent="0.3">
      <c r="A695" s="1" t="s">
        <v>471</v>
      </c>
      <c r="B695" s="1" t="s">
        <v>1048</v>
      </c>
      <c r="C695" s="1">
        <v>19485</v>
      </c>
      <c r="D695" s="1" t="s">
        <v>1356</v>
      </c>
      <c r="E695" s="1">
        <f>IFERROR(VLOOKUP(Table_Query_from_Cas_Ragle35[[#This Row],[Equipment '#]],'[1]Equip Rates'!A:C,3,FALSE),"")</f>
        <v>1250</v>
      </c>
      <c r="F695" s="1" t="str">
        <f>IFERROR(VLOOKUP(Table_Query_from_Cas_Ragle35[[#This Row],[Equipment '#]],H:I,2,FALSE), "No Div")</f>
        <v>2</v>
      </c>
      <c r="H695" s="1" t="s">
        <v>2419</v>
      </c>
      <c r="I695" s="1" t="s">
        <v>1360</v>
      </c>
    </row>
    <row r="696" spans="1:9" x14ac:dyDescent="0.3">
      <c r="A696" s="1" t="s">
        <v>472</v>
      </c>
      <c r="B696" s="1" t="s">
        <v>1049</v>
      </c>
      <c r="C696" s="1">
        <v>19485</v>
      </c>
      <c r="D696" s="1" t="s">
        <v>1356</v>
      </c>
      <c r="E696" s="1">
        <f>IFERROR(VLOOKUP(Table_Query_from_Cas_Ragle35[[#This Row],[Equipment '#]],'[1]Equip Rates'!A:C,3,FALSE),"")</f>
        <v>1250</v>
      </c>
      <c r="F696" s="1" t="str">
        <f>IFERROR(VLOOKUP(Table_Query_from_Cas_Ragle35[[#This Row],[Equipment '#]],H:I,2,FALSE), "No Div")</f>
        <v>3</v>
      </c>
      <c r="H696" s="1" t="s">
        <v>2421</v>
      </c>
      <c r="I696" s="1" t="s">
        <v>1360</v>
      </c>
    </row>
    <row r="697" spans="1:9" x14ac:dyDescent="0.3">
      <c r="A697" s="1" t="s">
        <v>2349</v>
      </c>
      <c r="B697" s="1" t="s">
        <v>2437</v>
      </c>
      <c r="C697" s="1">
        <v>21221.33</v>
      </c>
      <c r="D697" s="1" t="s">
        <v>1356</v>
      </c>
      <c r="E697" s="1">
        <f>IFERROR(VLOOKUP(Table_Query_from_Cas_Ragle35[[#This Row],[Equipment '#]],'[1]Equip Rates'!A:C,3,FALSE),"")</f>
        <v>1250</v>
      </c>
      <c r="F697" s="1" t="str">
        <f>IFERROR(VLOOKUP(Table_Query_from_Cas_Ragle35[[#This Row],[Equipment '#]],H:I,2,FALSE), "No Div")</f>
        <v>2</v>
      </c>
      <c r="H697" s="1" t="s">
        <v>2422</v>
      </c>
      <c r="I697" s="1" t="s">
        <v>1360</v>
      </c>
    </row>
    <row r="698" spans="1:9" x14ac:dyDescent="0.3">
      <c r="A698" s="1" t="s">
        <v>2351</v>
      </c>
      <c r="B698" s="1" t="s">
        <v>2439</v>
      </c>
      <c r="C698" s="1">
        <v>21221.33</v>
      </c>
      <c r="D698" s="1" t="s">
        <v>1356</v>
      </c>
      <c r="E698" s="1">
        <f>IFERROR(VLOOKUP(Table_Query_from_Cas_Ragle35[[#This Row],[Equipment '#]],'[1]Equip Rates'!A:C,3,FALSE),"")</f>
        <v>1250</v>
      </c>
      <c r="F698" s="1" t="str">
        <f>IFERROR(VLOOKUP(Table_Query_from_Cas_Ragle35[[#This Row],[Equipment '#]],H:I,2,FALSE), "No Div")</f>
        <v>2</v>
      </c>
      <c r="H698" s="1" t="s">
        <v>2424</v>
      </c>
      <c r="I698" s="1" t="s">
        <v>1357</v>
      </c>
    </row>
    <row r="699" spans="1:9" x14ac:dyDescent="0.3">
      <c r="A699" s="1" t="s">
        <v>2352</v>
      </c>
      <c r="B699" s="1" t="s">
        <v>2440</v>
      </c>
      <c r="C699" s="1">
        <v>21221.33</v>
      </c>
      <c r="D699" s="1" t="s">
        <v>1356</v>
      </c>
      <c r="E699" s="1">
        <f>IFERROR(VLOOKUP(Table_Query_from_Cas_Ragle35[[#This Row],[Equipment '#]],'[1]Equip Rates'!A:C,3,FALSE),"")</f>
        <v>1250</v>
      </c>
      <c r="F699" s="1" t="str">
        <f>IFERROR(VLOOKUP(Table_Query_from_Cas_Ragle35[[#This Row],[Equipment '#]],H:I,2,FALSE), "No Div")</f>
        <v>2</v>
      </c>
      <c r="H699" s="1" t="s">
        <v>2426</v>
      </c>
      <c r="I699" s="1" t="s">
        <v>1357</v>
      </c>
    </row>
    <row r="700" spans="1:9" x14ac:dyDescent="0.3">
      <c r="A700" s="1" t="s">
        <v>2354</v>
      </c>
      <c r="B700" s="1" t="s">
        <v>2442</v>
      </c>
      <c r="C700" s="1">
        <v>21221.33</v>
      </c>
      <c r="D700" s="1" t="s">
        <v>1356</v>
      </c>
      <c r="E700" s="1">
        <f>IFERROR(VLOOKUP(Table_Query_from_Cas_Ragle35[[#This Row],[Equipment '#]],'[1]Equip Rates'!A:C,3,FALSE),"")</f>
        <v>1250</v>
      </c>
      <c r="F700" s="1" t="str">
        <f>IFERROR(VLOOKUP(Table_Query_from_Cas_Ragle35[[#This Row],[Equipment '#]],H:I,2,FALSE), "No Div")</f>
        <v>2</v>
      </c>
      <c r="H700" s="1" t="s">
        <v>2428</v>
      </c>
      <c r="I700" s="1" t="s">
        <v>1357</v>
      </c>
    </row>
    <row r="701" spans="1:9" x14ac:dyDescent="0.3">
      <c r="A701" s="1" t="s">
        <v>7566</v>
      </c>
      <c r="B701" s="1" t="s">
        <v>7567</v>
      </c>
      <c r="C701" s="1">
        <v>17760.45</v>
      </c>
      <c r="D701" s="1" t="s">
        <v>1356</v>
      </c>
      <c r="E701" s="1" t="str">
        <f>IFERROR(VLOOKUP(Table_Query_from_Cas_Ragle35[[#This Row],[Equipment '#]],'[1]Equip Rates'!A:C,3,FALSE),"")</f>
        <v/>
      </c>
      <c r="F701" s="1" t="str">
        <f>IFERROR(VLOOKUP(Table_Query_from_Cas_Ragle35[[#This Row],[Equipment '#]],H:I,2,FALSE), "No Div")</f>
        <v>2</v>
      </c>
      <c r="H701" s="1" t="s">
        <v>2430</v>
      </c>
      <c r="I701" s="1" t="s">
        <v>1357</v>
      </c>
    </row>
    <row r="702" spans="1:9" x14ac:dyDescent="0.3">
      <c r="A702" s="1" t="s">
        <v>5939</v>
      </c>
      <c r="B702" s="1" t="s">
        <v>7513</v>
      </c>
      <c r="C702" s="1">
        <v>4866.66</v>
      </c>
      <c r="D702" s="1" t="s">
        <v>1356</v>
      </c>
      <c r="E702" s="1" t="str">
        <f>IFERROR(VLOOKUP(Table_Query_from_Cas_Ragle35[[#This Row],[Equipment '#]],'[1]Equip Rates'!A:C,3,FALSE),"")</f>
        <v/>
      </c>
      <c r="F702" s="1" t="str">
        <f>IFERROR(VLOOKUP(Table_Query_from_Cas_Ragle35[[#This Row],[Equipment '#]],H:I,2,FALSE), "No Div")</f>
        <v>2</v>
      </c>
      <c r="H702" s="1" t="s">
        <v>2432</v>
      </c>
      <c r="I702" s="1" t="s">
        <v>1357</v>
      </c>
    </row>
    <row r="703" spans="1:9" x14ac:dyDescent="0.3">
      <c r="A703" s="1" t="s">
        <v>5942</v>
      </c>
      <c r="B703" s="1" t="s">
        <v>7513</v>
      </c>
      <c r="C703" s="1">
        <v>4866.67</v>
      </c>
      <c r="D703" s="1" t="s">
        <v>1356</v>
      </c>
      <c r="E703" s="1">
        <f>IFERROR(VLOOKUP(Table_Query_from_Cas_Ragle35[[#This Row],[Equipment '#]],'[1]Equip Rates'!A:C,3,FALSE),"")</f>
        <v>800</v>
      </c>
      <c r="F703" s="1" t="str">
        <f>IFERROR(VLOOKUP(Table_Query_from_Cas_Ragle35[[#This Row],[Equipment '#]],H:I,2,FALSE), "No Div")</f>
        <v>2</v>
      </c>
      <c r="H703" s="1" t="s">
        <v>2433</v>
      </c>
      <c r="I703" s="1" t="s">
        <v>1357</v>
      </c>
    </row>
    <row r="704" spans="1:9" x14ac:dyDescent="0.3">
      <c r="A704" s="1" t="s">
        <v>5945</v>
      </c>
      <c r="B704" s="1" t="s">
        <v>7513</v>
      </c>
      <c r="C704" s="1">
        <v>4866.66</v>
      </c>
      <c r="D704" s="1" t="s">
        <v>1356</v>
      </c>
      <c r="E704" s="1">
        <f>IFERROR(VLOOKUP(Table_Query_from_Cas_Ragle35[[#This Row],[Equipment '#]],'[1]Equip Rates'!A:C,3,FALSE),"")</f>
        <v>800</v>
      </c>
      <c r="F704" s="1" t="str">
        <f>IFERROR(VLOOKUP(Table_Query_from_Cas_Ragle35[[#This Row],[Equipment '#]],H:I,2,FALSE), "No Div")</f>
        <v>2</v>
      </c>
      <c r="H704" s="1" t="s">
        <v>1202</v>
      </c>
      <c r="I704" s="1" t="s">
        <v>1507</v>
      </c>
    </row>
    <row r="705" spans="1:9" x14ac:dyDescent="0.3">
      <c r="A705" s="1" t="s">
        <v>5948</v>
      </c>
      <c r="B705" s="1" t="s">
        <v>7513</v>
      </c>
      <c r="C705" s="1">
        <v>4866.67</v>
      </c>
      <c r="D705" s="1" t="s">
        <v>1356</v>
      </c>
      <c r="E705" s="1">
        <f>IFERROR(VLOOKUP(Table_Query_from_Cas_Ragle35[[#This Row],[Equipment '#]],'[1]Equip Rates'!A:C,3,FALSE),"")</f>
        <v>800</v>
      </c>
      <c r="F705" s="1" t="str">
        <f>IFERROR(VLOOKUP(Table_Query_from_Cas_Ragle35[[#This Row],[Equipment '#]],H:I,2,FALSE), "No Div")</f>
        <v>2</v>
      </c>
      <c r="H705" s="1" t="s">
        <v>1204</v>
      </c>
      <c r="I705" s="1" t="s">
        <v>1507</v>
      </c>
    </row>
    <row r="706" spans="1:9" x14ac:dyDescent="0.3">
      <c r="A706" s="1" t="s">
        <v>5951</v>
      </c>
      <c r="B706" s="1" t="s">
        <v>7513</v>
      </c>
      <c r="C706" s="1">
        <v>4866.66</v>
      </c>
      <c r="D706" s="1" t="s">
        <v>1356</v>
      </c>
      <c r="E706" s="1">
        <f>IFERROR(VLOOKUP(Table_Query_from_Cas_Ragle35[[#This Row],[Equipment '#]],'[1]Equip Rates'!A:C,3,FALSE),"")</f>
        <v>800</v>
      </c>
      <c r="F706" s="1" t="str">
        <f>IFERROR(VLOOKUP(Table_Query_from_Cas_Ragle35[[#This Row],[Equipment '#]],H:I,2,FALSE), "No Div")</f>
        <v>2</v>
      </c>
      <c r="H706" s="1" t="s">
        <v>1206</v>
      </c>
      <c r="I706" s="1" t="s">
        <v>1360</v>
      </c>
    </row>
    <row r="707" spans="1:9" x14ac:dyDescent="0.3">
      <c r="A707" s="1" t="s">
        <v>5954</v>
      </c>
      <c r="B707" s="1" t="s">
        <v>7513</v>
      </c>
      <c r="C707" s="1">
        <v>4866.67</v>
      </c>
      <c r="D707" s="1" t="s">
        <v>1356</v>
      </c>
      <c r="E707" s="1">
        <f>IFERROR(VLOOKUP(Table_Query_from_Cas_Ragle35[[#This Row],[Equipment '#]],'[1]Equip Rates'!A:C,3,FALSE),"")</f>
        <v>800</v>
      </c>
      <c r="F707" s="1" t="str">
        <f>IFERROR(VLOOKUP(Table_Query_from_Cas_Ragle35[[#This Row],[Equipment '#]],H:I,2,FALSE), "No Div")</f>
        <v>2</v>
      </c>
      <c r="H707" s="1" t="s">
        <v>45</v>
      </c>
      <c r="I707" s="1" t="s">
        <v>1360</v>
      </c>
    </row>
    <row r="708" spans="1:9" x14ac:dyDescent="0.3">
      <c r="A708" s="1" t="s">
        <v>5957</v>
      </c>
      <c r="B708" s="1" t="s">
        <v>7513</v>
      </c>
      <c r="C708" s="1">
        <v>4866.66</v>
      </c>
      <c r="D708" s="1" t="s">
        <v>1356</v>
      </c>
      <c r="E708" s="1">
        <f>IFERROR(VLOOKUP(Table_Query_from_Cas_Ragle35[[#This Row],[Equipment '#]],'[1]Equip Rates'!A:C,3,FALSE),"")</f>
        <v>800</v>
      </c>
      <c r="F708" s="1" t="str">
        <f>IFERROR(VLOOKUP(Table_Query_from_Cas_Ragle35[[#This Row],[Equipment '#]],H:I,2,FALSE), "No Div")</f>
        <v>2</v>
      </c>
      <c r="H708" s="1" t="s">
        <v>1208</v>
      </c>
      <c r="I708" s="1" t="s">
        <v>1360</v>
      </c>
    </row>
    <row r="709" spans="1:9" x14ac:dyDescent="0.3">
      <c r="A709" s="1" t="s">
        <v>7514</v>
      </c>
      <c r="B709" s="1" t="s">
        <v>7515</v>
      </c>
      <c r="C709" s="1">
        <v>18900</v>
      </c>
      <c r="D709" s="1" t="s">
        <v>1356</v>
      </c>
      <c r="E709" s="1">
        <f>IFERROR(VLOOKUP(Table_Query_from_Cas_Ragle35[[#This Row],[Equipment '#]],'[1]Equip Rates'!A:C,3,FALSE),"")</f>
        <v>1250</v>
      </c>
      <c r="F709" s="1" t="str">
        <f>IFERROR(VLOOKUP(Table_Query_from_Cas_Ragle35[[#This Row],[Equipment '#]],H:I,2,FALSE), "No Div")</f>
        <v>4</v>
      </c>
      <c r="H709" s="1" t="s">
        <v>1210</v>
      </c>
      <c r="I709" s="1" t="s">
        <v>1507</v>
      </c>
    </row>
    <row r="710" spans="1:9" x14ac:dyDescent="0.3">
      <c r="A710" s="1" t="s">
        <v>7516</v>
      </c>
      <c r="B710" s="1" t="s">
        <v>7517</v>
      </c>
      <c r="C710" s="1">
        <v>18900</v>
      </c>
      <c r="D710" s="1" t="s">
        <v>1356</v>
      </c>
      <c r="E710" s="1">
        <f>IFERROR(VLOOKUP(Table_Query_from_Cas_Ragle35[[#This Row],[Equipment '#]],'[1]Equip Rates'!A:C,3,FALSE),"")</f>
        <v>1250</v>
      </c>
      <c r="F710" s="1" t="str">
        <f>IFERROR(VLOOKUP(Table_Query_from_Cas_Ragle35[[#This Row],[Equipment '#]],H:I,2,FALSE), "No Div")</f>
        <v>4</v>
      </c>
      <c r="H710" s="1" t="s">
        <v>372</v>
      </c>
      <c r="I710" s="1" t="s">
        <v>1360</v>
      </c>
    </row>
    <row r="711" spans="1:9" x14ac:dyDescent="0.3">
      <c r="A711" s="1" t="s">
        <v>7518</v>
      </c>
      <c r="B711" s="1" t="s">
        <v>7519</v>
      </c>
      <c r="C711" s="1">
        <v>22010.78</v>
      </c>
      <c r="D711" s="1" t="s">
        <v>1356</v>
      </c>
      <c r="E711" s="1">
        <f>IFERROR(VLOOKUP(Table_Query_from_Cas_Ragle35[[#This Row],[Equipment '#]],'[1]Equip Rates'!A:C,3,FALSE),"")</f>
        <v>7336.9266666666663</v>
      </c>
      <c r="F711" s="1" t="str">
        <f>IFERROR(VLOOKUP(Table_Query_from_Cas_Ragle35[[#This Row],[Equipment '#]],H:I,2,FALSE), "No Div")</f>
        <v>4</v>
      </c>
      <c r="H711" s="1" t="s">
        <v>46</v>
      </c>
      <c r="I711" s="1" t="s">
        <v>1507</v>
      </c>
    </row>
    <row r="712" spans="1:9" x14ac:dyDescent="0.3">
      <c r="A712" s="1" t="s">
        <v>2444</v>
      </c>
      <c r="B712" s="1" t="s">
        <v>2445</v>
      </c>
      <c r="C712" s="1">
        <v>0</v>
      </c>
      <c r="D712" s="1" t="s">
        <v>1356</v>
      </c>
      <c r="E712" s="1" t="str">
        <f>IFERROR(VLOOKUP(Table_Query_from_Cas_Ragle35[[#This Row],[Equipment '#]],'[1]Equip Rates'!A:C,3,FALSE),"")</f>
        <v/>
      </c>
      <c r="F712" s="1" t="str">
        <f>IFERROR(VLOOKUP(Table_Query_from_Cas_Ragle35[[#This Row],[Equipment '#]],H:I,2,FALSE), "No Div")</f>
        <v>No Div</v>
      </c>
      <c r="H712" s="1" t="s">
        <v>1213</v>
      </c>
      <c r="I712" s="1" t="s">
        <v>1507</v>
      </c>
    </row>
    <row r="713" spans="1:9" x14ac:dyDescent="0.3">
      <c r="A713" s="1" t="s">
        <v>41</v>
      </c>
      <c r="B713" s="1" t="s">
        <v>160</v>
      </c>
      <c r="C713" s="1">
        <v>31186.16</v>
      </c>
      <c r="D713" s="1" t="s">
        <v>1356</v>
      </c>
      <c r="E713" s="1">
        <f>IFERROR(VLOOKUP(Table_Query_from_Cas_Ragle35[[#This Row],[Equipment '#]],'[1]Equip Rates'!A:C,3,FALSE),"")</f>
        <v>2500</v>
      </c>
      <c r="F713" s="1" t="str">
        <f>IFERROR(VLOOKUP(Table_Query_from_Cas_Ragle35[[#This Row],[Equipment '#]],H:I,2,FALSE), "No Div")</f>
        <v>2</v>
      </c>
      <c r="H713" s="1" t="s">
        <v>2434</v>
      </c>
      <c r="I713" s="1" t="s">
        <v>1357</v>
      </c>
    </row>
    <row r="714" spans="1:9" x14ac:dyDescent="0.3">
      <c r="A714" s="1" t="s">
        <v>42</v>
      </c>
      <c r="B714" s="1" t="s">
        <v>161</v>
      </c>
      <c r="C714" s="1">
        <v>28520</v>
      </c>
      <c r="D714" s="1" t="s">
        <v>1356</v>
      </c>
      <c r="E714" s="1">
        <f>IFERROR(VLOOKUP(Table_Query_from_Cas_Ragle35[[#This Row],[Equipment '#]],'[1]Equip Rates'!A:C,3,FALSE),"")</f>
        <v>2500</v>
      </c>
      <c r="F714" s="1" t="str">
        <f>IFERROR(VLOOKUP(Table_Query_from_Cas_Ragle35[[#This Row],[Equipment '#]],H:I,2,FALSE), "No Div")</f>
        <v>2</v>
      </c>
      <c r="H714" s="1" t="s">
        <v>1119</v>
      </c>
      <c r="I714" s="1" t="s">
        <v>1507</v>
      </c>
    </row>
    <row r="715" spans="1:9" x14ac:dyDescent="0.3">
      <c r="A715" s="1" t="s">
        <v>2359</v>
      </c>
      <c r="B715" s="1" t="s">
        <v>2448</v>
      </c>
      <c r="C715" s="1">
        <v>27280.5</v>
      </c>
      <c r="D715" s="1" t="s">
        <v>1356</v>
      </c>
      <c r="E715" s="1">
        <f>IFERROR(VLOOKUP(Table_Query_from_Cas_Ragle35[[#This Row],[Equipment '#]],'[1]Equip Rates'!A:C,3,FALSE),"")</f>
        <v>3500</v>
      </c>
      <c r="F715" s="1" t="str">
        <f>IFERROR(VLOOKUP(Table_Query_from_Cas_Ragle35[[#This Row],[Equipment '#]],H:I,2,FALSE), "No Div")</f>
        <v>2</v>
      </c>
      <c r="H715" s="1" t="s">
        <v>377</v>
      </c>
      <c r="I715" s="1" t="s">
        <v>1507</v>
      </c>
    </row>
    <row r="716" spans="1:9" x14ac:dyDescent="0.3">
      <c r="A716" s="1" t="s">
        <v>3484</v>
      </c>
      <c r="B716" s="1" t="s">
        <v>3485</v>
      </c>
      <c r="C716" s="1">
        <v>32200.04</v>
      </c>
      <c r="D716" s="1" t="s">
        <v>1356</v>
      </c>
      <c r="E716" s="1">
        <f>IFERROR(VLOOKUP(Table_Query_from_Cas_Ragle35[[#This Row],[Equipment '#]],'[1]Equip Rates'!A:C,3,FALSE),"")</f>
        <v>2500</v>
      </c>
      <c r="F716" s="1" t="str">
        <f>IFERROR(VLOOKUP(Table_Query_from_Cas_Ragle35[[#This Row],[Equipment '#]],H:I,2,FALSE), "No Div")</f>
        <v>2</v>
      </c>
      <c r="H716" s="1" t="s">
        <v>2435</v>
      </c>
      <c r="I716" s="1" t="s">
        <v>1357</v>
      </c>
    </row>
    <row r="717" spans="1:9" x14ac:dyDescent="0.3">
      <c r="A717" s="1" t="s">
        <v>5822</v>
      </c>
      <c r="B717" s="1" t="s">
        <v>5824</v>
      </c>
      <c r="C717" s="1">
        <v>33703.18</v>
      </c>
      <c r="D717" s="1" t="s">
        <v>1356</v>
      </c>
      <c r="E717" s="1">
        <f>IFERROR(VLOOKUP(Table_Query_from_Cas_Ragle35[[#This Row],[Equipment '#]],'[1]Equip Rates'!A:C,3,FALSE),"")</f>
        <v>2500</v>
      </c>
      <c r="F717" s="1" t="str">
        <f>IFERROR(VLOOKUP(Table_Query_from_Cas_Ragle35[[#This Row],[Equipment '#]],H:I,2,FALSE), "No Div")</f>
        <v>2</v>
      </c>
      <c r="H717" s="1" t="s">
        <v>2436</v>
      </c>
      <c r="I717" s="1" t="s">
        <v>1357</v>
      </c>
    </row>
    <row r="718" spans="1:9" x14ac:dyDescent="0.3">
      <c r="A718" s="1" t="s">
        <v>7520</v>
      </c>
      <c r="B718" s="1" t="s">
        <v>7521</v>
      </c>
      <c r="C718" s="1">
        <v>26170.48</v>
      </c>
      <c r="D718" s="1" t="s">
        <v>1356</v>
      </c>
      <c r="E718" s="1">
        <f>IFERROR(VLOOKUP(Table_Query_from_Cas_Ragle35[[#This Row],[Equipment '#]],'[1]Equip Rates'!A:C,3,FALSE),"")</f>
        <v>2500</v>
      </c>
      <c r="F718" s="1" t="str">
        <f>IFERROR(VLOOKUP(Table_Query_from_Cas_Ragle35[[#This Row],[Equipment '#]],H:I,2,FALSE), "No Div")</f>
        <v>2</v>
      </c>
      <c r="H718" s="1" t="s">
        <v>1216</v>
      </c>
      <c r="I718" s="1" t="s">
        <v>1360</v>
      </c>
    </row>
    <row r="719" spans="1:9" x14ac:dyDescent="0.3">
      <c r="A719" s="1" t="s">
        <v>5969</v>
      </c>
      <c r="B719" s="1" t="s">
        <v>7521</v>
      </c>
      <c r="C719" s="1">
        <v>27050.16</v>
      </c>
      <c r="D719" s="1" t="s">
        <v>1356</v>
      </c>
      <c r="E719" s="1">
        <f>IFERROR(VLOOKUP(Table_Query_from_Cas_Ragle35[[#This Row],[Equipment '#]],'[1]Equip Rates'!A:C,3,FALSE),"")</f>
        <v>2500</v>
      </c>
      <c r="F719" s="1" t="str">
        <f>IFERROR(VLOOKUP(Table_Query_from_Cas_Ragle35[[#This Row],[Equipment '#]],H:I,2,FALSE), "No Div")</f>
        <v>2</v>
      </c>
      <c r="H719" s="1" t="s">
        <v>378</v>
      </c>
      <c r="I719" s="1" t="s">
        <v>1360</v>
      </c>
    </row>
    <row r="720" spans="1:9" x14ac:dyDescent="0.3">
      <c r="A720" s="1" t="s">
        <v>2450</v>
      </c>
      <c r="B720" s="1" t="s">
        <v>2451</v>
      </c>
      <c r="C720" s="1">
        <v>0</v>
      </c>
      <c r="D720" s="1" t="s">
        <v>1356</v>
      </c>
      <c r="E720" s="1" t="str">
        <f>IFERROR(VLOOKUP(Table_Query_from_Cas_Ragle35[[#This Row],[Equipment '#]],'[1]Equip Rates'!A:C,3,FALSE),"")</f>
        <v/>
      </c>
      <c r="F720" s="1" t="str">
        <f>IFERROR(VLOOKUP(Table_Query_from_Cas_Ragle35[[#This Row],[Equipment '#]],H:I,2,FALSE), "No Div")</f>
        <v>No Div</v>
      </c>
      <c r="H720" s="1" t="s">
        <v>2438</v>
      </c>
      <c r="I720" s="1" t="s">
        <v>1357</v>
      </c>
    </row>
    <row r="721" spans="1:9" x14ac:dyDescent="0.3">
      <c r="A721" s="1" t="s">
        <v>2452</v>
      </c>
      <c r="B721" s="1" t="s">
        <v>2453</v>
      </c>
      <c r="C721" s="1">
        <v>29680</v>
      </c>
      <c r="D721" s="1" t="s">
        <v>1356</v>
      </c>
      <c r="E721" s="1" t="str">
        <f>IFERROR(VLOOKUP(Table_Query_from_Cas_Ragle35[[#This Row],[Equipment '#]],'[1]Equip Rates'!A:C,3,FALSE),"")</f>
        <v/>
      </c>
      <c r="F721" s="1" t="str">
        <f>IFERROR(VLOOKUP(Table_Query_from_Cas_Ragle35[[#This Row],[Equipment '#]],H:I,2,FALSE), "No Div")</f>
        <v>No Div</v>
      </c>
      <c r="H721" s="1" t="s">
        <v>1218</v>
      </c>
      <c r="I721" s="1" t="s">
        <v>1507</v>
      </c>
    </row>
    <row r="722" spans="1:9" x14ac:dyDescent="0.3">
      <c r="A722" s="1" t="s">
        <v>2454</v>
      </c>
      <c r="B722" s="1" t="s">
        <v>2455</v>
      </c>
      <c r="C722" s="1">
        <v>35000</v>
      </c>
      <c r="D722" s="1" t="s">
        <v>1356</v>
      </c>
      <c r="E722" s="1" t="str">
        <f>IFERROR(VLOOKUP(Table_Query_from_Cas_Ragle35[[#This Row],[Equipment '#]],'[1]Equip Rates'!A:C,3,FALSE),"")</f>
        <v/>
      </c>
      <c r="F722" s="1" t="str">
        <f>IFERROR(VLOOKUP(Table_Query_from_Cas_Ragle35[[#This Row],[Equipment '#]],H:I,2,FALSE), "No Div")</f>
        <v>No Div</v>
      </c>
      <c r="H722" s="1" t="s">
        <v>2441</v>
      </c>
      <c r="I722" s="1" t="s">
        <v>1357</v>
      </c>
    </row>
    <row r="723" spans="1:9" x14ac:dyDescent="0.3">
      <c r="A723" s="1" t="s">
        <v>2361</v>
      </c>
      <c r="B723" s="1" t="s">
        <v>2456</v>
      </c>
      <c r="C723" s="1">
        <v>6000</v>
      </c>
      <c r="D723" s="1" t="s">
        <v>1356</v>
      </c>
      <c r="E723" s="1" t="str">
        <f>IFERROR(VLOOKUP(Table_Query_from_Cas_Ragle35[[#This Row],[Equipment '#]],'[1]Equip Rates'!A:C,3,FALSE),"")</f>
        <v/>
      </c>
      <c r="F723" s="1" t="str">
        <f>IFERROR(VLOOKUP(Table_Query_from_Cas_Ragle35[[#This Row],[Equipment '#]],H:I,2,FALSE), "No Div")</f>
        <v>1</v>
      </c>
      <c r="H723" s="1" t="s">
        <v>2443</v>
      </c>
      <c r="I723" s="1" t="s">
        <v>1357</v>
      </c>
    </row>
    <row r="724" spans="1:9" x14ac:dyDescent="0.3">
      <c r="A724" s="1" t="s">
        <v>2363</v>
      </c>
      <c r="B724" s="1" t="s">
        <v>2458</v>
      </c>
      <c r="C724" s="1">
        <v>33732.089999999997</v>
      </c>
      <c r="D724" s="1" t="s">
        <v>1356</v>
      </c>
      <c r="E724" s="1" t="str">
        <f>IFERROR(VLOOKUP(Table_Query_from_Cas_Ragle35[[#This Row],[Equipment '#]],'[1]Equip Rates'!A:C,3,FALSE),"")</f>
        <v/>
      </c>
      <c r="F724" s="1" t="str">
        <f>IFERROR(VLOOKUP(Table_Query_from_Cas_Ragle35[[#This Row],[Equipment '#]],H:I,2,FALSE), "No Div")</f>
        <v>1</v>
      </c>
      <c r="H724" s="1" t="s">
        <v>2446</v>
      </c>
      <c r="I724" s="1" t="s">
        <v>1357</v>
      </c>
    </row>
    <row r="725" spans="1:9" x14ac:dyDescent="0.3">
      <c r="A725" s="1" t="s">
        <v>2368</v>
      </c>
      <c r="B725" s="1" t="s">
        <v>2460</v>
      </c>
      <c r="C725" s="1">
        <v>69198.5</v>
      </c>
      <c r="D725" s="1" t="s">
        <v>1356</v>
      </c>
      <c r="E725" s="1" t="str">
        <f>IFERROR(VLOOKUP(Table_Query_from_Cas_Ragle35[[#This Row],[Equipment '#]],'[1]Equip Rates'!A:C,3,FALSE),"")</f>
        <v/>
      </c>
      <c r="F725" s="1" t="str">
        <f>IFERROR(VLOOKUP(Table_Query_from_Cas_Ragle35[[#This Row],[Equipment '#]],H:I,2,FALSE), "No Div")</f>
        <v>1</v>
      </c>
      <c r="H725" s="1" t="s">
        <v>2447</v>
      </c>
      <c r="I725" s="1" t="s">
        <v>1357</v>
      </c>
    </row>
    <row r="726" spans="1:9" x14ac:dyDescent="0.3">
      <c r="A726" s="1" t="s">
        <v>509</v>
      </c>
      <c r="B726" s="1" t="s">
        <v>1175</v>
      </c>
      <c r="C726" s="1">
        <v>61000</v>
      </c>
      <c r="D726" s="1" t="s">
        <v>1356</v>
      </c>
      <c r="E726" s="1">
        <f>IFERROR(VLOOKUP(Table_Query_from_Cas_Ragle35[[#This Row],[Equipment '#]],'[1]Equip Rates'!A:C,3,FALSE),"")</f>
        <v>3500</v>
      </c>
      <c r="F726" s="1" t="str">
        <f>IFERROR(VLOOKUP(Table_Query_from_Cas_Ragle35[[#This Row],[Equipment '#]],H:I,2,FALSE), "No Div")</f>
        <v>4</v>
      </c>
      <c r="H726" s="1" t="s">
        <v>47</v>
      </c>
      <c r="I726" s="1" t="s">
        <v>1360</v>
      </c>
    </row>
    <row r="727" spans="1:9" x14ac:dyDescent="0.3">
      <c r="A727" s="1" t="s">
        <v>2371</v>
      </c>
      <c r="B727" s="1" t="s">
        <v>2463</v>
      </c>
      <c r="C727" s="1">
        <v>40453.129999999997</v>
      </c>
      <c r="D727" s="1" t="s">
        <v>1356</v>
      </c>
      <c r="E727" s="1">
        <f>IFERROR(VLOOKUP(Table_Query_from_Cas_Ragle35[[#This Row],[Equipment '#]],'[1]Equip Rates'!A:C,3,FALSE),"")</f>
        <v>3500</v>
      </c>
      <c r="F727" s="1" t="str">
        <f>IFERROR(VLOOKUP(Table_Query_from_Cas_Ragle35[[#This Row],[Equipment '#]],H:I,2,FALSE), "No Div")</f>
        <v>4</v>
      </c>
      <c r="H727" s="1" t="s">
        <v>2449</v>
      </c>
      <c r="I727" s="1" t="s">
        <v>1507</v>
      </c>
    </row>
    <row r="728" spans="1:9" x14ac:dyDescent="0.3">
      <c r="A728" s="1" t="s">
        <v>3519</v>
      </c>
      <c r="B728" s="1" t="s">
        <v>3520</v>
      </c>
      <c r="C728" s="1">
        <v>25129.13</v>
      </c>
      <c r="D728" s="1" t="s">
        <v>1356</v>
      </c>
      <c r="E728" s="1">
        <f>IFERROR(VLOOKUP(Table_Query_from_Cas_Ragle35[[#This Row],[Equipment '#]],'[1]Equip Rates'!A:C,3,FALSE),"")</f>
        <v>3500</v>
      </c>
      <c r="F728" s="1" t="str">
        <f>IFERROR(VLOOKUP(Table_Query_from_Cas_Ragle35[[#This Row],[Equipment '#]],H:I,2,FALSE), "No Div")</f>
        <v>4</v>
      </c>
      <c r="H728" s="1" t="s">
        <v>1220</v>
      </c>
      <c r="I728" s="1" t="s">
        <v>1360</v>
      </c>
    </row>
    <row r="729" spans="1:9" x14ac:dyDescent="0.3">
      <c r="A729" s="1" t="s">
        <v>43</v>
      </c>
      <c r="B729" s="1" t="s">
        <v>162</v>
      </c>
      <c r="C729" s="1">
        <v>133047.18</v>
      </c>
      <c r="D729" s="1" t="s">
        <v>1356</v>
      </c>
      <c r="E729" s="1">
        <f>IFERROR(VLOOKUP(Table_Query_from_Cas_Ragle35[[#This Row],[Equipment '#]],'[1]Equip Rates'!A:C,3,FALSE),"")</f>
        <v>1500</v>
      </c>
      <c r="F729" s="1" t="str">
        <f>IFERROR(VLOOKUP(Table_Query_from_Cas_Ragle35[[#This Row],[Equipment '#]],H:I,2,FALSE), "No Div")</f>
        <v>2</v>
      </c>
      <c r="H729" s="1" t="s">
        <v>381</v>
      </c>
      <c r="I729" s="1" t="s">
        <v>1507</v>
      </c>
    </row>
    <row r="730" spans="1:9" x14ac:dyDescent="0.3">
      <c r="A730" s="1" t="s">
        <v>2377</v>
      </c>
      <c r="B730" s="1" t="s">
        <v>2466</v>
      </c>
      <c r="C730" s="1">
        <v>205441.35</v>
      </c>
      <c r="D730" s="1" t="s">
        <v>1356</v>
      </c>
      <c r="E730" s="1" t="str">
        <f>IFERROR(VLOOKUP(Table_Query_from_Cas_Ragle35[[#This Row],[Equipment '#]],'[1]Equip Rates'!A:C,3,FALSE),"")</f>
        <v/>
      </c>
      <c r="F730" s="1" t="str">
        <f>IFERROR(VLOOKUP(Table_Query_from_Cas_Ragle35[[#This Row],[Equipment '#]],H:I,2,FALSE), "No Div")</f>
        <v>1</v>
      </c>
      <c r="H730" s="1" t="s">
        <v>382</v>
      </c>
      <c r="I730" s="1" t="s">
        <v>1360</v>
      </c>
    </row>
    <row r="731" spans="1:9" x14ac:dyDescent="0.3">
      <c r="A731" s="1" t="s">
        <v>44</v>
      </c>
      <c r="B731" s="1" t="s">
        <v>163</v>
      </c>
      <c r="C731" s="1">
        <v>101491.37</v>
      </c>
      <c r="D731" s="1" t="s">
        <v>1356</v>
      </c>
      <c r="E731" s="1">
        <f>IFERROR(VLOOKUP(Table_Query_from_Cas_Ragle35[[#This Row],[Equipment '#]],'[1]Equip Rates'!A:C,3,FALSE),"")</f>
        <v>1500</v>
      </c>
      <c r="F731" s="1" t="str">
        <f>IFERROR(VLOOKUP(Table_Query_from_Cas_Ragle35[[#This Row],[Equipment '#]],H:I,2,FALSE), "No Div")</f>
        <v>2</v>
      </c>
      <c r="H731" s="1" t="s">
        <v>2457</v>
      </c>
      <c r="I731" s="1" t="s">
        <v>1357</v>
      </c>
    </row>
    <row r="732" spans="1:9" x14ac:dyDescent="0.3">
      <c r="A732" s="1" t="s">
        <v>1178</v>
      </c>
      <c r="B732" s="1" t="s">
        <v>1179</v>
      </c>
      <c r="C732" s="1">
        <v>91500</v>
      </c>
      <c r="D732" s="1" t="s">
        <v>1356</v>
      </c>
      <c r="E732" s="1">
        <f>IFERROR(VLOOKUP(Table_Query_from_Cas_Ragle35[[#This Row],[Equipment '#]],'[1]Equip Rates'!A:C,3,FALSE),"")</f>
        <v>1500</v>
      </c>
      <c r="F732" s="1" t="str">
        <f>IFERROR(VLOOKUP(Table_Query_from_Cas_Ragle35[[#This Row],[Equipment '#]],H:I,2,FALSE), "No Div")</f>
        <v>1</v>
      </c>
      <c r="H732" s="1" t="s">
        <v>2459</v>
      </c>
      <c r="I732" s="1" t="s">
        <v>1357</v>
      </c>
    </row>
    <row r="733" spans="1:9" x14ac:dyDescent="0.3">
      <c r="A733" s="1" t="s">
        <v>511</v>
      </c>
      <c r="B733" s="1" t="s">
        <v>3521</v>
      </c>
      <c r="C733" s="1">
        <v>194197.35</v>
      </c>
      <c r="D733" s="1" t="s">
        <v>1356</v>
      </c>
      <c r="E733" s="1">
        <f>IFERROR(VLOOKUP(Table_Query_from_Cas_Ragle35[[#This Row],[Equipment '#]],'[1]Equip Rates'!A:C,3,FALSE),"")</f>
        <v>1500</v>
      </c>
      <c r="F733" s="1" t="str">
        <f>IFERROR(VLOOKUP(Table_Query_from_Cas_Ragle35[[#This Row],[Equipment '#]],H:I,2,FALSE), "No Div")</f>
        <v>2</v>
      </c>
      <c r="H733" s="1" t="s">
        <v>2461</v>
      </c>
      <c r="I733" s="1" t="s">
        <v>1357</v>
      </c>
    </row>
    <row r="734" spans="1:9" x14ac:dyDescent="0.3">
      <c r="A734" s="1" t="s">
        <v>2385</v>
      </c>
      <c r="B734" s="1" t="s">
        <v>2471</v>
      </c>
      <c r="C734" s="1">
        <v>185728.19</v>
      </c>
      <c r="D734" s="1" t="s">
        <v>1356</v>
      </c>
      <c r="E734" s="1">
        <f>IFERROR(VLOOKUP(Table_Query_from_Cas_Ragle35[[#This Row],[Equipment '#]],'[1]Equip Rates'!A:C,3,FALSE),"")</f>
        <v>1500</v>
      </c>
      <c r="F734" s="1" t="str">
        <f>IFERROR(VLOOKUP(Table_Query_from_Cas_Ragle35[[#This Row],[Equipment '#]],H:I,2,FALSE), "No Div")</f>
        <v>2</v>
      </c>
      <c r="H734" s="1" t="s">
        <v>2462</v>
      </c>
      <c r="I734" s="1" t="s">
        <v>1357</v>
      </c>
    </row>
    <row r="735" spans="1:9" x14ac:dyDescent="0.3">
      <c r="A735" s="1" t="s">
        <v>512</v>
      </c>
      <c r="B735" s="1" t="s">
        <v>2473</v>
      </c>
      <c r="C735" s="1">
        <v>19826.349999999999</v>
      </c>
      <c r="D735" s="1" t="s">
        <v>1356</v>
      </c>
      <c r="E735" s="1" t="str">
        <f>IFERROR(VLOOKUP(Table_Query_from_Cas_Ragle35[[#This Row],[Equipment '#]],'[1]Equip Rates'!A:C,3,FALSE),"")</f>
        <v/>
      </c>
      <c r="F735" s="1" t="str">
        <f>IFERROR(VLOOKUP(Table_Query_from_Cas_Ragle35[[#This Row],[Equipment '#]],H:I,2,FALSE), "No Div")</f>
        <v>8</v>
      </c>
      <c r="H735" s="1" t="s">
        <v>2464</v>
      </c>
      <c r="I735" s="1" t="s">
        <v>1357</v>
      </c>
    </row>
    <row r="736" spans="1:9" x14ac:dyDescent="0.3">
      <c r="A736" s="1" t="s">
        <v>2474</v>
      </c>
      <c r="B736" s="1" t="s">
        <v>2475</v>
      </c>
      <c r="C736" s="1">
        <v>0</v>
      </c>
      <c r="D736" s="1" t="s">
        <v>1356</v>
      </c>
      <c r="E736" s="1" t="str">
        <f>IFERROR(VLOOKUP(Table_Query_from_Cas_Ragle35[[#This Row],[Equipment '#]],'[1]Equip Rates'!A:C,3,FALSE),"")</f>
        <v/>
      </c>
      <c r="F736" s="1" t="str">
        <f>IFERROR(VLOOKUP(Table_Query_from_Cas_Ragle35[[#This Row],[Equipment '#]],H:I,2,FALSE), "No Div")</f>
        <v>No Div</v>
      </c>
      <c r="H736" s="1" t="s">
        <v>2465</v>
      </c>
      <c r="I736" s="1" t="s">
        <v>1357</v>
      </c>
    </row>
    <row r="737" spans="1:9" x14ac:dyDescent="0.3">
      <c r="A737" s="1" t="s">
        <v>2390</v>
      </c>
      <c r="B737" s="1" t="s">
        <v>2476</v>
      </c>
      <c r="C737" s="1">
        <v>415.77</v>
      </c>
      <c r="D737" s="1" t="s">
        <v>1356</v>
      </c>
      <c r="E737" s="1" t="str">
        <f>IFERROR(VLOOKUP(Table_Query_from_Cas_Ragle35[[#This Row],[Equipment '#]],'[1]Equip Rates'!A:C,3,FALSE),"")</f>
        <v/>
      </c>
      <c r="F737" s="1" t="str">
        <f>IFERROR(VLOOKUP(Table_Query_from_Cas_Ragle35[[#This Row],[Equipment '#]],H:I,2,FALSE), "No Div")</f>
        <v>2</v>
      </c>
      <c r="H737" s="1" t="s">
        <v>2467</v>
      </c>
      <c r="I737" s="1" t="s">
        <v>1357</v>
      </c>
    </row>
    <row r="738" spans="1:9" x14ac:dyDescent="0.3">
      <c r="A738" s="1" t="s">
        <v>2393</v>
      </c>
      <c r="B738" s="1" t="s">
        <v>2476</v>
      </c>
      <c r="C738" s="1">
        <v>506.07</v>
      </c>
      <c r="D738" s="1" t="s">
        <v>1356</v>
      </c>
      <c r="E738" s="1" t="str">
        <f>IFERROR(VLOOKUP(Table_Query_from_Cas_Ragle35[[#This Row],[Equipment '#]],'[1]Equip Rates'!A:C,3,FALSE),"")</f>
        <v/>
      </c>
      <c r="F738" s="1" t="str">
        <f>IFERROR(VLOOKUP(Table_Query_from_Cas_Ragle35[[#This Row],[Equipment '#]],H:I,2,FALSE), "No Div")</f>
        <v>2</v>
      </c>
      <c r="H738" s="1" t="s">
        <v>2468</v>
      </c>
      <c r="I738" s="1" t="s">
        <v>1357</v>
      </c>
    </row>
    <row r="739" spans="1:9" x14ac:dyDescent="0.3">
      <c r="A739" s="1" t="s">
        <v>2396</v>
      </c>
      <c r="B739" s="1" t="s">
        <v>2478</v>
      </c>
      <c r="C739" s="1">
        <v>154.80000000000001</v>
      </c>
      <c r="D739" s="1" t="s">
        <v>1356</v>
      </c>
      <c r="E739" s="1" t="str">
        <f>IFERROR(VLOOKUP(Table_Query_from_Cas_Ragle35[[#This Row],[Equipment '#]],'[1]Equip Rates'!A:C,3,FALSE),"")</f>
        <v/>
      </c>
      <c r="F739" s="1" t="str">
        <f>IFERROR(VLOOKUP(Table_Query_from_Cas_Ragle35[[#This Row],[Equipment '#]],H:I,2,FALSE), "No Div")</f>
        <v>2</v>
      </c>
      <c r="H739" s="1" t="s">
        <v>2469</v>
      </c>
      <c r="I739" s="1" t="s">
        <v>1357</v>
      </c>
    </row>
    <row r="740" spans="1:9" x14ac:dyDescent="0.3">
      <c r="A740" s="1" t="s">
        <v>2399</v>
      </c>
      <c r="B740" s="1" t="s">
        <v>2480</v>
      </c>
      <c r="C740" s="1">
        <v>41218.07</v>
      </c>
      <c r="D740" s="1" t="s">
        <v>1356</v>
      </c>
      <c r="E740" s="1" t="str">
        <f>IFERROR(VLOOKUP(Table_Query_from_Cas_Ragle35[[#This Row],[Equipment '#]],'[1]Equip Rates'!A:C,3,FALSE),"")</f>
        <v/>
      </c>
      <c r="F740" s="1" t="str">
        <f>IFERROR(VLOOKUP(Table_Query_from_Cas_Ragle35[[#This Row],[Equipment '#]],H:I,2,FALSE), "No Div")</f>
        <v>1</v>
      </c>
      <c r="H740" s="1" t="s">
        <v>2470</v>
      </c>
      <c r="I740" s="1" t="s">
        <v>1357</v>
      </c>
    </row>
    <row r="741" spans="1:9" x14ac:dyDescent="0.3">
      <c r="A741" s="1" t="s">
        <v>2402</v>
      </c>
      <c r="B741" s="1" t="s">
        <v>2482</v>
      </c>
      <c r="C741" s="1">
        <v>7000</v>
      </c>
      <c r="D741" s="1" t="s">
        <v>1356</v>
      </c>
      <c r="E741" s="1" t="str">
        <f>IFERROR(VLOOKUP(Table_Query_from_Cas_Ragle35[[#This Row],[Equipment '#]],'[1]Equip Rates'!A:C,3,FALSE),"")</f>
        <v/>
      </c>
      <c r="F741" s="1" t="str">
        <f>IFERROR(VLOOKUP(Table_Query_from_Cas_Ragle35[[#This Row],[Equipment '#]],H:I,2,FALSE), "No Div")</f>
        <v>1</v>
      </c>
      <c r="H741" s="1" t="s">
        <v>2472</v>
      </c>
      <c r="I741" s="1" t="s">
        <v>1357</v>
      </c>
    </row>
    <row r="742" spans="1:9" x14ac:dyDescent="0.3">
      <c r="A742" s="1" t="s">
        <v>1200</v>
      </c>
      <c r="B742" s="1" t="s">
        <v>1201</v>
      </c>
      <c r="C742" s="1">
        <v>63000</v>
      </c>
      <c r="D742" s="1" t="s">
        <v>1356</v>
      </c>
      <c r="E742" s="1">
        <f>IFERROR(VLOOKUP(Table_Query_from_Cas_Ragle35[[#This Row],[Equipment '#]],'[1]Equip Rates'!A:C,3,FALSE),"")</f>
        <v>0</v>
      </c>
      <c r="F742" s="1" t="str">
        <f>IFERROR(VLOOKUP(Table_Query_from_Cas_Ragle35[[#This Row],[Equipment '#]],H:I,2,FALSE), "No Div")</f>
        <v>3</v>
      </c>
      <c r="H742" s="1" t="s">
        <v>1121</v>
      </c>
      <c r="I742" s="1" t="s">
        <v>1360</v>
      </c>
    </row>
    <row r="743" spans="1:9" x14ac:dyDescent="0.3">
      <c r="A743" s="1" t="s">
        <v>2407</v>
      </c>
      <c r="B743" s="1" t="s">
        <v>2484</v>
      </c>
      <c r="C743" s="1">
        <v>89500</v>
      </c>
      <c r="D743" s="1" t="s">
        <v>1356</v>
      </c>
      <c r="E743" s="1" t="str">
        <f>IFERROR(VLOOKUP(Table_Query_from_Cas_Ragle35[[#This Row],[Equipment '#]],'[1]Equip Rates'!A:C,3,FALSE),"")</f>
        <v/>
      </c>
      <c r="F743" s="1" t="str">
        <f>IFERROR(VLOOKUP(Table_Query_from_Cas_Ragle35[[#This Row],[Equipment '#]],H:I,2,FALSE), "No Div")</f>
        <v>1</v>
      </c>
      <c r="H743" s="1" t="s">
        <v>1224</v>
      </c>
      <c r="I743" s="1" t="s">
        <v>1360</v>
      </c>
    </row>
    <row r="744" spans="1:9" x14ac:dyDescent="0.3">
      <c r="A744" s="1" t="s">
        <v>324</v>
      </c>
      <c r="B744" s="1" t="s">
        <v>325</v>
      </c>
      <c r="C744" s="1">
        <v>213125</v>
      </c>
      <c r="D744" s="1" t="s">
        <v>1356</v>
      </c>
      <c r="E744" s="1">
        <f>IFERROR(VLOOKUP(Table_Query_from_Cas_Ragle35[[#This Row],[Equipment '#]],'[1]Equip Rates'!A:C,3,FALSE),"")</f>
        <v>10000</v>
      </c>
      <c r="F744" s="1" t="str">
        <f>IFERROR(VLOOKUP(Table_Query_from_Cas_Ragle35[[#This Row],[Equipment '#]],H:I,2,FALSE), "No Div")</f>
        <v>3</v>
      </c>
      <c r="H744" s="1" t="s">
        <v>385</v>
      </c>
      <c r="I744" s="1" t="s">
        <v>1360</v>
      </c>
    </row>
    <row r="745" spans="1:9" x14ac:dyDescent="0.3">
      <c r="A745" s="1" t="s">
        <v>5823</v>
      </c>
      <c r="B745" s="1" t="s">
        <v>5825</v>
      </c>
      <c r="C745" s="1">
        <v>13950</v>
      </c>
      <c r="D745" s="1" t="s">
        <v>1356</v>
      </c>
      <c r="E745" s="1">
        <f>IFERROR(VLOOKUP(Table_Query_from_Cas_Ragle35[[#This Row],[Equipment '#]],'[1]Equip Rates'!A:C,3,FALSE),"")</f>
        <v>10000</v>
      </c>
      <c r="F745" s="1" t="str">
        <f>IFERROR(VLOOKUP(Table_Query_from_Cas_Ragle35[[#This Row],[Equipment '#]],H:I,2,FALSE), "No Div")</f>
        <v>3</v>
      </c>
      <c r="H745" s="1" t="s">
        <v>2477</v>
      </c>
      <c r="I745" s="1" t="s">
        <v>1357</v>
      </c>
    </row>
    <row r="746" spans="1:9" x14ac:dyDescent="0.3">
      <c r="A746" s="1" t="s">
        <v>2485</v>
      </c>
      <c r="B746" s="1" t="s">
        <v>2486</v>
      </c>
      <c r="C746" s="1">
        <v>37000</v>
      </c>
      <c r="D746" s="1" t="s">
        <v>1356</v>
      </c>
      <c r="E746" s="1" t="str">
        <f>IFERROR(VLOOKUP(Table_Query_from_Cas_Ragle35[[#This Row],[Equipment '#]],'[1]Equip Rates'!A:C,3,FALSE),"")</f>
        <v/>
      </c>
      <c r="F746" s="1" t="str">
        <f>IFERROR(VLOOKUP(Table_Query_from_Cas_Ragle35[[#This Row],[Equipment '#]],H:I,2,FALSE), "No Div")</f>
        <v>No Div</v>
      </c>
      <c r="H746" s="1" t="s">
        <v>2479</v>
      </c>
      <c r="I746" s="1" t="s">
        <v>1357</v>
      </c>
    </row>
    <row r="747" spans="1:9" x14ac:dyDescent="0.3">
      <c r="A747" s="1" t="s">
        <v>2410</v>
      </c>
      <c r="B747" s="1" t="s">
        <v>2487</v>
      </c>
      <c r="C747" s="1">
        <v>45790</v>
      </c>
      <c r="D747" s="1" t="s">
        <v>1356</v>
      </c>
      <c r="E747" s="1" t="str">
        <f>IFERROR(VLOOKUP(Table_Query_from_Cas_Ragle35[[#This Row],[Equipment '#]],'[1]Equip Rates'!A:C,3,FALSE),"")</f>
        <v/>
      </c>
      <c r="F747" s="1" t="str">
        <f>IFERROR(VLOOKUP(Table_Query_from_Cas_Ragle35[[#This Row],[Equipment '#]],H:I,2,FALSE), "No Div")</f>
        <v>1</v>
      </c>
      <c r="H747" s="1" t="s">
        <v>2481</v>
      </c>
      <c r="I747" s="1" t="s">
        <v>1357</v>
      </c>
    </row>
    <row r="748" spans="1:9" x14ac:dyDescent="0.3">
      <c r="A748" s="1" t="s">
        <v>2412</v>
      </c>
      <c r="B748" s="1" t="s">
        <v>2489</v>
      </c>
      <c r="C748" s="1">
        <v>20651</v>
      </c>
      <c r="D748" s="1" t="s">
        <v>1356</v>
      </c>
      <c r="E748" s="1" t="str">
        <f>IFERROR(VLOOKUP(Table_Query_from_Cas_Ragle35[[#This Row],[Equipment '#]],'[1]Equip Rates'!A:C,3,FALSE),"")</f>
        <v/>
      </c>
      <c r="F748" s="1" t="str">
        <f>IFERROR(VLOOKUP(Table_Query_from_Cas_Ragle35[[#This Row],[Equipment '#]],H:I,2,FALSE), "No Div")</f>
        <v>1</v>
      </c>
      <c r="H748" s="1" t="s">
        <v>2483</v>
      </c>
      <c r="I748" s="1" t="s">
        <v>1357</v>
      </c>
    </row>
    <row r="749" spans="1:9" x14ac:dyDescent="0.3">
      <c r="A749" s="1" t="s">
        <v>2414</v>
      </c>
      <c r="B749" s="1" t="s">
        <v>2491</v>
      </c>
      <c r="C749" s="1">
        <v>5000</v>
      </c>
      <c r="D749" s="1" t="s">
        <v>1356</v>
      </c>
      <c r="E749" s="1" t="str">
        <f>IFERROR(VLOOKUP(Table_Query_from_Cas_Ragle35[[#This Row],[Equipment '#]],'[1]Equip Rates'!A:C,3,FALSE),"")</f>
        <v/>
      </c>
      <c r="F749" s="1" t="str">
        <f>IFERROR(VLOOKUP(Table_Query_from_Cas_Ragle35[[#This Row],[Equipment '#]],H:I,2,FALSE), "No Div")</f>
        <v>1</v>
      </c>
      <c r="H749" s="1" t="s">
        <v>1122</v>
      </c>
      <c r="I749" s="1" t="s">
        <v>1507</v>
      </c>
    </row>
    <row r="750" spans="1:9" x14ac:dyDescent="0.3">
      <c r="A750" s="1" t="s">
        <v>2415</v>
      </c>
      <c r="B750" s="1" t="s">
        <v>2492</v>
      </c>
      <c r="C750" s="1">
        <v>20877.599999999999</v>
      </c>
      <c r="D750" s="1" t="s">
        <v>1356</v>
      </c>
      <c r="E750" s="1" t="str">
        <f>IFERROR(VLOOKUP(Table_Query_from_Cas_Ragle35[[#This Row],[Equipment '#]],'[1]Equip Rates'!A:C,3,FALSE),"")</f>
        <v/>
      </c>
      <c r="F750" s="1" t="str">
        <f>IFERROR(VLOOKUP(Table_Query_from_Cas_Ragle35[[#This Row],[Equipment '#]],H:I,2,FALSE), "No Div")</f>
        <v>1</v>
      </c>
      <c r="H750" s="1" t="s">
        <v>1124</v>
      </c>
      <c r="I750" s="1" t="s">
        <v>1507</v>
      </c>
    </row>
    <row r="751" spans="1:9" x14ac:dyDescent="0.3">
      <c r="A751" s="1" t="s">
        <v>2417</v>
      </c>
      <c r="B751" s="1" t="s">
        <v>2494</v>
      </c>
      <c r="C751" s="1">
        <v>0</v>
      </c>
      <c r="D751" s="1" t="s">
        <v>1356</v>
      </c>
      <c r="E751" s="1" t="str">
        <f>IFERROR(VLOOKUP(Table_Query_from_Cas_Ragle35[[#This Row],[Equipment '#]],'[1]Equip Rates'!A:C,3,FALSE),"")</f>
        <v/>
      </c>
      <c r="F751" s="1" t="str">
        <f>IFERROR(VLOOKUP(Table_Query_from_Cas_Ragle35[[#This Row],[Equipment '#]],H:I,2,FALSE), "No Div")</f>
        <v>1</v>
      </c>
      <c r="H751" s="1" t="s">
        <v>48</v>
      </c>
      <c r="I751" s="1" t="s">
        <v>1360</v>
      </c>
    </row>
    <row r="752" spans="1:9" x14ac:dyDescent="0.3">
      <c r="A752" s="1" t="s">
        <v>2419</v>
      </c>
      <c r="B752" s="1" t="s">
        <v>2495</v>
      </c>
      <c r="C752" s="1">
        <v>22883</v>
      </c>
      <c r="D752" s="1" t="s">
        <v>1356</v>
      </c>
      <c r="E752" s="1" t="str">
        <f>IFERROR(VLOOKUP(Table_Query_from_Cas_Ragle35[[#This Row],[Equipment '#]],'[1]Equip Rates'!A:C,3,FALSE),"")</f>
        <v/>
      </c>
      <c r="F752" s="1" t="str">
        <f>IFERROR(VLOOKUP(Table_Query_from_Cas_Ragle35[[#This Row],[Equipment '#]],H:I,2,FALSE), "No Div")</f>
        <v>2</v>
      </c>
      <c r="H752" s="1" t="s">
        <v>1228</v>
      </c>
      <c r="I752" s="1" t="s">
        <v>1360</v>
      </c>
    </row>
    <row r="753" spans="1:9" x14ac:dyDescent="0.3">
      <c r="A753" s="1" t="s">
        <v>2421</v>
      </c>
      <c r="B753" s="1" t="s">
        <v>2496</v>
      </c>
      <c r="C753" s="1">
        <v>32060.16</v>
      </c>
      <c r="D753" s="1" t="s">
        <v>1356</v>
      </c>
      <c r="E753" s="1" t="str">
        <f>IFERROR(VLOOKUP(Table_Query_from_Cas_Ragle35[[#This Row],[Equipment '#]],'[1]Equip Rates'!A:C,3,FALSE),"")</f>
        <v/>
      </c>
      <c r="F753" s="1" t="str">
        <f>IFERROR(VLOOKUP(Table_Query_from_Cas_Ragle35[[#This Row],[Equipment '#]],H:I,2,FALSE), "No Div")</f>
        <v>2</v>
      </c>
      <c r="H753" s="1" t="s">
        <v>2488</v>
      </c>
      <c r="I753" s="1" t="s">
        <v>1357</v>
      </c>
    </row>
    <row r="754" spans="1:9" x14ac:dyDescent="0.3">
      <c r="A754" s="1" t="s">
        <v>2422</v>
      </c>
      <c r="B754" s="1" t="s">
        <v>2498</v>
      </c>
      <c r="C754" s="1">
        <v>59494.5</v>
      </c>
      <c r="D754" s="1" t="s">
        <v>1356</v>
      </c>
      <c r="E754" s="1" t="str">
        <f>IFERROR(VLOOKUP(Table_Query_from_Cas_Ragle35[[#This Row],[Equipment '#]],'[1]Equip Rates'!A:C,3,FALSE),"")</f>
        <v/>
      </c>
      <c r="F754" s="1" t="str">
        <f>IFERROR(VLOOKUP(Table_Query_from_Cas_Ragle35[[#This Row],[Equipment '#]],H:I,2,FALSE), "No Div")</f>
        <v>2</v>
      </c>
      <c r="H754" s="1" t="s">
        <v>2490</v>
      </c>
      <c r="I754" s="1" t="s">
        <v>1357</v>
      </c>
    </row>
    <row r="755" spans="1:9" x14ac:dyDescent="0.3">
      <c r="A755" s="1" t="s">
        <v>2499</v>
      </c>
      <c r="B755" s="1" t="s">
        <v>2500</v>
      </c>
      <c r="C755" s="1">
        <v>0</v>
      </c>
      <c r="D755" s="1" t="s">
        <v>1356</v>
      </c>
      <c r="E755" s="1" t="str">
        <f>IFERROR(VLOOKUP(Table_Query_from_Cas_Ragle35[[#This Row],[Equipment '#]],'[1]Equip Rates'!A:C,3,FALSE),"")</f>
        <v/>
      </c>
      <c r="F755" s="1" t="str">
        <f>IFERROR(VLOOKUP(Table_Query_from_Cas_Ragle35[[#This Row],[Equipment '#]],H:I,2,FALSE), "No Div")</f>
        <v>No Div</v>
      </c>
      <c r="H755" s="1" t="s">
        <v>1126</v>
      </c>
      <c r="I755" s="1" t="s">
        <v>1360</v>
      </c>
    </row>
    <row r="756" spans="1:9" x14ac:dyDescent="0.3">
      <c r="A756" s="1" t="s">
        <v>2501</v>
      </c>
      <c r="B756" s="1" t="s">
        <v>2502</v>
      </c>
      <c r="C756" s="1">
        <v>20670</v>
      </c>
      <c r="D756" s="1" t="s">
        <v>1356</v>
      </c>
      <c r="E756" s="1" t="str">
        <f>IFERROR(VLOOKUP(Table_Query_from_Cas_Ragle35[[#This Row],[Equipment '#]],'[1]Equip Rates'!A:C,3,FALSE),"")</f>
        <v/>
      </c>
      <c r="F756" s="1" t="str">
        <f>IFERROR(VLOOKUP(Table_Query_from_Cas_Ragle35[[#This Row],[Equipment '#]],H:I,2,FALSE), "No Div")</f>
        <v>No Div</v>
      </c>
      <c r="H756" s="1" t="s">
        <v>2493</v>
      </c>
      <c r="I756" s="1" t="s">
        <v>1360</v>
      </c>
    </row>
    <row r="757" spans="1:9" x14ac:dyDescent="0.3">
      <c r="A757" s="1" t="s">
        <v>2424</v>
      </c>
      <c r="B757" s="1" t="s">
        <v>2503</v>
      </c>
      <c r="C757" s="1">
        <v>14980</v>
      </c>
      <c r="D757" s="1" t="s">
        <v>1356</v>
      </c>
      <c r="E757" s="1" t="str">
        <f>IFERROR(VLOOKUP(Table_Query_from_Cas_Ragle35[[#This Row],[Equipment '#]],'[1]Equip Rates'!A:C,3,FALSE),"")</f>
        <v/>
      </c>
      <c r="F757" s="1" t="str">
        <f>IFERROR(VLOOKUP(Table_Query_from_Cas_Ragle35[[#This Row],[Equipment '#]],H:I,2,FALSE), "No Div")</f>
        <v>1</v>
      </c>
      <c r="H757" s="1" t="s">
        <v>1128</v>
      </c>
      <c r="I757" s="1" t="s">
        <v>1360</v>
      </c>
    </row>
    <row r="758" spans="1:9" x14ac:dyDescent="0.3">
      <c r="A758" s="1" t="s">
        <v>2426</v>
      </c>
      <c r="B758" s="1" t="s">
        <v>2504</v>
      </c>
      <c r="C758" s="1">
        <v>50642.96</v>
      </c>
      <c r="D758" s="1" t="s">
        <v>1356</v>
      </c>
      <c r="E758" s="1" t="str">
        <f>IFERROR(VLOOKUP(Table_Query_from_Cas_Ragle35[[#This Row],[Equipment '#]],'[1]Equip Rates'!A:C,3,FALSE),"")</f>
        <v/>
      </c>
      <c r="F758" s="1" t="str">
        <f>IFERROR(VLOOKUP(Table_Query_from_Cas_Ragle35[[#This Row],[Equipment '#]],H:I,2,FALSE), "No Div")</f>
        <v>1</v>
      </c>
      <c r="H758" s="1" t="s">
        <v>1232</v>
      </c>
      <c r="I758" s="1" t="s">
        <v>1507</v>
      </c>
    </row>
    <row r="759" spans="1:9" x14ac:dyDescent="0.3">
      <c r="A759" s="1" t="s">
        <v>2428</v>
      </c>
      <c r="B759" s="1" t="s">
        <v>2505</v>
      </c>
      <c r="C759" s="1">
        <v>173840</v>
      </c>
      <c r="D759" s="1" t="s">
        <v>1356</v>
      </c>
      <c r="E759" s="1" t="str">
        <f>IFERROR(VLOOKUP(Table_Query_from_Cas_Ragle35[[#This Row],[Equipment '#]],'[1]Equip Rates'!A:C,3,FALSE),"")</f>
        <v/>
      </c>
      <c r="F759" s="1" t="str">
        <f>IFERROR(VLOOKUP(Table_Query_from_Cas_Ragle35[[#This Row],[Equipment '#]],H:I,2,FALSE), "No Div")</f>
        <v>1</v>
      </c>
      <c r="H759" s="1" t="s">
        <v>2497</v>
      </c>
      <c r="I759" s="1" t="s">
        <v>1357</v>
      </c>
    </row>
    <row r="760" spans="1:9" x14ac:dyDescent="0.3">
      <c r="A760" s="1" t="s">
        <v>2430</v>
      </c>
      <c r="B760" s="1" t="s">
        <v>2505</v>
      </c>
      <c r="C760" s="1">
        <v>169600</v>
      </c>
      <c r="D760" s="1" t="s">
        <v>1356</v>
      </c>
      <c r="E760" s="1" t="str">
        <f>IFERROR(VLOOKUP(Table_Query_from_Cas_Ragle35[[#This Row],[Equipment '#]],'[1]Equip Rates'!A:C,3,FALSE),"")</f>
        <v/>
      </c>
      <c r="F760" s="1" t="str">
        <f>IFERROR(VLOOKUP(Table_Query_from_Cas_Ragle35[[#This Row],[Equipment '#]],H:I,2,FALSE), "No Div")</f>
        <v>1</v>
      </c>
      <c r="H760" s="1" t="s">
        <v>1234</v>
      </c>
      <c r="I760" s="1" t="s">
        <v>1360</v>
      </c>
    </row>
    <row r="761" spans="1:9" x14ac:dyDescent="0.3">
      <c r="A761" s="1" t="s">
        <v>2506</v>
      </c>
      <c r="B761" s="1" t="s">
        <v>2507</v>
      </c>
      <c r="C761" s="1">
        <v>0</v>
      </c>
      <c r="D761" s="1" t="s">
        <v>1356</v>
      </c>
      <c r="E761" s="1" t="str">
        <f>IFERROR(VLOOKUP(Table_Query_from_Cas_Ragle35[[#This Row],[Equipment '#]],'[1]Equip Rates'!A:C,3,FALSE),"")</f>
        <v/>
      </c>
      <c r="F761" s="1" t="str">
        <f>IFERROR(VLOOKUP(Table_Query_from_Cas_Ragle35[[#This Row],[Equipment '#]],H:I,2,FALSE), "No Div")</f>
        <v>No Div</v>
      </c>
      <c r="H761" s="1" t="s">
        <v>1236</v>
      </c>
      <c r="I761" s="1" t="s">
        <v>1360</v>
      </c>
    </row>
    <row r="762" spans="1:9" x14ac:dyDescent="0.3">
      <c r="A762" s="1" t="s">
        <v>2509</v>
      </c>
      <c r="B762" s="1" t="s">
        <v>2510</v>
      </c>
      <c r="C762" s="1">
        <v>14500</v>
      </c>
      <c r="D762" s="1" t="s">
        <v>1356</v>
      </c>
      <c r="E762" s="1" t="str">
        <f>IFERROR(VLOOKUP(Table_Query_from_Cas_Ragle35[[#This Row],[Equipment '#]],'[1]Equip Rates'!A:C,3,FALSE),"")</f>
        <v/>
      </c>
      <c r="F762" s="1" t="str">
        <f>IFERROR(VLOOKUP(Table_Query_from_Cas_Ragle35[[#This Row],[Equipment '#]],H:I,2,FALSE), "No Div")</f>
        <v>No Div</v>
      </c>
      <c r="H762" s="1" t="s">
        <v>1238</v>
      </c>
      <c r="I762" s="1" t="s">
        <v>1507</v>
      </c>
    </row>
    <row r="763" spans="1:9" x14ac:dyDescent="0.3">
      <c r="A763" s="1" t="s">
        <v>2511</v>
      </c>
      <c r="B763" s="1" t="s">
        <v>2512</v>
      </c>
      <c r="C763" s="1">
        <v>20860</v>
      </c>
      <c r="D763" s="1" t="s">
        <v>1356</v>
      </c>
      <c r="E763" s="1" t="str">
        <f>IFERROR(VLOOKUP(Table_Query_from_Cas_Ragle35[[#This Row],[Equipment '#]],'[1]Equip Rates'!A:C,3,FALSE),"")</f>
        <v/>
      </c>
      <c r="F763" s="1" t="str">
        <f>IFERROR(VLOOKUP(Table_Query_from_Cas_Ragle35[[#This Row],[Equipment '#]],H:I,2,FALSE), "No Div")</f>
        <v>No Div</v>
      </c>
      <c r="H763" s="1" t="s">
        <v>49</v>
      </c>
      <c r="I763" s="1" t="s">
        <v>1360</v>
      </c>
    </row>
    <row r="764" spans="1:9" x14ac:dyDescent="0.3">
      <c r="A764" s="1" t="s">
        <v>2514</v>
      </c>
      <c r="B764" s="1" t="s">
        <v>2515</v>
      </c>
      <c r="C764" s="1">
        <v>23000</v>
      </c>
      <c r="D764" s="1" t="s">
        <v>1356</v>
      </c>
      <c r="E764" s="1" t="str">
        <f>IFERROR(VLOOKUP(Table_Query_from_Cas_Ragle35[[#This Row],[Equipment '#]],'[1]Equip Rates'!A:C,3,FALSE),"")</f>
        <v/>
      </c>
      <c r="F764" s="1" t="str">
        <f>IFERROR(VLOOKUP(Table_Query_from_Cas_Ragle35[[#This Row],[Equipment '#]],H:I,2,FALSE), "No Div")</f>
        <v>No Div</v>
      </c>
      <c r="H764" s="1" t="s">
        <v>1240</v>
      </c>
      <c r="I764" s="1" t="s">
        <v>1507</v>
      </c>
    </row>
    <row r="765" spans="1:9" x14ac:dyDescent="0.3">
      <c r="A765" s="1" t="s">
        <v>2517</v>
      </c>
      <c r="B765" s="1" t="s">
        <v>2518</v>
      </c>
      <c r="C765" s="1">
        <v>23667</v>
      </c>
      <c r="D765" s="1" t="s">
        <v>1356</v>
      </c>
      <c r="E765" s="1" t="str">
        <f>IFERROR(VLOOKUP(Table_Query_from_Cas_Ragle35[[#This Row],[Equipment '#]],'[1]Equip Rates'!A:C,3,FALSE),"")</f>
        <v/>
      </c>
      <c r="F765" s="1" t="str">
        <f>IFERROR(VLOOKUP(Table_Query_from_Cas_Ragle35[[#This Row],[Equipment '#]],H:I,2,FALSE), "No Div")</f>
        <v>No Div</v>
      </c>
      <c r="H765" s="1" t="s">
        <v>1242</v>
      </c>
      <c r="I765" s="1" t="s">
        <v>1360</v>
      </c>
    </row>
    <row r="766" spans="1:9" x14ac:dyDescent="0.3">
      <c r="A766" s="1" t="s">
        <v>2432</v>
      </c>
      <c r="B766" s="1" t="s">
        <v>2519</v>
      </c>
      <c r="C766" s="1">
        <v>14689</v>
      </c>
      <c r="D766" s="1" t="s">
        <v>1356</v>
      </c>
      <c r="E766" s="1" t="str">
        <f>IFERROR(VLOOKUP(Table_Query_from_Cas_Ragle35[[#This Row],[Equipment '#]],'[1]Equip Rates'!A:C,3,FALSE),"")</f>
        <v/>
      </c>
      <c r="F766" s="1" t="str">
        <f>IFERROR(VLOOKUP(Table_Query_from_Cas_Ragle35[[#This Row],[Equipment '#]],H:I,2,FALSE), "No Div")</f>
        <v>1</v>
      </c>
      <c r="H766" s="1" t="s">
        <v>50</v>
      </c>
      <c r="I766" s="1" t="s">
        <v>1360</v>
      </c>
    </row>
    <row r="767" spans="1:9" x14ac:dyDescent="0.3">
      <c r="A767" s="1" t="s">
        <v>2520</v>
      </c>
      <c r="B767" s="1" t="s">
        <v>2519</v>
      </c>
      <c r="C767" s="1">
        <v>15892</v>
      </c>
      <c r="D767" s="1" t="s">
        <v>1356</v>
      </c>
      <c r="E767" s="1" t="str">
        <f>IFERROR(VLOOKUP(Table_Query_from_Cas_Ragle35[[#This Row],[Equipment '#]],'[1]Equip Rates'!A:C,3,FALSE),"")</f>
        <v/>
      </c>
      <c r="F767" s="1" t="str">
        <f>IFERROR(VLOOKUP(Table_Query_from_Cas_Ragle35[[#This Row],[Equipment '#]],H:I,2,FALSE), "No Div")</f>
        <v>No Div</v>
      </c>
      <c r="H767" s="1" t="s">
        <v>2508</v>
      </c>
      <c r="I767" s="1" t="s">
        <v>1360</v>
      </c>
    </row>
    <row r="768" spans="1:9" x14ac:dyDescent="0.3">
      <c r="A768" s="1" t="s">
        <v>2521</v>
      </c>
      <c r="B768" s="1" t="s">
        <v>2522</v>
      </c>
      <c r="C768" s="1">
        <v>17290</v>
      </c>
      <c r="D768" s="1" t="s">
        <v>1356</v>
      </c>
      <c r="E768" s="1" t="str">
        <f>IFERROR(VLOOKUP(Table_Query_from_Cas_Ragle35[[#This Row],[Equipment '#]],'[1]Equip Rates'!A:C,3,FALSE),"")</f>
        <v/>
      </c>
      <c r="F768" s="1" t="str">
        <f>IFERROR(VLOOKUP(Table_Query_from_Cas_Ragle35[[#This Row],[Equipment '#]],H:I,2,FALSE), "No Div")</f>
        <v>No Div</v>
      </c>
      <c r="H768" s="1" t="s">
        <v>51</v>
      </c>
      <c r="I768" s="1" t="s">
        <v>1507</v>
      </c>
    </row>
    <row r="769" spans="1:9" x14ac:dyDescent="0.3">
      <c r="A769" s="1" t="s">
        <v>2433</v>
      </c>
      <c r="B769" s="1" t="s">
        <v>5826</v>
      </c>
      <c r="C769" s="1">
        <v>29558.75</v>
      </c>
      <c r="D769" s="1" t="s">
        <v>1356</v>
      </c>
      <c r="E769" s="1" t="str">
        <f>IFERROR(VLOOKUP(Table_Query_from_Cas_Ragle35[[#This Row],[Equipment '#]],'[1]Equip Rates'!A:C,3,FALSE),"")</f>
        <v/>
      </c>
      <c r="F769" s="1" t="str">
        <f>IFERROR(VLOOKUP(Table_Query_from_Cas_Ragle35[[#This Row],[Equipment '#]],H:I,2,FALSE), "No Div")</f>
        <v>1</v>
      </c>
      <c r="H769" s="1" t="s">
        <v>2513</v>
      </c>
      <c r="I769" s="1" t="s">
        <v>1357</v>
      </c>
    </row>
    <row r="770" spans="1:9" x14ac:dyDescent="0.3">
      <c r="A770" s="1" t="s">
        <v>45</v>
      </c>
      <c r="B770" s="1" t="s">
        <v>164</v>
      </c>
      <c r="C770" s="1">
        <v>30513.56</v>
      </c>
      <c r="D770" s="1" t="s">
        <v>1356</v>
      </c>
      <c r="E770" s="1">
        <f>IFERROR(VLOOKUP(Table_Query_from_Cas_Ragle35[[#This Row],[Equipment '#]],'[1]Equip Rates'!A:C,3,FALSE),"")</f>
        <v>1300</v>
      </c>
      <c r="F770" s="1" t="str">
        <f>IFERROR(VLOOKUP(Table_Query_from_Cas_Ragle35[[#This Row],[Equipment '#]],H:I,2,FALSE), "No Div")</f>
        <v>2</v>
      </c>
      <c r="H770" s="1" t="s">
        <v>2516</v>
      </c>
      <c r="I770" s="1" t="s">
        <v>1357</v>
      </c>
    </row>
    <row r="771" spans="1:9" x14ac:dyDescent="0.3">
      <c r="A771" s="1" t="s">
        <v>372</v>
      </c>
      <c r="B771" s="1" t="s">
        <v>1212</v>
      </c>
      <c r="C771" s="1">
        <v>31045.89</v>
      </c>
      <c r="D771" s="1" t="s">
        <v>1356</v>
      </c>
      <c r="E771" s="1">
        <f>IFERROR(VLOOKUP(Table_Query_from_Cas_Ragle35[[#This Row],[Equipment '#]],'[1]Equip Rates'!A:C,3,FALSE),"")</f>
        <v>1300</v>
      </c>
      <c r="F771" s="1" t="str">
        <f>IFERROR(VLOOKUP(Table_Query_from_Cas_Ragle35[[#This Row],[Equipment '#]],H:I,2,FALSE), "No Div")</f>
        <v>2</v>
      </c>
      <c r="H771" s="1" t="s">
        <v>52</v>
      </c>
      <c r="I771" s="1" t="s">
        <v>1360</v>
      </c>
    </row>
    <row r="772" spans="1:9" x14ac:dyDescent="0.3">
      <c r="A772" s="1" t="s">
        <v>46</v>
      </c>
      <c r="B772" s="1" t="s">
        <v>165</v>
      </c>
      <c r="C772" s="1">
        <v>30315.33</v>
      </c>
      <c r="D772" s="1" t="s">
        <v>1356</v>
      </c>
      <c r="E772" s="1">
        <f>IFERROR(VLOOKUP(Table_Query_from_Cas_Ragle35[[#This Row],[Equipment '#]],'[1]Equip Rates'!A:C,3,FALSE),"")</f>
        <v>1300</v>
      </c>
      <c r="F772" s="1" t="str">
        <f>IFERROR(VLOOKUP(Table_Query_from_Cas_Ragle35[[#This Row],[Equipment '#]],H:I,2,FALSE), "No Div")</f>
        <v>4</v>
      </c>
      <c r="H772" s="1" t="s">
        <v>53</v>
      </c>
      <c r="I772" s="1" t="s">
        <v>1360</v>
      </c>
    </row>
    <row r="773" spans="1:9" x14ac:dyDescent="0.3">
      <c r="A773" s="1" t="s">
        <v>1119</v>
      </c>
      <c r="B773" s="1" t="s">
        <v>1215</v>
      </c>
      <c r="C773" s="1">
        <v>36724.5</v>
      </c>
      <c r="D773" s="1" t="s">
        <v>1356</v>
      </c>
      <c r="E773" s="1">
        <f>IFERROR(VLOOKUP(Table_Query_from_Cas_Ragle35[[#This Row],[Equipment '#]],'[1]Equip Rates'!A:C,3,FALSE),"")</f>
        <v>1500</v>
      </c>
      <c r="F773" s="1" t="str">
        <f>IFERROR(VLOOKUP(Table_Query_from_Cas_Ragle35[[#This Row],[Equipment '#]],H:I,2,FALSE), "No Div")</f>
        <v>4</v>
      </c>
      <c r="H773" s="1" t="s">
        <v>54</v>
      </c>
      <c r="I773" s="1" t="s">
        <v>1360</v>
      </c>
    </row>
    <row r="774" spans="1:9" x14ac:dyDescent="0.3">
      <c r="A774" s="1" t="s">
        <v>377</v>
      </c>
      <c r="B774" s="1" t="s">
        <v>1050</v>
      </c>
      <c r="C774" s="1">
        <v>33500</v>
      </c>
      <c r="D774" s="1" t="s">
        <v>1356</v>
      </c>
      <c r="E774" s="1">
        <f>IFERROR(VLOOKUP(Table_Query_from_Cas_Ragle35[[#This Row],[Equipment '#]],'[1]Equip Rates'!A:C,3,FALSE),"")</f>
        <v>1700</v>
      </c>
      <c r="F774" s="1" t="str">
        <f>IFERROR(VLOOKUP(Table_Query_from_Cas_Ragle35[[#This Row],[Equipment '#]],H:I,2,FALSE), "No Div")</f>
        <v>4</v>
      </c>
      <c r="H774" s="1" t="s">
        <v>55</v>
      </c>
      <c r="I774" s="1" t="s">
        <v>1360</v>
      </c>
    </row>
    <row r="775" spans="1:9" x14ac:dyDescent="0.3">
      <c r="A775" s="1" t="s">
        <v>2435</v>
      </c>
      <c r="B775" s="1" t="s">
        <v>2524</v>
      </c>
      <c r="C775" s="1">
        <v>38146.51</v>
      </c>
      <c r="D775" s="1" t="s">
        <v>1356</v>
      </c>
      <c r="E775" s="1" t="str">
        <f>IFERROR(VLOOKUP(Table_Query_from_Cas_Ragle35[[#This Row],[Equipment '#]],'[1]Equip Rates'!A:C,3,FALSE),"")</f>
        <v/>
      </c>
      <c r="F775" s="1" t="str">
        <f>IFERROR(VLOOKUP(Table_Query_from_Cas_Ragle35[[#This Row],[Equipment '#]],H:I,2,FALSE), "No Div")</f>
        <v>1</v>
      </c>
      <c r="H775" s="1" t="s">
        <v>270</v>
      </c>
      <c r="I775" s="1" t="s">
        <v>1360</v>
      </c>
    </row>
    <row r="776" spans="1:9" x14ac:dyDescent="0.3">
      <c r="A776" s="1" t="s">
        <v>2436</v>
      </c>
      <c r="B776" s="1" t="s">
        <v>2525</v>
      </c>
      <c r="C776" s="1">
        <v>38146.51</v>
      </c>
      <c r="D776" s="1" t="s">
        <v>1356</v>
      </c>
      <c r="E776" s="1" t="str">
        <f>IFERROR(VLOOKUP(Table_Query_from_Cas_Ragle35[[#This Row],[Equipment '#]],'[1]Equip Rates'!A:C,3,FALSE),"")</f>
        <v/>
      </c>
      <c r="F776" s="1" t="str">
        <f>IFERROR(VLOOKUP(Table_Query_from_Cas_Ragle35[[#This Row],[Equipment '#]],H:I,2,FALSE), "No Div")</f>
        <v>1</v>
      </c>
      <c r="H776" s="1" t="s">
        <v>56</v>
      </c>
      <c r="I776" s="1" t="s">
        <v>1360</v>
      </c>
    </row>
    <row r="777" spans="1:9" x14ac:dyDescent="0.3">
      <c r="A777" s="1" t="s">
        <v>2438</v>
      </c>
      <c r="B777" s="1" t="s">
        <v>2527</v>
      </c>
      <c r="C777" s="1">
        <v>43460</v>
      </c>
      <c r="D777" s="1" t="s">
        <v>1356</v>
      </c>
      <c r="E777" s="1" t="str">
        <f>IFERROR(VLOOKUP(Table_Query_from_Cas_Ragle35[[#This Row],[Equipment '#]],'[1]Equip Rates'!A:C,3,FALSE),"")</f>
        <v/>
      </c>
      <c r="F777" s="1" t="str">
        <f>IFERROR(VLOOKUP(Table_Query_from_Cas_Ragle35[[#This Row],[Equipment '#]],H:I,2,FALSE), "No Div")</f>
        <v>1</v>
      </c>
      <c r="H777" s="1" t="s">
        <v>57</v>
      </c>
      <c r="I777" s="1" t="s">
        <v>1360</v>
      </c>
    </row>
    <row r="778" spans="1:9" x14ac:dyDescent="0.3">
      <c r="A778" s="1" t="s">
        <v>2443</v>
      </c>
      <c r="B778" s="1" t="s">
        <v>5827</v>
      </c>
      <c r="C778" s="1">
        <v>29941.5</v>
      </c>
      <c r="D778" s="1" t="s">
        <v>1356</v>
      </c>
      <c r="E778" s="1" t="str">
        <f>IFERROR(VLOOKUP(Table_Query_from_Cas_Ragle35[[#This Row],[Equipment '#]],'[1]Equip Rates'!A:C,3,FALSE),"")</f>
        <v/>
      </c>
      <c r="F778" s="1" t="str">
        <f>IFERROR(VLOOKUP(Table_Query_from_Cas_Ragle35[[#This Row],[Equipment '#]],H:I,2,FALSE), "No Div")</f>
        <v>1</v>
      </c>
      <c r="H778" s="1" t="s">
        <v>2523</v>
      </c>
      <c r="I778" s="1" t="s">
        <v>1357</v>
      </c>
    </row>
    <row r="779" spans="1:9" x14ac:dyDescent="0.3">
      <c r="A779" s="1" t="s">
        <v>2447</v>
      </c>
      <c r="B779" s="1" t="s">
        <v>5828</v>
      </c>
      <c r="C779" s="1">
        <v>41170.39</v>
      </c>
      <c r="D779" s="1" t="s">
        <v>1356</v>
      </c>
      <c r="E779" s="1" t="str">
        <f>IFERROR(VLOOKUP(Table_Query_from_Cas_Ragle35[[#This Row],[Equipment '#]],'[1]Equip Rates'!A:C,3,FALSE),"")</f>
        <v/>
      </c>
      <c r="F779" s="1" t="str">
        <f>IFERROR(VLOOKUP(Table_Query_from_Cas_Ragle35[[#This Row],[Equipment '#]],H:I,2,FALSE), "No Div")</f>
        <v>1</v>
      </c>
      <c r="H779" s="1" t="s">
        <v>1247</v>
      </c>
      <c r="I779" s="1" t="s">
        <v>1360</v>
      </c>
    </row>
    <row r="780" spans="1:9" x14ac:dyDescent="0.3">
      <c r="A780" s="1" t="s">
        <v>381</v>
      </c>
      <c r="B780" s="1" t="s">
        <v>1222</v>
      </c>
      <c r="C780" s="1">
        <v>29517.919999999998</v>
      </c>
      <c r="D780" s="1" t="s">
        <v>1356</v>
      </c>
      <c r="E780" s="1">
        <f>IFERROR(VLOOKUP(Table_Query_from_Cas_Ragle35[[#This Row],[Equipment '#]],'[1]Equip Rates'!A:C,3,FALSE),"")</f>
        <v>1300</v>
      </c>
      <c r="F780" s="1" t="str">
        <f>IFERROR(VLOOKUP(Table_Query_from_Cas_Ragle35[[#This Row],[Equipment '#]],H:I,2,FALSE), "No Div")</f>
        <v>4</v>
      </c>
      <c r="H780" s="1" t="s">
        <v>58</v>
      </c>
      <c r="I780" s="1" t="s">
        <v>1360</v>
      </c>
    </row>
    <row r="781" spans="1:9" x14ac:dyDescent="0.3">
      <c r="A781" s="1" t="s">
        <v>382</v>
      </c>
      <c r="B781" s="1" t="s">
        <v>1052</v>
      </c>
      <c r="C781" s="1">
        <v>25838.5</v>
      </c>
      <c r="D781" s="1" t="s">
        <v>1356</v>
      </c>
      <c r="E781" s="1">
        <f>IFERROR(VLOOKUP(Table_Query_from_Cas_Ragle35[[#This Row],[Equipment '#]],'[1]Equip Rates'!A:C,3,FALSE),"")</f>
        <v>1300</v>
      </c>
      <c r="F781" s="1" t="str">
        <f>IFERROR(VLOOKUP(Table_Query_from_Cas_Ragle35[[#This Row],[Equipment '#]],H:I,2,FALSE), "No Div")</f>
        <v>2</v>
      </c>
      <c r="H781" s="1" t="s">
        <v>59</v>
      </c>
      <c r="I781" s="1" t="s">
        <v>1507</v>
      </c>
    </row>
    <row r="782" spans="1:9" x14ac:dyDescent="0.3">
      <c r="A782" s="1" t="s">
        <v>2457</v>
      </c>
      <c r="B782" s="1" t="s">
        <v>5829</v>
      </c>
      <c r="C782" s="1">
        <v>37343</v>
      </c>
      <c r="D782" s="1" t="s">
        <v>1356</v>
      </c>
      <c r="E782" s="1" t="str">
        <f>IFERROR(VLOOKUP(Table_Query_from_Cas_Ragle35[[#This Row],[Equipment '#]],'[1]Equip Rates'!A:C,3,FALSE),"")</f>
        <v/>
      </c>
      <c r="F782" s="1" t="str">
        <f>IFERROR(VLOOKUP(Table_Query_from_Cas_Ragle35[[#This Row],[Equipment '#]],H:I,2,FALSE), "No Div")</f>
        <v>1</v>
      </c>
      <c r="H782" s="1" t="s">
        <v>60</v>
      </c>
      <c r="I782" s="1" t="s">
        <v>1507</v>
      </c>
    </row>
    <row r="783" spans="1:9" x14ac:dyDescent="0.3">
      <c r="A783" s="1" t="s">
        <v>2459</v>
      </c>
      <c r="B783" s="1" t="s">
        <v>2529</v>
      </c>
      <c r="C783" s="1">
        <v>36896.83</v>
      </c>
      <c r="D783" s="1" t="s">
        <v>1356</v>
      </c>
      <c r="E783" s="1" t="str">
        <f>IFERROR(VLOOKUP(Table_Query_from_Cas_Ragle35[[#This Row],[Equipment '#]],'[1]Equip Rates'!A:C,3,FALSE),"")</f>
        <v/>
      </c>
      <c r="F783" s="1" t="str">
        <f>IFERROR(VLOOKUP(Table_Query_from_Cas_Ragle35[[#This Row],[Equipment '#]],H:I,2,FALSE), "No Div")</f>
        <v>1</v>
      </c>
      <c r="H783" s="1" t="s">
        <v>61</v>
      </c>
      <c r="I783" s="1" t="s">
        <v>1507</v>
      </c>
    </row>
    <row r="784" spans="1:9" x14ac:dyDescent="0.3">
      <c r="A784" s="1" t="s">
        <v>2461</v>
      </c>
      <c r="B784" s="1" t="s">
        <v>2531</v>
      </c>
      <c r="C784" s="1">
        <v>39658.75</v>
      </c>
      <c r="D784" s="1" t="s">
        <v>1356</v>
      </c>
      <c r="E784" s="1" t="str">
        <f>IFERROR(VLOOKUP(Table_Query_from_Cas_Ragle35[[#This Row],[Equipment '#]],'[1]Equip Rates'!A:C,3,FALSE),"")</f>
        <v/>
      </c>
      <c r="F784" s="1" t="str">
        <f>IFERROR(VLOOKUP(Table_Query_from_Cas_Ragle35[[#This Row],[Equipment '#]],H:I,2,FALSE), "No Div")</f>
        <v>1</v>
      </c>
      <c r="H784" s="1" t="s">
        <v>2526</v>
      </c>
      <c r="I784" s="1" t="s">
        <v>1357</v>
      </c>
    </row>
    <row r="785" spans="1:9" x14ac:dyDescent="0.3">
      <c r="A785" s="1" t="s">
        <v>2532</v>
      </c>
      <c r="B785" s="1" t="s">
        <v>2533</v>
      </c>
      <c r="C785" s="1">
        <v>30884</v>
      </c>
      <c r="D785" s="1" t="s">
        <v>1356</v>
      </c>
      <c r="E785" s="1" t="str">
        <f>IFERROR(VLOOKUP(Table_Query_from_Cas_Ragle35[[#This Row],[Equipment '#]],'[1]Equip Rates'!A:C,3,FALSE),"")</f>
        <v/>
      </c>
      <c r="F785" s="1" t="str">
        <f>IFERROR(VLOOKUP(Table_Query_from_Cas_Ragle35[[#This Row],[Equipment '#]],H:I,2,FALSE), "No Div")</f>
        <v>No Div</v>
      </c>
      <c r="H785" s="1" t="s">
        <v>62</v>
      </c>
      <c r="I785" s="1" t="s">
        <v>1360</v>
      </c>
    </row>
    <row r="786" spans="1:9" x14ac:dyDescent="0.3">
      <c r="A786" s="1" t="s">
        <v>2465</v>
      </c>
      <c r="B786" s="1" t="s">
        <v>2534</v>
      </c>
      <c r="C786" s="1">
        <v>37481.480000000003</v>
      </c>
      <c r="D786" s="1" t="s">
        <v>1356</v>
      </c>
      <c r="E786" s="1" t="str">
        <f>IFERROR(VLOOKUP(Table_Query_from_Cas_Ragle35[[#This Row],[Equipment '#]],'[1]Equip Rates'!A:C,3,FALSE),"")</f>
        <v/>
      </c>
      <c r="F786" s="1" t="str">
        <f>IFERROR(VLOOKUP(Table_Query_from_Cas_Ragle35[[#This Row],[Equipment '#]],H:I,2,FALSE), "No Div")</f>
        <v>1</v>
      </c>
      <c r="H786" s="1" t="s">
        <v>402</v>
      </c>
      <c r="I786" s="1" t="s">
        <v>1456</v>
      </c>
    </row>
    <row r="787" spans="1:9" x14ac:dyDescent="0.3">
      <c r="A787" s="1" t="s">
        <v>2467</v>
      </c>
      <c r="B787" s="1" t="s">
        <v>5830</v>
      </c>
      <c r="C787" s="1">
        <v>40954.699999999997</v>
      </c>
      <c r="D787" s="1" t="s">
        <v>1356</v>
      </c>
      <c r="E787" s="1" t="str">
        <f>IFERROR(VLOOKUP(Table_Query_from_Cas_Ragle35[[#This Row],[Equipment '#]],'[1]Equip Rates'!A:C,3,FALSE),"")</f>
        <v/>
      </c>
      <c r="F787" s="1" t="str">
        <f>IFERROR(VLOOKUP(Table_Query_from_Cas_Ragle35[[#This Row],[Equipment '#]],H:I,2,FALSE), "No Div")</f>
        <v>1</v>
      </c>
      <c r="H787" s="1" t="s">
        <v>63</v>
      </c>
      <c r="I787" s="1" t="s">
        <v>1360</v>
      </c>
    </row>
    <row r="788" spans="1:9" x14ac:dyDescent="0.3">
      <c r="A788" s="1" t="s">
        <v>2468</v>
      </c>
      <c r="B788" s="1" t="s">
        <v>2535</v>
      </c>
      <c r="C788" s="1">
        <v>40043.620000000003</v>
      </c>
      <c r="D788" s="1" t="s">
        <v>1356</v>
      </c>
      <c r="E788" s="1" t="str">
        <f>IFERROR(VLOOKUP(Table_Query_from_Cas_Ragle35[[#This Row],[Equipment '#]],'[1]Equip Rates'!A:C,3,FALSE),"")</f>
        <v/>
      </c>
      <c r="F788" s="1" t="str">
        <f>IFERROR(VLOOKUP(Table_Query_from_Cas_Ragle35[[#This Row],[Equipment '#]],H:I,2,FALSE), "No Div")</f>
        <v>1</v>
      </c>
      <c r="H788" s="1" t="s">
        <v>532</v>
      </c>
      <c r="I788" s="1" t="s">
        <v>1909</v>
      </c>
    </row>
    <row r="789" spans="1:9" x14ac:dyDescent="0.3">
      <c r="A789" s="1" t="s">
        <v>2470</v>
      </c>
      <c r="B789" s="1" t="s">
        <v>2537</v>
      </c>
      <c r="C789" s="1">
        <v>42960.5</v>
      </c>
      <c r="D789" s="1" t="s">
        <v>1356</v>
      </c>
      <c r="E789" s="1" t="str">
        <f>IFERROR(VLOOKUP(Table_Query_from_Cas_Ragle35[[#This Row],[Equipment '#]],'[1]Equip Rates'!A:C,3,FALSE),"")</f>
        <v/>
      </c>
      <c r="F789" s="1" t="str">
        <f>IFERROR(VLOOKUP(Table_Query_from_Cas_Ragle35[[#This Row],[Equipment '#]],H:I,2,FALSE), "No Div")</f>
        <v>1</v>
      </c>
      <c r="H789" s="1" t="s">
        <v>64</v>
      </c>
      <c r="I789" s="1" t="s">
        <v>1360</v>
      </c>
    </row>
    <row r="790" spans="1:9" x14ac:dyDescent="0.3">
      <c r="A790" s="1" t="s">
        <v>2472</v>
      </c>
      <c r="B790" s="1" t="s">
        <v>2538</v>
      </c>
      <c r="C790" s="1">
        <v>33012.89</v>
      </c>
      <c r="D790" s="1" t="s">
        <v>1356</v>
      </c>
      <c r="E790" s="1" t="str">
        <f>IFERROR(VLOOKUP(Table_Query_from_Cas_Ragle35[[#This Row],[Equipment '#]],'[1]Equip Rates'!A:C,3,FALSE),"")</f>
        <v/>
      </c>
      <c r="F790" s="1" t="str">
        <f>IFERROR(VLOOKUP(Table_Query_from_Cas_Ragle35[[#This Row],[Equipment '#]],H:I,2,FALSE), "No Div")</f>
        <v>1</v>
      </c>
      <c r="H790" s="1" t="s">
        <v>2528</v>
      </c>
      <c r="I790" s="1" t="s">
        <v>1357</v>
      </c>
    </row>
    <row r="791" spans="1:9" x14ac:dyDescent="0.3">
      <c r="A791" s="1" t="s">
        <v>385</v>
      </c>
      <c r="B791" s="1" t="s">
        <v>1053</v>
      </c>
      <c r="C791" s="1">
        <v>44846.720000000001</v>
      </c>
      <c r="D791" s="1" t="s">
        <v>1356</v>
      </c>
      <c r="E791" s="1">
        <f>IFERROR(VLOOKUP(Table_Query_from_Cas_Ragle35[[#This Row],[Equipment '#]],'[1]Equip Rates'!A:C,3,FALSE),"")</f>
        <v>1700</v>
      </c>
      <c r="F791" s="1" t="str">
        <f>IFERROR(VLOOKUP(Table_Query_from_Cas_Ragle35[[#This Row],[Equipment '#]],H:I,2,FALSE), "No Div")</f>
        <v>2</v>
      </c>
      <c r="H791" s="1" t="s">
        <v>65</v>
      </c>
      <c r="I791" s="1" t="s">
        <v>1360</v>
      </c>
    </row>
    <row r="792" spans="1:9" x14ac:dyDescent="0.3">
      <c r="A792" s="1" t="s">
        <v>2479</v>
      </c>
      <c r="B792" s="1" t="s">
        <v>2540</v>
      </c>
      <c r="C792" s="1">
        <v>40652.69</v>
      </c>
      <c r="D792" s="1" t="s">
        <v>1356</v>
      </c>
      <c r="E792" s="1" t="str">
        <f>IFERROR(VLOOKUP(Table_Query_from_Cas_Ragle35[[#This Row],[Equipment '#]],'[1]Equip Rates'!A:C,3,FALSE),"")</f>
        <v/>
      </c>
      <c r="F792" s="1" t="str">
        <f>IFERROR(VLOOKUP(Table_Query_from_Cas_Ragle35[[#This Row],[Equipment '#]],H:I,2,FALSE), "No Div")</f>
        <v>1</v>
      </c>
      <c r="H792" s="1" t="s">
        <v>66</v>
      </c>
      <c r="I792" s="1" t="s">
        <v>1360</v>
      </c>
    </row>
    <row r="793" spans="1:9" x14ac:dyDescent="0.3">
      <c r="A793" s="1" t="s">
        <v>2481</v>
      </c>
      <c r="B793" s="1" t="s">
        <v>2541</v>
      </c>
      <c r="C793" s="1">
        <v>39637.26</v>
      </c>
      <c r="D793" s="1" t="s">
        <v>1356</v>
      </c>
      <c r="E793" s="1" t="str">
        <f>IFERROR(VLOOKUP(Table_Query_from_Cas_Ragle35[[#This Row],[Equipment '#]],'[1]Equip Rates'!A:C,3,FALSE),"")</f>
        <v/>
      </c>
      <c r="F793" s="1" t="str">
        <f>IFERROR(VLOOKUP(Table_Query_from_Cas_Ragle35[[#This Row],[Equipment '#]],H:I,2,FALSE), "No Div")</f>
        <v>1</v>
      </c>
      <c r="H793" s="1" t="s">
        <v>2530</v>
      </c>
      <c r="I793" s="1" t="s">
        <v>1357</v>
      </c>
    </row>
    <row r="794" spans="1:9" x14ac:dyDescent="0.3">
      <c r="A794" s="1" t="s">
        <v>2483</v>
      </c>
      <c r="B794" s="1" t="s">
        <v>2542</v>
      </c>
      <c r="C794" s="1">
        <v>54300.79</v>
      </c>
      <c r="D794" s="1" t="s">
        <v>1356</v>
      </c>
      <c r="E794" s="1" t="str">
        <f>IFERROR(VLOOKUP(Table_Query_from_Cas_Ragle35[[#This Row],[Equipment '#]],'[1]Equip Rates'!A:C,3,FALSE),"")</f>
        <v/>
      </c>
      <c r="F794" s="1" t="str">
        <f>IFERROR(VLOOKUP(Table_Query_from_Cas_Ragle35[[#This Row],[Equipment '#]],H:I,2,FALSE), "No Div")</f>
        <v>1</v>
      </c>
      <c r="H794" s="1" t="s">
        <v>67</v>
      </c>
      <c r="I794" s="1" t="s">
        <v>1456</v>
      </c>
    </row>
    <row r="795" spans="1:9" x14ac:dyDescent="0.3">
      <c r="A795" s="1" t="s">
        <v>1124</v>
      </c>
      <c r="B795" s="1" t="s">
        <v>1227</v>
      </c>
      <c r="C795" s="1">
        <v>37487.589999999997</v>
      </c>
      <c r="D795" s="1" t="s">
        <v>1356</v>
      </c>
      <c r="E795" s="1">
        <f>IFERROR(VLOOKUP(Table_Query_from_Cas_Ragle35[[#This Row],[Equipment '#]],'[1]Equip Rates'!A:C,3,FALSE),"")</f>
        <v>1500</v>
      </c>
      <c r="F795" s="1" t="str">
        <f>IFERROR(VLOOKUP(Table_Query_from_Cas_Ragle35[[#This Row],[Equipment '#]],H:I,2,FALSE), "No Div")</f>
        <v>4</v>
      </c>
      <c r="H795" s="1" t="s">
        <v>1130</v>
      </c>
      <c r="I795" s="1" t="s">
        <v>1360</v>
      </c>
    </row>
    <row r="796" spans="1:9" x14ac:dyDescent="0.3">
      <c r="A796" s="1" t="s">
        <v>2488</v>
      </c>
      <c r="B796" s="1" t="s">
        <v>2545</v>
      </c>
      <c r="C796" s="1">
        <v>42475.97</v>
      </c>
      <c r="D796" s="1" t="s">
        <v>1356</v>
      </c>
      <c r="E796" s="1" t="str">
        <f>IFERROR(VLOOKUP(Table_Query_from_Cas_Ragle35[[#This Row],[Equipment '#]],'[1]Equip Rates'!A:C,3,FALSE),"")</f>
        <v/>
      </c>
      <c r="F796" s="1" t="str">
        <f>IFERROR(VLOOKUP(Table_Query_from_Cas_Ragle35[[#This Row],[Equipment '#]],H:I,2,FALSE), "No Div")</f>
        <v>1</v>
      </c>
      <c r="H796" s="1" t="s">
        <v>407</v>
      </c>
      <c r="I796" s="1" t="s">
        <v>1456</v>
      </c>
    </row>
    <row r="797" spans="1:9" x14ac:dyDescent="0.3">
      <c r="A797" s="1" t="s">
        <v>2490</v>
      </c>
      <c r="B797" s="1" t="s">
        <v>2547</v>
      </c>
      <c r="C797" s="1">
        <v>39036.81</v>
      </c>
      <c r="D797" s="1" t="s">
        <v>1356</v>
      </c>
      <c r="E797" s="1" t="str">
        <f>IFERROR(VLOOKUP(Table_Query_from_Cas_Ragle35[[#This Row],[Equipment '#]],'[1]Equip Rates'!A:C,3,FALSE),"")</f>
        <v/>
      </c>
      <c r="F797" s="1" t="str">
        <f>IFERROR(VLOOKUP(Table_Query_from_Cas_Ragle35[[#This Row],[Equipment '#]],H:I,2,FALSE), "No Div")</f>
        <v>1</v>
      </c>
      <c r="H797" s="1" t="s">
        <v>68</v>
      </c>
      <c r="I797" s="1" t="s">
        <v>1507</v>
      </c>
    </row>
    <row r="798" spans="1:9" x14ac:dyDescent="0.3">
      <c r="A798" s="1" t="s">
        <v>2493</v>
      </c>
      <c r="B798" s="1" t="s">
        <v>2549</v>
      </c>
      <c r="C798" s="1">
        <v>12938</v>
      </c>
      <c r="D798" s="1" t="s">
        <v>1356</v>
      </c>
      <c r="E798" s="1" t="str">
        <f>IFERROR(VLOOKUP(Table_Query_from_Cas_Ragle35[[#This Row],[Equipment '#]],'[1]Equip Rates'!A:C,3,FALSE),"")</f>
        <v/>
      </c>
      <c r="F798" s="1" t="str">
        <f>IFERROR(VLOOKUP(Table_Query_from_Cas_Ragle35[[#This Row],[Equipment '#]],H:I,2,FALSE), "No Div")</f>
        <v>2</v>
      </c>
      <c r="H798" s="1" t="s">
        <v>69</v>
      </c>
      <c r="I798" s="1" t="s">
        <v>1507</v>
      </c>
    </row>
    <row r="799" spans="1:9" x14ac:dyDescent="0.3">
      <c r="A799" s="1" t="s">
        <v>2497</v>
      </c>
      <c r="B799" s="1" t="s">
        <v>2551</v>
      </c>
      <c r="C799" s="1">
        <v>43507.27</v>
      </c>
      <c r="D799" s="1" t="s">
        <v>1356</v>
      </c>
      <c r="E799" s="1" t="str">
        <f>IFERROR(VLOOKUP(Table_Query_from_Cas_Ragle35[[#This Row],[Equipment '#]],'[1]Equip Rates'!A:C,3,FALSE),"")</f>
        <v/>
      </c>
      <c r="F799" s="1" t="str">
        <f>IFERROR(VLOOKUP(Table_Query_from_Cas_Ragle35[[#This Row],[Equipment '#]],H:I,2,FALSE), "No Div")</f>
        <v>1</v>
      </c>
      <c r="H799" s="1" t="s">
        <v>2536</v>
      </c>
      <c r="I799" s="1" t="s">
        <v>1357</v>
      </c>
    </row>
    <row r="800" spans="1:9" x14ac:dyDescent="0.3">
      <c r="A800" s="1" t="s">
        <v>1236</v>
      </c>
      <c r="B800" s="1" t="s">
        <v>1237</v>
      </c>
      <c r="C800" s="1">
        <v>37393.410000000003</v>
      </c>
      <c r="D800" s="1" t="s">
        <v>1356</v>
      </c>
      <c r="E800" s="1">
        <f>IFERROR(VLOOKUP(Table_Query_from_Cas_Ragle35[[#This Row],[Equipment '#]],'[1]Equip Rates'!A:C,3,FALSE),"")</f>
        <v>1500</v>
      </c>
      <c r="F800" s="1" t="str">
        <f>IFERROR(VLOOKUP(Table_Query_from_Cas_Ragle35[[#This Row],[Equipment '#]],H:I,2,FALSE), "No Div")</f>
        <v>2</v>
      </c>
      <c r="H800" s="1" t="s">
        <v>70</v>
      </c>
      <c r="I800" s="1" t="s">
        <v>1360</v>
      </c>
    </row>
    <row r="801" spans="1:9" x14ac:dyDescent="0.3">
      <c r="A801" s="1" t="s">
        <v>49</v>
      </c>
      <c r="B801" s="1" t="s">
        <v>168</v>
      </c>
      <c r="C801" s="1">
        <v>27321.25</v>
      </c>
      <c r="D801" s="1" t="s">
        <v>1356</v>
      </c>
      <c r="E801" s="1">
        <f>IFERROR(VLOOKUP(Table_Query_from_Cas_Ragle35[[#This Row],[Equipment '#]],'[1]Equip Rates'!A:C,3,FALSE),"")</f>
        <v>1300</v>
      </c>
      <c r="F801" s="1" t="str">
        <f>IFERROR(VLOOKUP(Table_Query_from_Cas_Ragle35[[#This Row],[Equipment '#]],H:I,2,FALSE), "No Div")</f>
        <v>2</v>
      </c>
      <c r="H801" s="1" t="s">
        <v>2539</v>
      </c>
      <c r="I801" s="1" t="s">
        <v>1360</v>
      </c>
    </row>
    <row r="802" spans="1:9" x14ac:dyDescent="0.3">
      <c r="A802" s="1" t="s">
        <v>1240</v>
      </c>
      <c r="B802" s="1" t="s">
        <v>1241</v>
      </c>
      <c r="C802" s="1">
        <v>34036.93</v>
      </c>
      <c r="D802" s="1" t="s">
        <v>1356</v>
      </c>
      <c r="E802" s="1">
        <f>IFERROR(VLOOKUP(Table_Query_from_Cas_Ragle35[[#This Row],[Equipment '#]],'[1]Equip Rates'!A:C,3,FALSE),"")</f>
        <v>1300</v>
      </c>
      <c r="F802" s="1" t="str">
        <f>IFERROR(VLOOKUP(Table_Query_from_Cas_Ragle35[[#This Row],[Equipment '#]],H:I,2,FALSE), "No Div")</f>
        <v>4</v>
      </c>
      <c r="H802" s="1" t="s">
        <v>71</v>
      </c>
      <c r="I802" s="1" t="s">
        <v>1360</v>
      </c>
    </row>
    <row r="803" spans="1:9" x14ac:dyDescent="0.3">
      <c r="A803" s="1" t="s">
        <v>50</v>
      </c>
      <c r="B803" s="1" t="s">
        <v>1244</v>
      </c>
      <c r="C803" s="1">
        <v>37521.68</v>
      </c>
      <c r="D803" s="1" t="s">
        <v>1356</v>
      </c>
      <c r="E803" s="1">
        <f>IFERROR(VLOOKUP(Table_Query_from_Cas_Ragle35[[#This Row],[Equipment '#]],'[1]Equip Rates'!A:C,3,FALSE),"")</f>
        <v>1500</v>
      </c>
      <c r="F803" s="1" t="str">
        <f>IFERROR(VLOOKUP(Table_Query_from_Cas_Ragle35[[#This Row],[Equipment '#]],H:I,2,FALSE), "No Div")</f>
        <v>2</v>
      </c>
      <c r="H803" s="1" t="s">
        <v>412</v>
      </c>
      <c r="I803" s="1" t="s">
        <v>1360</v>
      </c>
    </row>
    <row r="804" spans="1:9" x14ac:dyDescent="0.3">
      <c r="A804" s="1" t="s">
        <v>2508</v>
      </c>
      <c r="B804" s="1" t="s">
        <v>2554</v>
      </c>
      <c r="C804" s="1">
        <v>19645.07</v>
      </c>
      <c r="D804" s="1" t="s">
        <v>1356</v>
      </c>
      <c r="E804" s="1" t="str">
        <f>IFERROR(VLOOKUP(Table_Query_from_Cas_Ragle35[[#This Row],[Equipment '#]],'[1]Equip Rates'!A:C,3,FALSE),"")</f>
        <v/>
      </c>
      <c r="F804" s="1" t="str">
        <f>IFERROR(VLOOKUP(Table_Query_from_Cas_Ragle35[[#This Row],[Equipment '#]],H:I,2,FALSE), "No Div")</f>
        <v>2</v>
      </c>
      <c r="H804" s="1" t="s">
        <v>72</v>
      </c>
      <c r="I804" s="1" t="s">
        <v>1360</v>
      </c>
    </row>
    <row r="805" spans="1:9" x14ac:dyDescent="0.3">
      <c r="A805" s="1" t="s">
        <v>51</v>
      </c>
      <c r="B805" s="1" t="s">
        <v>169</v>
      </c>
      <c r="C805" s="1">
        <v>37201.440000000002</v>
      </c>
      <c r="D805" s="1" t="s">
        <v>1356</v>
      </c>
      <c r="E805" s="1">
        <f>IFERROR(VLOOKUP(Table_Query_from_Cas_Ragle35[[#This Row],[Equipment '#]],'[1]Equip Rates'!A:C,3,FALSE),"")</f>
        <v>1500</v>
      </c>
      <c r="F805" s="1" t="str">
        <f>IFERROR(VLOOKUP(Table_Query_from_Cas_Ragle35[[#This Row],[Equipment '#]],H:I,2,FALSE), "No Div")</f>
        <v>4</v>
      </c>
      <c r="H805" s="1" t="s">
        <v>2543</v>
      </c>
      <c r="I805" s="1" t="s">
        <v>1360</v>
      </c>
    </row>
    <row r="806" spans="1:9" x14ac:dyDescent="0.3">
      <c r="A806" s="1" t="s">
        <v>2513</v>
      </c>
      <c r="B806" s="1" t="s">
        <v>2556</v>
      </c>
      <c r="C806" s="1">
        <v>36113.75</v>
      </c>
      <c r="D806" s="1" t="s">
        <v>1356</v>
      </c>
      <c r="E806" s="1" t="str">
        <f>IFERROR(VLOOKUP(Table_Query_from_Cas_Ragle35[[#This Row],[Equipment '#]],'[1]Equip Rates'!A:C,3,FALSE),"")</f>
        <v/>
      </c>
      <c r="F806" s="1" t="str">
        <f>IFERROR(VLOOKUP(Table_Query_from_Cas_Ragle35[[#This Row],[Equipment '#]],H:I,2,FALSE), "No Div")</f>
        <v>1</v>
      </c>
      <c r="H806" s="1" t="s">
        <v>73</v>
      </c>
      <c r="I806" s="1" t="s">
        <v>1360</v>
      </c>
    </row>
    <row r="807" spans="1:9" x14ac:dyDescent="0.3">
      <c r="A807" s="1" t="s">
        <v>2516</v>
      </c>
      <c r="B807" s="1" t="s">
        <v>2558</v>
      </c>
      <c r="C807" s="1">
        <v>39909.040000000001</v>
      </c>
      <c r="D807" s="1" t="s">
        <v>1356</v>
      </c>
      <c r="E807" s="1" t="str">
        <f>IFERROR(VLOOKUP(Table_Query_from_Cas_Ragle35[[#This Row],[Equipment '#]],'[1]Equip Rates'!A:C,3,FALSE),"")</f>
        <v/>
      </c>
      <c r="F807" s="1" t="str">
        <f>IFERROR(VLOOKUP(Table_Query_from_Cas_Ragle35[[#This Row],[Equipment '#]],H:I,2,FALSE), "No Div")</f>
        <v>1</v>
      </c>
      <c r="H807" s="1" t="s">
        <v>2544</v>
      </c>
      <c r="I807" s="1" t="s">
        <v>1360</v>
      </c>
    </row>
    <row r="808" spans="1:9" x14ac:dyDescent="0.3">
      <c r="A808" s="1" t="s">
        <v>52</v>
      </c>
      <c r="B808" s="1" t="s">
        <v>1245</v>
      </c>
      <c r="C808" s="1">
        <v>37670.949999999997</v>
      </c>
      <c r="D808" s="1" t="s">
        <v>1356</v>
      </c>
      <c r="E808" s="1">
        <f>IFERROR(VLOOKUP(Table_Query_from_Cas_Ragle35[[#This Row],[Equipment '#]],'[1]Equip Rates'!A:C,3,FALSE),"")</f>
        <v>1500</v>
      </c>
      <c r="F808" s="1" t="str">
        <f>IFERROR(VLOOKUP(Table_Query_from_Cas_Ragle35[[#This Row],[Equipment '#]],H:I,2,FALSE), "No Div")</f>
        <v>2</v>
      </c>
      <c r="H808" s="1" t="s">
        <v>2546</v>
      </c>
      <c r="I808" s="1" t="s">
        <v>1357</v>
      </c>
    </row>
    <row r="809" spans="1:9" x14ac:dyDescent="0.3">
      <c r="A809" s="1" t="s">
        <v>53</v>
      </c>
      <c r="B809" s="1" t="s">
        <v>170</v>
      </c>
      <c r="C809" s="1">
        <v>28469.43</v>
      </c>
      <c r="D809" s="1" t="s">
        <v>1356</v>
      </c>
      <c r="E809" s="1">
        <f>IFERROR(VLOOKUP(Table_Query_from_Cas_Ragle35[[#This Row],[Equipment '#]],'[1]Equip Rates'!A:C,3,FALSE),"")</f>
        <v>1300</v>
      </c>
      <c r="F809" s="1" t="str">
        <f>IFERROR(VLOOKUP(Table_Query_from_Cas_Ragle35[[#This Row],[Equipment '#]],H:I,2,FALSE), "No Div")</f>
        <v>2</v>
      </c>
      <c r="H809" s="1" t="s">
        <v>2548</v>
      </c>
      <c r="I809" s="1" t="s">
        <v>1357</v>
      </c>
    </row>
    <row r="810" spans="1:9" x14ac:dyDescent="0.3">
      <c r="A810" s="1" t="s">
        <v>54</v>
      </c>
      <c r="B810" s="1" t="s">
        <v>171</v>
      </c>
      <c r="C810" s="1">
        <v>35857.35</v>
      </c>
      <c r="D810" s="1" t="s">
        <v>1356</v>
      </c>
      <c r="E810" s="1">
        <f>IFERROR(VLOOKUP(Table_Query_from_Cas_Ragle35[[#This Row],[Equipment '#]],'[1]Equip Rates'!A:C,3,FALSE),"")</f>
        <v>1300</v>
      </c>
      <c r="F810" s="1" t="str">
        <f>IFERROR(VLOOKUP(Table_Query_from_Cas_Ragle35[[#This Row],[Equipment '#]],H:I,2,FALSE), "No Div")</f>
        <v>2</v>
      </c>
      <c r="H810" s="1" t="s">
        <v>2550</v>
      </c>
      <c r="I810" s="1" t="s">
        <v>1357</v>
      </c>
    </row>
    <row r="811" spans="1:9" x14ac:dyDescent="0.3">
      <c r="A811" s="1" t="s">
        <v>55</v>
      </c>
      <c r="B811" s="1" t="s">
        <v>1246</v>
      </c>
      <c r="C811" s="1">
        <v>33715.69</v>
      </c>
      <c r="D811" s="1" t="s">
        <v>1356</v>
      </c>
      <c r="E811" s="1">
        <f>IFERROR(VLOOKUP(Table_Query_from_Cas_Ragle35[[#This Row],[Equipment '#]],'[1]Equip Rates'!A:C,3,FALSE),"")</f>
        <v>1300</v>
      </c>
      <c r="F811" s="1" t="str">
        <f>IFERROR(VLOOKUP(Table_Query_from_Cas_Ragle35[[#This Row],[Equipment '#]],H:I,2,FALSE), "No Div")</f>
        <v>2</v>
      </c>
      <c r="H811" s="1" t="s">
        <v>1251</v>
      </c>
      <c r="I811" s="1" t="s">
        <v>1360</v>
      </c>
    </row>
    <row r="812" spans="1:9" x14ac:dyDescent="0.3">
      <c r="A812" s="1" t="s">
        <v>270</v>
      </c>
      <c r="B812" s="1" t="s">
        <v>271</v>
      </c>
      <c r="C812" s="1">
        <v>33715.69</v>
      </c>
      <c r="D812" s="1" t="s">
        <v>1356</v>
      </c>
      <c r="E812" s="1">
        <f>IFERROR(VLOOKUP(Table_Query_from_Cas_Ragle35[[#This Row],[Equipment '#]],'[1]Equip Rates'!A:C,3,FALSE),"")</f>
        <v>1300</v>
      </c>
      <c r="F812" s="1" t="str">
        <f>IFERROR(VLOOKUP(Table_Query_from_Cas_Ragle35[[#This Row],[Equipment '#]],H:I,2,FALSE), "No Div")</f>
        <v>2</v>
      </c>
      <c r="H812" s="1" t="s">
        <v>74</v>
      </c>
      <c r="I812" s="1" t="s">
        <v>1360</v>
      </c>
    </row>
    <row r="813" spans="1:9" x14ac:dyDescent="0.3">
      <c r="A813" s="1" t="s">
        <v>56</v>
      </c>
      <c r="B813" s="1" t="s">
        <v>172</v>
      </c>
      <c r="C813" s="1">
        <v>28009.38</v>
      </c>
      <c r="D813" s="1" t="s">
        <v>1356</v>
      </c>
      <c r="E813" s="1">
        <f>IFERROR(VLOOKUP(Table_Query_from_Cas_Ragle35[[#This Row],[Equipment '#]],'[1]Equip Rates'!A:C,3,FALSE),"")</f>
        <v>1300</v>
      </c>
      <c r="F813" s="1" t="str">
        <f>IFERROR(VLOOKUP(Table_Query_from_Cas_Ragle35[[#This Row],[Equipment '#]],H:I,2,FALSE), "No Div")</f>
        <v>2</v>
      </c>
      <c r="H813" s="1" t="s">
        <v>2552</v>
      </c>
      <c r="I813" s="1" t="s">
        <v>1360</v>
      </c>
    </row>
    <row r="814" spans="1:9" x14ac:dyDescent="0.3">
      <c r="A814" s="1" t="s">
        <v>57</v>
      </c>
      <c r="B814" s="1" t="s">
        <v>173</v>
      </c>
      <c r="C814" s="1">
        <v>35857.35</v>
      </c>
      <c r="D814" s="1" t="s">
        <v>1356</v>
      </c>
      <c r="E814" s="1">
        <f>IFERROR(VLOOKUP(Table_Query_from_Cas_Ragle35[[#This Row],[Equipment '#]],'[1]Equip Rates'!A:C,3,FALSE),"")</f>
        <v>1300</v>
      </c>
      <c r="F814" s="1" t="str">
        <f>IFERROR(VLOOKUP(Table_Query_from_Cas_Ragle35[[#This Row],[Equipment '#]],H:I,2,FALSE), "No Div")</f>
        <v>2</v>
      </c>
      <c r="H814" s="1" t="s">
        <v>2553</v>
      </c>
      <c r="I814" s="1" t="s">
        <v>1507</v>
      </c>
    </row>
    <row r="815" spans="1:9" x14ac:dyDescent="0.3">
      <c r="A815" s="1" t="s">
        <v>58</v>
      </c>
      <c r="B815" s="1" t="s">
        <v>174</v>
      </c>
      <c r="C815" s="1">
        <v>26985.3</v>
      </c>
      <c r="D815" s="1" t="s">
        <v>1356</v>
      </c>
      <c r="E815" s="1">
        <f>IFERROR(VLOOKUP(Table_Query_from_Cas_Ragle35[[#This Row],[Equipment '#]],'[1]Equip Rates'!A:C,3,FALSE),"")</f>
        <v>1300</v>
      </c>
      <c r="F815" s="1" t="str">
        <f>IFERROR(VLOOKUP(Table_Query_from_Cas_Ragle35[[#This Row],[Equipment '#]],H:I,2,FALSE), "No Div")</f>
        <v>2</v>
      </c>
      <c r="H815" s="1" t="s">
        <v>75</v>
      </c>
      <c r="I815" s="1" t="s">
        <v>1360</v>
      </c>
    </row>
    <row r="816" spans="1:9" x14ac:dyDescent="0.3">
      <c r="A816" s="1" t="s">
        <v>59</v>
      </c>
      <c r="B816" s="1" t="s">
        <v>175</v>
      </c>
      <c r="C816" s="1">
        <v>26985.3</v>
      </c>
      <c r="D816" s="1" t="s">
        <v>1356</v>
      </c>
      <c r="E816" s="1">
        <f>IFERROR(VLOOKUP(Table_Query_from_Cas_Ragle35[[#This Row],[Equipment '#]],'[1]Equip Rates'!A:C,3,FALSE),"")</f>
        <v>1300</v>
      </c>
      <c r="F816" s="1" t="str">
        <f>IFERROR(VLOOKUP(Table_Query_from_Cas_Ragle35[[#This Row],[Equipment '#]],H:I,2,FALSE), "No Div")</f>
        <v>4</v>
      </c>
      <c r="H816" s="1" t="s">
        <v>2555</v>
      </c>
      <c r="I816" s="1" t="s">
        <v>1360</v>
      </c>
    </row>
    <row r="817" spans="1:9" x14ac:dyDescent="0.3">
      <c r="A817" s="1" t="s">
        <v>60</v>
      </c>
      <c r="B817" s="1" t="s">
        <v>176</v>
      </c>
      <c r="C817" s="1">
        <v>26985.3</v>
      </c>
      <c r="D817" s="1" t="s">
        <v>1356</v>
      </c>
      <c r="E817" s="1">
        <f>IFERROR(VLOOKUP(Table_Query_from_Cas_Ragle35[[#This Row],[Equipment '#]],'[1]Equip Rates'!A:C,3,FALSE),"")</f>
        <v>1300</v>
      </c>
      <c r="F817" s="1" t="str">
        <f>IFERROR(VLOOKUP(Table_Query_from_Cas_Ragle35[[#This Row],[Equipment '#]],H:I,2,FALSE), "No Div")</f>
        <v>4</v>
      </c>
      <c r="H817" s="1" t="s">
        <v>76</v>
      </c>
      <c r="I817" s="1" t="s">
        <v>1360</v>
      </c>
    </row>
    <row r="818" spans="1:9" x14ac:dyDescent="0.3">
      <c r="A818" s="1" t="s">
        <v>2526</v>
      </c>
      <c r="B818" s="1" t="s">
        <v>5831</v>
      </c>
      <c r="C818" s="1">
        <v>32563.49</v>
      </c>
      <c r="D818" s="1" t="s">
        <v>1356</v>
      </c>
      <c r="E818" s="1" t="str">
        <f>IFERROR(VLOOKUP(Table_Query_from_Cas_Ragle35[[#This Row],[Equipment '#]],'[1]Equip Rates'!A:C,3,FALSE),"")</f>
        <v/>
      </c>
      <c r="F818" s="1" t="str">
        <f>IFERROR(VLOOKUP(Table_Query_from_Cas_Ragle35[[#This Row],[Equipment '#]],H:I,2,FALSE), "No Div")</f>
        <v>1</v>
      </c>
      <c r="H818" s="1" t="s">
        <v>2557</v>
      </c>
      <c r="I818" s="1" t="s">
        <v>1360</v>
      </c>
    </row>
    <row r="819" spans="1:9" x14ac:dyDescent="0.3">
      <c r="A819" s="1" t="s">
        <v>402</v>
      </c>
      <c r="B819" s="1" t="s">
        <v>1054</v>
      </c>
      <c r="C819" s="1">
        <v>32614.720000000001</v>
      </c>
      <c r="D819" s="1" t="s">
        <v>1356</v>
      </c>
      <c r="E819" s="1">
        <f>IFERROR(VLOOKUP(Table_Query_from_Cas_Ragle35[[#This Row],[Equipment '#]],'[1]Equip Rates'!A:C,3,FALSE),"")</f>
        <v>1500</v>
      </c>
      <c r="F819" s="1" t="str">
        <f>IFERROR(VLOOKUP(Table_Query_from_Cas_Ragle35[[#This Row],[Equipment '#]],H:I,2,FALSE), "No Div")</f>
        <v>3</v>
      </c>
      <c r="H819" s="1" t="s">
        <v>77</v>
      </c>
      <c r="I819" s="1" t="s">
        <v>1360</v>
      </c>
    </row>
    <row r="820" spans="1:9" x14ac:dyDescent="0.3">
      <c r="A820" s="1" t="s">
        <v>532</v>
      </c>
      <c r="B820" s="1" t="s">
        <v>1249</v>
      </c>
      <c r="C820" s="1">
        <v>43394.25</v>
      </c>
      <c r="D820" s="1" t="s">
        <v>1356</v>
      </c>
      <c r="E820" s="1">
        <f>IFERROR(VLOOKUP(Table_Query_from_Cas_Ragle35[[#This Row],[Equipment '#]],'[1]Equip Rates'!A:C,3,FALSE),"")</f>
        <v>1300</v>
      </c>
      <c r="F820" s="1" t="str">
        <f>IFERROR(VLOOKUP(Table_Query_from_Cas_Ragle35[[#This Row],[Equipment '#]],H:I,2,FALSE), "No Div")</f>
        <v>8</v>
      </c>
      <c r="H820" s="1" t="s">
        <v>2559</v>
      </c>
      <c r="I820" s="1" t="s">
        <v>1360</v>
      </c>
    </row>
    <row r="821" spans="1:9" x14ac:dyDescent="0.3">
      <c r="A821" s="1" t="s">
        <v>2569</v>
      </c>
      <c r="B821" s="1" t="s">
        <v>2570</v>
      </c>
      <c r="C821" s="1">
        <v>5500</v>
      </c>
      <c r="D821" s="1" t="s">
        <v>1356</v>
      </c>
      <c r="E821" s="1" t="str">
        <f>IFERROR(VLOOKUP(Table_Query_from_Cas_Ragle35[[#This Row],[Equipment '#]],'[1]Equip Rates'!A:C,3,FALSE),"")</f>
        <v/>
      </c>
      <c r="F821" s="1" t="str">
        <f>IFERROR(VLOOKUP(Table_Query_from_Cas_Ragle35[[#This Row],[Equipment '#]],H:I,2,FALSE), "No Div")</f>
        <v>No Div</v>
      </c>
      <c r="H821" s="1" t="s">
        <v>2560</v>
      </c>
      <c r="I821" s="1" t="s">
        <v>1357</v>
      </c>
    </row>
    <row r="822" spans="1:9" x14ac:dyDescent="0.3">
      <c r="A822" s="1" t="s">
        <v>64</v>
      </c>
      <c r="B822" s="1" t="s">
        <v>180</v>
      </c>
      <c r="C822" s="1">
        <v>33520.839999999997</v>
      </c>
      <c r="D822" s="1" t="s">
        <v>1356</v>
      </c>
      <c r="E822" s="1">
        <f>IFERROR(VLOOKUP(Table_Query_from_Cas_Ragle35[[#This Row],[Equipment '#]],'[1]Equip Rates'!A:C,3,FALSE),"")</f>
        <v>1500</v>
      </c>
      <c r="F822" s="1" t="str">
        <f>IFERROR(VLOOKUP(Table_Query_from_Cas_Ragle35[[#This Row],[Equipment '#]],H:I,2,FALSE), "No Div")</f>
        <v>2</v>
      </c>
      <c r="H822" s="1" t="s">
        <v>2561</v>
      </c>
      <c r="I822" s="1" t="s">
        <v>1357</v>
      </c>
    </row>
    <row r="823" spans="1:9" x14ac:dyDescent="0.3">
      <c r="A823" s="1" t="s">
        <v>2528</v>
      </c>
      <c r="B823" s="1" t="s">
        <v>2571</v>
      </c>
      <c r="C823" s="1">
        <v>34805.300000000003</v>
      </c>
      <c r="D823" s="1" t="s">
        <v>1356</v>
      </c>
      <c r="E823" s="1" t="str">
        <f>IFERROR(VLOOKUP(Table_Query_from_Cas_Ragle35[[#This Row],[Equipment '#]],'[1]Equip Rates'!A:C,3,FALSE),"")</f>
        <v/>
      </c>
      <c r="F823" s="1" t="str">
        <f>IFERROR(VLOOKUP(Table_Query_from_Cas_Ragle35[[#This Row],[Equipment '#]],H:I,2,FALSE), "No Div")</f>
        <v>1</v>
      </c>
      <c r="H823" s="1" t="s">
        <v>2562</v>
      </c>
      <c r="I823" s="1" t="s">
        <v>1357</v>
      </c>
    </row>
    <row r="824" spans="1:9" x14ac:dyDescent="0.3">
      <c r="A824" s="1" t="s">
        <v>65</v>
      </c>
      <c r="B824" s="1" t="s">
        <v>181</v>
      </c>
      <c r="C824" s="1">
        <v>38315.33</v>
      </c>
      <c r="D824" s="1" t="s">
        <v>1356</v>
      </c>
      <c r="E824" s="1">
        <f>IFERROR(VLOOKUP(Table_Query_from_Cas_Ragle35[[#This Row],[Equipment '#]],'[1]Equip Rates'!A:C,3,FALSE),"")</f>
        <v>1500</v>
      </c>
      <c r="F824" s="1" t="str">
        <f>IFERROR(VLOOKUP(Table_Query_from_Cas_Ragle35[[#This Row],[Equipment '#]],H:I,2,FALSE), "No Div")</f>
        <v>2</v>
      </c>
      <c r="H824" s="1" t="s">
        <v>2563</v>
      </c>
      <c r="I824" s="1" t="s">
        <v>1357</v>
      </c>
    </row>
    <row r="825" spans="1:9" x14ac:dyDescent="0.3">
      <c r="A825" s="1" t="s">
        <v>66</v>
      </c>
      <c r="B825" s="1" t="s">
        <v>182</v>
      </c>
      <c r="C825" s="1">
        <v>38315.33</v>
      </c>
      <c r="D825" s="1" t="s">
        <v>1356</v>
      </c>
      <c r="E825" s="1">
        <f>IFERROR(VLOOKUP(Table_Query_from_Cas_Ragle35[[#This Row],[Equipment '#]],'[1]Equip Rates'!A:C,3,FALSE),"")</f>
        <v>1500</v>
      </c>
      <c r="F825" s="1" t="str">
        <f>IFERROR(VLOOKUP(Table_Query_from_Cas_Ragle35[[#This Row],[Equipment '#]],H:I,2,FALSE), "No Div")</f>
        <v>2</v>
      </c>
      <c r="H825" s="1" t="s">
        <v>78</v>
      </c>
      <c r="I825" s="1" t="s">
        <v>1360</v>
      </c>
    </row>
    <row r="826" spans="1:9" x14ac:dyDescent="0.3">
      <c r="A826" s="1" t="s">
        <v>2530</v>
      </c>
      <c r="B826" s="1" t="s">
        <v>2574</v>
      </c>
      <c r="C826" s="1">
        <v>45540.73</v>
      </c>
      <c r="D826" s="1" t="s">
        <v>1356</v>
      </c>
      <c r="E826" s="1" t="str">
        <f>IFERROR(VLOOKUP(Table_Query_from_Cas_Ragle35[[#This Row],[Equipment '#]],'[1]Equip Rates'!A:C,3,FALSE),"")</f>
        <v/>
      </c>
      <c r="F826" s="1" t="str">
        <f>IFERROR(VLOOKUP(Table_Query_from_Cas_Ragle35[[#This Row],[Equipment '#]],H:I,2,FALSE), "No Div")</f>
        <v>1</v>
      </c>
      <c r="H826" s="1" t="s">
        <v>79</v>
      </c>
      <c r="I826" s="1" t="s">
        <v>1360</v>
      </c>
    </row>
    <row r="827" spans="1:9" x14ac:dyDescent="0.3">
      <c r="A827" s="1" t="s">
        <v>67</v>
      </c>
      <c r="B827" s="1" t="s">
        <v>183</v>
      </c>
      <c r="C827" s="1">
        <v>36163.379999999997</v>
      </c>
      <c r="D827" s="1" t="s">
        <v>1356</v>
      </c>
      <c r="E827" s="1">
        <f>IFERROR(VLOOKUP(Table_Query_from_Cas_Ragle35[[#This Row],[Equipment '#]],'[1]Equip Rates'!A:C,3,FALSE),"")</f>
        <v>1300</v>
      </c>
      <c r="F827" s="1" t="str">
        <f>IFERROR(VLOOKUP(Table_Query_from_Cas_Ragle35[[#This Row],[Equipment '#]],H:I,2,FALSE), "No Div")</f>
        <v>3</v>
      </c>
      <c r="H827" s="1" t="s">
        <v>80</v>
      </c>
      <c r="I827" s="1" t="s">
        <v>1456</v>
      </c>
    </row>
    <row r="828" spans="1:9" x14ac:dyDescent="0.3">
      <c r="A828" s="1" t="s">
        <v>407</v>
      </c>
      <c r="B828" s="1" t="s">
        <v>1055</v>
      </c>
      <c r="C828" s="1">
        <v>38302.28</v>
      </c>
      <c r="D828" s="1" t="s">
        <v>1356</v>
      </c>
      <c r="E828" s="1">
        <f>IFERROR(VLOOKUP(Table_Query_from_Cas_Ragle35[[#This Row],[Equipment '#]],'[1]Equip Rates'!A:C,3,FALSE),"")</f>
        <v>1500</v>
      </c>
      <c r="F828" s="1" t="str">
        <f>IFERROR(VLOOKUP(Table_Query_from_Cas_Ragle35[[#This Row],[Equipment '#]],H:I,2,FALSE), "No Div")</f>
        <v>3</v>
      </c>
      <c r="H828" s="1" t="s">
        <v>81</v>
      </c>
      <c r="I828" s="1" t="s">
        <v>1360</v>
      </c>
    </row>
    <row r="829" spans="1:9" x14ac:dyDescent="0.3">
      <c r="A829" s="1" t="s">
        <v>68</v>
      </c>
      <c r="B829" s="1" t="s">
        <v>184</v>
      </c>
      <c r="C829" s="1">
        <v>37361.33</v>
      </c>
      <c r="D829" s="1" t="s">
        <v>1356</v>
      </c>
      <c r="E829" s="1">
        <f>IFERROR(VLOOKUP(Table_Query_from_Cas_Ragle35[[#This Row],[Equipment '#]],'[1]Equip Rates'!A:C,3,FALSE),"")</f>
        <v>1300</v>
      </c>
      <c r="F829" s="1" t="str">
        <f>IFERROR(VLOOKUP(Table_Query_from_Cas_Ragle35[[#This Row],[Equipment '#]],H:I,2,FALSE), "No Div")</f>
        <v>4</v>
      </c>
      <c r="H829" s="1" t="s">
        <v>2564</v>
      </c>
      <c r="I829" s="1" t="s">
        <v>1357</v>
      </c>
    </row>
    <row r="830" spans="1:9" x14ac:dyDescent="0.3">
      <c r="A830" s="1" t="s">
        <v>69</v>
      </c>
      <c r="B830" s="1" t="s">
        <v>185</v>
      </c>
      <c r="C830" s="1">
        <v>37361.33</v>
      </c>
      <c r="D830" s="1" t="s">
        <v>1356</v>
      </c>
      <c r="E830" s="1">
        <f>IFERROR(VLOOKUP(Table_Query_from_Cas_Ragle35[[#This Row],[Equipment '#]],'[1]Equip Rates'!A:C,3,FALSE),"")</f>
        <v>1300</v>
      </c>
      <c r="F830" s="1" t="str">
        <f>IFERROR(VLOOKUP(Table_Query_from_Cas_Ragle35[[#This Row],[Equipment '#]],H:I,2,FALSE), "No Div")</f>
        <v>4</v>
      </c>
      <c r="H830" s="1" t="s">
        <v>2565</v>
      </c>
      <c r="I830" s="1" t="s">
        <v>1357</v>
      </c>
    </row>
    <row r="831" spans="1:9" x14ac:dyDescent="0.3">
      <c r="A831" s="1" t="s">
        <v>70</v>
      </c>
      <c r="B831" s="1" t="s">
        <v>186</v>
      </c>
      <c r="C831" s="1">
        <v>37711.910000000003</v>
      </c>
      <c r="D831" s="1" t="s">
        <v>1356</v>
      </c>
      <c r="E831" s="1">
        <f>IFERROR(VLOOKUP(Table_Query_from_Cas_Ragle35[[#This Row],[Equipment '#]],'[1]Equip Rates'!A:C,3,FALSE),"")</f>
        <v>1500</v>
      </c>
      <c r="F831" s="1" t="str">
        <f>IFERROR(VLOOKUP(Table_Query_from_Cas_Ragle35[[#This Row],[Equipment '#]],H:I,2,FALSE), "No Div")</f>
        <v>2</v>
      </c>
      <c r="H831" s="1" t="s">
        <v>2566</v>
      </c>
      <c r="I831" s="1" t="s">
        <v>1357</v>
      </c>
    </row>
    <row r="832" spans="1:9" x14ac:dyDescent="0.3">
      <c r="A832" s="1" t="s">
        <v>2539</v>
      </c>
      <c r="B832" s="1" t="s">
        <v>2580</v>
      </c>
      <c r="C832" s="1">
        <v>3216.97</v>
      </c>
      <c r="D832" s="1" t="s">
        <v>1356</v>
      </c>
      <c r="E832" s="1">
        <f>IFERROR(VLOOKUP(Table_Query_from_Cas_Ragle35[[#This Row],[Equipment '#]],'[1]Equip Rates'!A:C,3,FALSE),"")</f>
        <v>1500</v>
      </c>
      <c r="F832" s="1" t="str">
        <f>IFERROR(VLOOKUP(Table_Query_from_Cas_Ragle35[[#This Row],[Equipment '#]],H:I,2,FALSE), "No Div")</f>
        <v>2</v>
      </c>
      <c r="H832" s="1" t="s">
        <v>2567</v>
      </c>
      <c r="I832" s="1" t="s">
        <v>1357</v>
      </c>
    </row>
    <row r="833" spans="1:9" x14ac:dyDescent="0.3">
      <c r="A833" s="1" t="s">
        <v>71</v>
      </c>
      <c r="B833" s="1" t="s">
        <v>187</v>
      </c>
      <c r="C833" s="1">
        <v>28100.240000000002</v>
      </c>
      <c r="D833" s="1" t="s">
        <v>1356</v>
      </c>
      <c r="E833" s="1">
        <f>IFERROR(VLOOKUP(Table_Query_from_Cas_Ragle35[[#This Row],[Equipment '#]],'[1]Equip Rates'!A:C,3,FALSE),"")</f>
        <v>1300</v>
      </c>
      <c r="F833" s="1" t="str">
        <f>IFERROR(VLOOKUP(Table_Query_from_Cas_Ragle35[[#This Row],[Equipment '#]],H:I,2,FALSE), "No Div")</f>
        <v>2</v>
      </c>
      <c r="H833" s="1" t="s">
        <v>1254</v>
      </c>
      <c r="I833" s="1" t="s">
        <v>1507</v>
      </c>
    </row>
    <row r="834" spans="1:9" x14ac:dyDescent="0.3">
      <c r="A834" s="1" t="s">
        <v>412</v>
      </c>
      <c r="B834" s="1" t="s">
        <v>1056</v>
      </c>
      <c r="C834" s="1">
        <v>28100.240000000002</v>
      </c>
      <c r="D834" s="1" t="s">
        <v>1356</v>
      </c>
      <c r="E834" s="1">
        <f>IFERROR(VLOOKUP(Table_Query_from_Cas_Ragle35[[#This Row],[Equipment '#]],'[1]Equip Rates'!A:C,3,FALSE),"")</f>
        <v>1300</v>
      </c>
      <c r="F834" s="1" t="str">
        <f>IFERROR(VLOOKUP(Table_Query_from_Cas_Ragle35[[#This Row],[Equipment '#]],H:I,2,FALSE), "No Div")</f>
        <v>2</v>
      </c>
      <c r="H834" s="1" t="s">
        <v>2568</v>
      </c>
      <c r="I834" s="1" t="s">
        <v>1360</v>
      </c>
    </row>
    <row r="835" spans="1:9" x14ac:dyDescent="0.3">
      <c r="A835" s="1" t="s">
        <v>72</v>
      </c>
      <c r="B835" s="1" t="s">
        <v>188</v>
      </c>
      <c r="C835" s="1">
        <v>34045.9</v>
      </c>
      <c r="D835" s="1" t="s">
        <v>1356</v>
      </c>
      <c r="E835" s="1">
        <f>IFERROR(VLOOKUP(Table_Query_from_Cas_Ragle35[[#This Row],[Equipment '#]],'[1]Equip Rates'!A:C,3,FALSE),"")</f>
        <v>1500</v>
      </c>
      <c r="F835" s="1" t="str">
        <f>IFERROR(VLOOKUP(Table_Query_from_Cas_Ragle35[[#This Row],[Equipment '#]],H:I,2,FALSE), "No Div")</f>
        <v>2</v>
      </c>
      <c r="H835" s="1" t="s">
        <v>82</v>
      </c>
      <c r="I835" s="1" t="s">
        <v>1360</v>
      </c>
    </row>
    <row r="836" spans="1:9" x14ac:dyDescent="0.3">
      <c r="A836" s="1" t="s">
        <v>2543</v>
      </c>
      <c r="B836" s="1" t="s">
        <v>2582</v>
      </c>
      <c r="C836" s="1">
        <v>3216.96</v>
      </c>
      <c r="D836" s="1" t="s">
        <v>1356</v>
      </c>
      <c r="E836" s="1">
        <f>IFERROR(VLOOKUP(Table_Query_from_Cas_Ragle35[[#This Row],[Equipment '#]],'[1]Equip Rates'!A:C,3,FALSE),"")</f>
        <v>1500</v>
      </c>
      <c r="F836" s="1" t="str">
        <f>IFERROR(VLOOKUP(Table_Query_from_Cas_Ragle35[[#This Row],[Equipment '#]],H:I,2,FALSE), "No Div")</f>
        <v>2</v>
      </c>
      <c r="H836" s="1" t="s">
        <v>1256</v>
      </c>
      <c r="I836" s="1" t="s">
        <v>1507</v>
      </c>
    </row>
    <row r="837" spans="1:9" x14ac:dyDescent="0.3">
      <c r="A837" s="1" t="s">
        <v>73</v>
      </c>
      <c r="B837" s="1" t="s">
        <v>189</v>
      </c>
      <c r="C837" s="1">
        <v>34250.089999999997</v>
      </c>
      <c r="D837" s="1" t="s">
        <v>1356</v>
      </c>
      <c r="E837" s="1">
        <f>IFERROR(VLOOKUP(Table_Query_from_Cas_Ragle35[[#This Row],[Equipment '#]],'[1]Equip Rates'!A:C,3,FALSE),"")</f>
        <v>1500</v>
      </c>
      <c r="F837" s="1" t="str">
        <f>IFERROR(VLOOKUP(Table_Query_from_Cas_Ragle35[[#This Row],[Equipment '#]],H:I,2,FALSE), "No Div")</f>
        <v>2</v>
      </c>
      <c r="H837" s="1" t="s">
        <v>83</v>
      </c>
      <c r="I837" s="1" t="s">
        <v>1360</v>
      </c>
    </row>
    <row r="838" spans="1:9" x14ac:dyDescent="0.3">
      <c r="A838" s="1" t="s">
        <v>2544</v>
      </c>
      <c r="B838" s="1" t="s">
        <v>2583</v>
      </c>
      <c r="C838" s="1">
        <v>3216.96</v>
      </c>
      <c r="D838" s="1" t="s">
        <v>1356</v>
      </c>
      <c r="E838" s="1">
        <f>IFERROR(VLOOKUP(Table_Query_from_Cas_Ragle35[[#This Row],[Equipment '#]],'[1]Equip Rates'!A:C,3,FALSE),"")</f>
        <v>1500</v>
      </c>
      <c r="F838" s="1" t="str">
        <f>IFERROR(VLOOKUP(Table_Query_from_Cas_Ragle35[[#This Row],[Equipment '#]],H:I,2,FALSE), "No Div")</f>
        <v>2</v>
      </c>
      <c r="H838" s="1" t="s">
        <v>2572</v>
      </c>
      <c r="I838" s="1" t="s">
        <v>1357</v>
      </c>
    </row>
    <row r="839" spans="1:9" x14ac:dyDescent="0.3">
      <c r="A839" s="1" t="s">
        <v>2546</v>
      </c>
      <c r="B839" s="1" t="s">
        <v>2585</v>
      </c>
      <c r="C839" s="1">
        <v>46466.45</v>
      </c>
      <c r="D839" s="1" t="s">
        <v>1356</v>
      </c>
      <c r="E839" s="1" t="str">
        <f>IFERROR(VLOOKUP(Table_Query_from_Cas_Ragle35[[#This Row],[Equipment '#]],'[1]Equip Rates'!A:C,3,FALSE),"")</f>
        <v/>
      </c>
      <c r="F839" s="1" t="str">
        <f>IFERROR(VLOOKUP(Table_Query_from_Cas_Ragle35[[#This Row],[Equipment '#]],H:I,2,FALSE), "No Div")</f>
        <v>1</v>
      </c>
      <c r="H839" s="1" t="s">
        <v>2573</v>
      </c>
      <c r="I839" s="1" t="s">
        <v>1357</v>
      </c>
    </row>
    <row r="840" spans="1:9" x14ac:dyDescent="0.3">
      <c r="A840" s="1" t="s">
        <v>2548</v>
      </c>
      <c r="B840" s="1" t="s">
        <v>2587</v>
      </c>
      <c r="C840" s="1">
        <v>46604.65</v>
      </c>
      <c r="D840" s="1" t="s">
        <v>1356</v>
      </c>
      <c r="E840" s="1" t="str">
        <f>IFERROR(VLOOKUP(Table_Query_from_Cas_Ragle35[[#This Row],[Equipment '#]],'[1]Equip Rates'!A:C,3,FALSE),"")</f>
        <v/>
      </c>
      <c r="F840" s="1" t="str">
        <f>IFERROR(VLOOKUP(Table_Query_from_Cas_Ragle35[[#This Row],[Equipment '#]],H:I,2,FALSE), "No Div")</f>
        <v>1</v>
      </c>
      <c r="H840" s="1" t="s">
        <v>84</v>
      </c>
      <c r="I840" s="1" t="s">
        <v>1360</v>
      </c>
    </row>
    <row r="841" spans="1:9" x14ac:dyDescent="0.3">
      <c r="A841" s="1" t="s">
        <v>2550</v>
      </c>
      <c r="B841" s="1" t="s">
        <v>2589</v>
      </c>
      <c r="C841" s="1">
        <v>46587.15</v>
      </c>
      <c r="D841" s="1" t="s">
        <v>1356</v>
      </c>
      <c r="E841" s="1" t="str">
        <f>IFERROR(VLOOKUP(Table_Query_from_Cas_Ragle35[[#This Row],[Equipment '#]],'[1]Equip Rates'!A:C,3,FALSE),"")</f>
        <v/>
      </c>
      <c r="F841" s="1" t="str">
        <f>IFERROR(VLOOKUP(Table_Query_from_Cas_Ragle35[[#This Row],[Equipment '#]],H:I,2,FALSE), "No Div")</f>
        <v>1</v>
      </c>
      <c r="H841" s="1" t="s">
        <v>85</v>
      </c>
      <c r="I841" s="1" t="s">
        <v>1360</v>
      </c>
    </row>
    <row r="842" spans="1:9" x14ac:dyDescent="0.3">
      <c r="A842" s="1" t="s">
        <v>74</v>
      </c>
      <c r="B842" s="1" t="s">
        <v>190</v>
      </c>
      <c r="C842" s="1">
        <v>39872.61</v>
      </c>
      <c r="D842" s="1" t="s">
        <v>1356</v>
      </c>
      <c r="E842" s="1">
        <f>IFERROR(VLOOKUP(Table_Query_from_Cas_Ragle35[[#This Row],[Equipment '#]],'[1]Equip Rates'!A:C,3,FALSE),"")</f>
        <v>1500</v>
      </c>
      <c r="F842" s="1" t="str">
        <f>IFERROR(VLOOKUP(Table_Query_from_Cas_Ragle35[[#This Row],[Equipment '#]],H:I,2,FALSE), "No Div")</f>
        <v>2</v>
      </c>
      <c r="H842" s="1" t="s">
        <v>2575</v>
      </c>
      <c r="I842" s="1" t="s">
        <v>1357</v>
      </c>
    </row>
    <row r="843" spans="1:9" x14ac:dyDescent="0.3">
      <c r="A843" s="1" t="s">
        <v>2552</v>
      </c>
      <c r="B843" s="1" t="s">
        <v>2592</v>
      </c>
      <c r="C843" s="1">
        <v>1656.39</v>
      </c>
      <c r="D843" s="1" t="s">
        <v>1356</v>
      </c>
      <c r="E843" s="1">
        <f>IFERROR(VLOOKUP(Table_Query_from_Cas_Ragle35[[#This Row],[Equipment '#]],'[1]Equip Rates'!A:C,3,FALSE),"")</f>
        <v>1500</v>
      </c>
      <c r="F843" s="1" t="str">
        <f>IFERROR(VLOOKUP(Table_Query_from_Cas_Ragle35[[#This Row],[Equipment '#]],H:I,2,FALSE), "No Div")</f>
        <v>2</v>
      </c>
      <c r="H843" s="1" t="s">
        <v>2576</v>
      </c>
      <c r="I843" s="1" t="s">
        <v>1357</v>
      </c>
    </row>
    <row r="844" spans="1:9" x14ac:dyDescent="0.3">
      <c r="A844" s="1" t="s">
        <v>2553</v>
      </c>
      <c r="B844" s="1" t="s">
        <v>2593</v>
      </c>
      <c r="C844" s="1">
        <v>22865.25</v>
      </c>
      <c r="D844" s="1" t="s">
        <v>1356</v>
      </c>
      <c r="E844" s="1" t="str">
        <f>IFERROR(VLOOKUP(Table_Query_from_Cas_Ragle35[[#This Row],[Equipment '#]],'[1]Equip Rates'!A:C,3,FALSE),"")</f>
        <v/>
      </c>
      <c r="F844" s="1" t="str">
        <f>IFERROR(VLOOKUP(Table_Query_from_Cas_Ragle35[[#This Row],[Equipment '#]],H:I,2,FALSE), "No Div")</f>
        <v>4</v>
      </c>
      <c r="H844" s="1" t="s">
        <v>2577</v>
      </c>
      <c r="I844" s="1" t="s">
        <v>1357</v>
      </c>
    </row>
    <row r="845" spans="1:9" x14ac:dyDescent="0.3">
      <c r="A845" s="1" t="s">
        <v>2555</v>
      </c>
      <c r="B845" s="1" t="s">
        <v>2594</v>
      </c>
      <c r="C845" s="1">
        <v>1656.39</v>
      </c>
      <c r="D845" s="1" t="s">
        <v>1356</v>
      </c>
      <c r="E845" s="1">
        <f>IFERROR(VLOOKUP(Table_Query_from_Cas_Ragle35[[#This Row],[Equipment '#]],'[1]Equip Rates'!A:C,3,FALSE),"")</f>
        <v>1500</v>
      </c>
      <c r="F845" s="1" t="str">
        <f>IFERROR(VLOOKUP(Table_Query_from_Cas_Ragle35[[#This Row],[Equipment '#]],H:I,2,FALSE), "No Div")</f>
        <v>2</v>
      </c>
      <c r="H845" s="1" t="s">
        <v>2578</v>
      </c>
      <c r="I845" s="1" t="s">
        <v>1357</v>
      </c>
    </row>
    <row r="846" spans="1:9" x14ac:dyDescent="0.3">
      <c r="A846" s="1" t="s">
        <v>76</v>
      </c>
      <c r="B846" s="1" t="s">
        <v>1253</v>
      </c>
      <c r="C846" s="1">
        <v>39872.61</v>
      </c>
      <c r="D846" s="1" t="s">
        <v>1356</v>
      </c>
      <c r="E846" s="1">
        <f>IFERROR(VLOOKUP(Table_Query_from_Cas_Ragle35[[#This Row],[Equipment '#]],'[1]Equip Rates'!A:C,3,FALSE),"")</f>
        <v>1500</v>
      </c>
      <c r="F846" s="1" t="str">
        <f>IFERROR(VLOOKUP(Table_Query_from_Cas_Ragle35[[#This Row],[Equipment '#]],H:I,2,FALSE), "No Div")</f>
        <v>2</v>
      </c>
      <c r="H846" s="1" t="s">
        <v>2579</v>
      </c>
      <c r="I846" s="1" t="s">
        <v>1357</v>
      </c>
    </row>
    <row r="847" spans="1:9" x14ac:dyDescent="0.3">
      <c r="A847" s="1" t="s">
        <v>2557</v>
      </c>
      <c r="B847" s="1" t="s">
        <v>2596</v>
      </c>
      <c r="C847" s="1">
        <v>1656.39</v>
      </c>
      <c r="D847" s="1" t="s">
        <v>1356</v>
      </c>
      <c r="E847" s="1">
        <f>IFERROR(VLOOKUP(Table_Query_from_Cas_Ragle35[[#This Row],[Equipment '#]],'[1]Equip Rates'!A:C,3,FALSE),"")</f>
        <v>1500</v>
      </c>
      <c r="F847" s="1" t="str">
        <f>IFERROR(VLOOKUP(Table_Query_from_Cas_Ragle35[[#This Row],[Equipment '#]],H:I,2,FALSE), "No Div")</f>
        <v>2</v>
      </c>
      <c r="H847" s="1" t="s">
        <v>86</v>
      </c>
      <c r="I847" s="1" t="s">
        <v>1360</v>
      </c>
    </row>
    <row r="848" spans="1:9" x14ac:dyDescent="0.3">
      <c r="A848" s="1" t="s">
        <v>77</v>
      </c>
      <c r="B848" s="1" t="s">
        <v>192</v>
      </c>
      <c r="C848" s="1">
        <v>39872.61</v>
      </c>
      <c r="D848" s="1" t="s">
        <v>1356</v>
      </c>
      <c r="E848" s="1">
        <f>IFERROR(VLOOKUP(Table_Query_from_Cas_Ragle35[[#This Row],[Equipment '#]],'[1]Equip Rates'!A:C,3,FALSE),"")</f>
        <v>1500</v>
      </c>
      <c r="F848" s="1" t="str">
        <f>IFERROR(VLOOKUP(Table_Query_from_Cas_Ragle35[[#This Row],[Equipment '#]],H:I,2,FALSE), "No Div")</f>
        <v>2</v>
      </c>
      <c r="H848" s="1" t="s">
        <v>2581</v>
      </c>
      <c r="I848" s="1" t="s">
        <v>1357</v>
      </c>
    </row>
    <row r="849" spans="1:9" x14ac:dyDescent="0.3">
      <c r="A849" s="1" t="s">
        <v>2559</v>
      </c>
      <c r="B849" s="1" t="s">
        <v>2598</v>
      </c>
      <c r="C849" s="1">
        <v>1656.39</v>
      </c>
      <c r="D849" s="1" t="s">
        <v>1356</v>
      </c>
      <c r="E849" s="1">
        <f>IFERROR(VLOOKUP(Table_Query_from_Cas_Ragle35[[#This Row],[Equipment '#]],'[1]Equip Rates'!A:C,3,FALSE),"")</f>
        <v>1500</v>
      </c>
      <c r="F849" s="1" t="str">
        <f>IFERROR(VLOOKUP(Table_Query_from_Cas_Ragle35[[#This Row],[Equipment '#]],H:I,2,FALSE), "No Div")</f>
        <v>2</v>
      </c>
      <c r="H849" s="1" t="s">
        <v>87</v>
      </c>
      <c r="I849" s="1" t="s">
        <v>1360</v>
      </c>
    </row>
    <row r="850" spans="1:9" x14ac:dyDescent="0.3">
      <c r="A850" s="1" t="s">
        <v>2560</v>
      </c>
      <c r="B850" s="1" t="s">
        <v>2599</v>
      </c>
      <c r="C850" s="1">
        <v>47794.94</v>
      </c>
      <c r="D850" s="1" t="s">
        <v>1356</v>
      </c>
      <c r="E850" s="1" t="str">
        <f>IFERROR(VLOOKUP(Table_Query_from_Cas_Ragle35[[#This Row],[Equipment '#]],'[1]Equip Rates'!A:C,3,FALSE),"")</f>
        <v/>
      </c>
      <c r="F850" s="1" t="str">
        <f>IFERROR(VLOOKUP(Table_Query_from_Cas_Ragle35[[#This Row],[Equipment '#]],H:I,2,FALSE), "No Div")</f>
        <v>1</v>
      </c>
      <c r="H850" s="1" t="s">
        <v>260</v>
      </c>
      <c r="I850" s="1" t="s">
        <v>1360</v>
      </c>
    </row>
    <row r="851" spans="1:9" x14ac:dyDescent="0.3">
      <c r="A851" s="1" t="s">
        <v>2561</v>
      </c>
      <c r="B851" s="1" t="s">
        <v>2600</v>
      </c>
      <c r="C851" s="1">
        <v>3161.15</v>
      </c>
      <c r="D851" s="1" t="s">
        <v>1356</v>
      </c>
      <c r="E851" s="1" t="str">
        <f>IFERROR(VLOOKUP(Table_Query_from_Cas_Ragle35[[#This Row],[Equipment '#]],'[1]Equip Rates'!A:C,3,FALSE),"")</f>
        <v/>
      </c>
      <c r="F851" s="1" t="str">
        <f>IFERROR(VLOOKUP(Table_Query_from_Cas_Ragle35[[#This Row],[Equipment '#]],H:I,2,FALSE), "No Div")</f>
        <v>1</v>
      </c>
      <c r="H851" s="1" t="s">
        <v>88</v>
      </c>
      <c r="I851" s="1" t="s">
        <v>1360</v>
      </c>
    </row>
    <row r="852" spans="1:9" x14ac:dyDescent="0.3">
      <c r="A852" s="1" t="s">
        <v>2562</v>
      </c>
      <c r="B852" s="1" t="s">
        <v>2601</v>
      </c>
      <c r="C852" s="1">
        <v>62832.63</v>
      </c>
      <c r="D852" s="1" t="s">
        <v>1356</v>
      </c>
      <c r="E852" s="1" t="str">
        <f>IFERROR(VLOOKUP(Table_Query_from_Cas_Ragle35[[#This Row],[Equipment '#]],'[1]Equip Rates'!A:C,3,FALSE),"")</f>
        <v/>
      </c>
      <c r="F852" s="1" t="str">
        <f>IFERROR(VLOOKUP(Table_Query_from_Cas_Ragle35[[#This Row],[Equipment '#]],H:I,2,FALSE), "No Div")</f>
        <v>1</v>
      </c>
      <c r="H852" s="1" t="s">
        <v>89</v>
      </c>
      <c r="I852" s="1" t="s">
        <v>1360</v>
      </c>
    </row>
    <row r="853" spans="1:9" x14ac:dyDescent="0.3">
      <c r="A853" s="1" t="s">
        <v>2563</v>
      </c>
      <c r="B853" s="1" t="s">
        <v>2602</v>
      </c>
      <c r="C853" s="1">
        <v>1755.1</v>
      </c>
      <c r="D853" s="1" t="s">
        <v>1356</v>
      </c>
      <c r="E853" s="1" t="str">
        <f>IFERROR(VLOOKUP(Table_Query_from_Cas_Ragle35[[#This Row],[Equipment '#]],'[1]Equip Rates'!A:C,3,FALSE),"")</f>
        <v/>
      </c>
      <c r="F853" s="1" t="str">
        <f>IFERROR(VLOOKUP(Table_Query_from_Cas_Ragle35[[#This Row],[Equipment '#]],H:I,2,FALSE), "No Div")</f>
        <v>1</v>
      </c>
      <c r="H853" s="1" t="s">
        <v>2584</v>
      </c>
      <c r="I853" s="1" t="s">
        <v>1357</v>
      </c>
    </row>
    <row r="854" spans="1:9" x14ac:dyDescent="0.3">
      <c r="A854" s="1" t="s">
        <v>78</v>
      </c>
      <c r="B854" s="1" t="s">
        <v>193</v>
      </c>
      <c r="C854" s="1">
        <v>30450.02</v>
      </c>
      <c r="D854" s="1" t="s">
        <v>1356</v>
      </c>
      <c r="E854" s="1">
        <f>IFERROR(VLOOKUP(Table_Query_from_Cas_Ragle35[[#This Row],[Equipment '#]],'[1]Equip Rates'!A:C,3,FALSE),"")</f>
        <v>1300</v>
      </c>
      <c r="F854" s="1" t="str">
        <f>IFERROR(VLOOKUP(Table_Query_from_Cas_Ragle35[[#This Row],[Equipment '#]],H:I,2,FALSE), "No Div")</f>
        <v>2</v>
      </c>
      <c r="H854" s="1" t="s">
        <v>2586</v>
      </c>
      <c r="I854" s="1" t="s">
        <v>1357</v>
      </c>
    </row>
    <row r="855" spans="1:9" x14ac:dyDescent="0.3">
      <c r="A855" s="1" t="s">
        <v>79</v>
      </c>
      <c r="B855" s="1" t="s">
        <v>194</v>
      </c>
      <c r="C855" s="1">
        <v>30450.02</v>
      </c>
      <c r="D855" s="1" t="s">
        <v>1356</v>
      </c>
      <c r="E855" s="1">
        <f>IFERROR(VLOOKUP(Table_Query_from_Cas_Ragle35[[#This Row],[Equipment '#]],'[1]Equip Rates'!A:C,3,FALSE),"")</f>
        <v>1300</v>
      </c>
      <c r="F855" s="1" t="str">
        <f>IFERROR(VLOOKUP(Table_Query_from_Cas_Ragle35[[#This Row],[Equipment '#]],H:I,2,FALSE), "No Div")</f>
        <v>2</v>
      </c>
      <c r="H855" s="1" t="s">
        <v>2588</v>
      </c>
      <c r="I855" s="1" t="s">
        <v>1357</v>
      </c>
    </row>
    <row r="856" spans="1:9" x14ac:dyDescent="0.3">
      <c r="A856" s="1" t="s">
        <v>80</v>
      </c>
      <c r="B856" s="1" t="s">
        <v>195</v>
      </c>
      <c r="C856" s="1">
        <v>52812.63</v>
      </c>
      <c r="D856" s="1" t="s">
        <v>1356</v>
      </c>
      <c r="E856" s="1">
        <f>IFERROR(VLOOKUP(Table_Query_from_Cas_Ragle35[[#This Row],[Equipment '#]],'[1]Equip Rates'!A:C,3,FALSE),"")</f>
        <v>1500</v>
      </c>
      <c r="F856" s="1" t="str">
        <f>IFERROR(VLOOKUP(Table_Query_from_Cas_Ragle35[[#This Row],[Equipment '#]],H:I,2,FALSE), "No Div")</f>
        <v>3</v>
      </c>
      <c r="H856" s="1" t="s">
        <v>2590</v>
      </c>
      <c r="I856" s="1" t="s">
        <v>1357</v>
      </c>
    </row>
    <row r="857" spans="1:9" x14ac:dyDescent="0.3">
      <c r="A857" s="1" t="s">
        <v>81</v>
      </c>
      <c r="B857" s="1" t="s">
        <v>196</v>
      </c>
      <c r="C857" s="1">
        <v>45140.31</v>
      </c>
      <c r="D857" s="1" t="s">
        <v>1356</v>
      </c>
      <c r="E857" s="1">
        <f>IFERROR(VLOOKUP(Table_Query_from_Cas_Ragle35[[#This Row],[Equipment '#]],'[1]Equip Rates'!A:C,3,FALSE),"")</f>
        <v>1500</v>
      </c>
      <c r="F857" s="1" t="str">
        <f>IFERROR(VLOOKUP(Table_Query_from_Cas_Ragle35[[#This Row],[Equipment '#]],H:I,2,FALSE), "No Div")</f>
        <v>2</v>
      </c>
      <c r="H857" s="1" t="s">
        <v>2591</v>
      </c>
      <c r="I857" s="1" t="s">
        <v>1357</v>
      </c>
    </row>
    <row r="858" spans="1:9" x14ac:dyDescent="0.3">
      <c r="A858" s="1" t="s">
        <v>2564</v>
      </c>
      <c r="B858" s="1" t="s">
        <v>5832</v>
      </c>
      <c r="C858" s="1">
        <v>39336.28</v>
      </c>
      <c r="D858" s="1" t="s">
        <v>1356</v>
      </c>
      <c r="E858" s="1" t="str">
        <f>IFERROR(VLOOKUP(Table_Query_from_Cas_Ragle35[[#This Row],[Equipment '#]],'[1]Equip Rates'!A:C,3,FALSE),"")</f>
        <v/>
      </c>
      <c r="F858" s="1" t="str">
        <f>IFERROR(VLOOKUP(Table_Query_from_Cas_Ragle35[[#This Row],[Equipment '#]],H:I,2,FALSE), "No Div")</f>
        <v>1</v>
      </c>
      <c r="H858" s="1" t="s">
        <v>90</v>
      </c>
      <c r="I858" s="1" t="s">
        <v>1507</v>
      </c>
    </row>
    <row r="859" spans="1:9" x14ac:dyDescent="0.3">
      <c r="A859" s="1" t="s">
        <v>2566</v>
      </c>
      <c r="B859" s="1" t="s">
        <v>2606</v>
      </c>
      <c r="C859" s="1">
        <v>37769.040000000001</v>
      </c>
      <c r="D859" s="1" t="s">
        <v>1356</v>
      </c>
      <c r="E859" s="1" t="str">
        <f>IFERROR(VLOOKUP(Table_Query_from_Cas_Ragle35[[#This Row],[Equipment '#]],'[1]Equip Rates'!A:C,3,FALSE),"")</f>
        <v/>
      </c>
      <c r="F859" s="1" t="str">
        <f>IFERROR(VLOOKUP(Table_Query_from_Cas_Ragle35[[#This Row],[Equipment '#]],H:I,2,FALSE), "No Div")</f>
        <v>1</v>
      </c>
      <c r="H859" s="1" t="s">
        <v>91</v>
      </c>
      <c r="I859" s="1" t="s">
        <v>1360</v>
      </c>
    </row>
    <row r="860" spans="1:9" x14ac:dyDescent="0.3">
      <c r="A860" s="1" t="s">
        <v>2567</v>
      </c>
      <c r="B860" s="1" t="s">
        <v>2608</v>
      </c>
      <c r="C860" s="1">
        <v>39802.04</v>
      </c>
      <c r="D860" s="1" t="s">
        <v>1356</v>
      </c>
      <c r="E860" s="1" t="str">
        <f>IFERROR(VLOOKUP(Table_Query_from_Cas_Ragle35[[#This Row],[Equipment '#]],'[1]Equip Rates'!A:C,3,FALSE),"")</f>
        <v/>
      </c>
      <c r="F860" s="1" t="str">
        <f>IFERROR(VLOOKUP(Table_Query_from_Cas_Ragle35[[#This Row],[Equipment '#]],H:I,2,FALSE), "No Div")</f>
        <v>1</v>
      </c>
      <c r="H860" s="1" t="s">
        <v>92</v>
      </c>
      <c r="I860" s="1" t="s">
        <v>1360</v>
      </c>
    </row>
    <row r="861" spans="1:9" x14ac:dyDescent="0.3">
      <c r="A861" s="1" t="s">
        <v>2568</v>
      </c>
      <c r="B861" s="1" t="s">
        <v>2610</v>
      </c>
      <c r="C861" s="1">
        <v>2265.13</v>
      </c>
      <c r="D861" s="1" t="s">
        <v>1356</v>
      </c>
      <c r="E861" s="1">
        <f>IFERROR(VLOOKUP(Table_Query_from_Cas_Ragle35[[#This Row],[Equipment '#]],'[1]Equip Rates'!A:C,3,FALSE),"")</f>
        <v>1300</v>
      </c>
      <c r="F861" s="1" t="str">
        <f>IFERROR(VLOOKUP(Table_Query_from_Cas_Ragle35[[#This Row],[Equipment '#]],H:I,2,FALSE), "No Div")</f>
        <v>4</v>
      </c>
      <c r="H861" s="1" t="s">
        <v>2595</v>
      </c>
      <c r="I861" s="1" t="s">
        <v>1357</v>
      </c>
    </row>
    <row r="862" spans="1:9" x14ac:dyDescent="0.3">
      <c r="A862" s="1" t="s">
        <v>82</v>
      </c>
      <c r="B862" s="1" t="s">
        <v>197</v>
      </c>
      <c r="C862" s="1">
        <v>52650</v>
      </c>
      <c r="D862" s="1" t="s">
        <v>1356</v>
      </c>
      <c r="E862" s="1">
        <f>IFERROR(VLOOKUP(Table_Query_from_Cas_Ragle35[[#This Row],[Equipment '#]],'[1]Equip Rates'!A:C,3,FALSE),"")</f>
        <v>1500</v>
      </c>
      <c r="F862" s="1" t="str">
        <f>IFERROR(VLOOKUP(Table_Query_from_Cas_Ragle35[[#This Row],[Equipment '#]],H:I,2,FALSE), "No Div")</f>
        <v>2</v>
      </c>
      <c r="H862" s="1" t="s">
        <v>93</v>
      </c>
      <c r="I862" s="1" t="s">
        <v>1360</v>
      </c>
    </row>
    <row r="863" spans="1:9" x14ac:dyDescent="0.3">
      <c r="A863" s="1" t="s">
        <v>83</v>
      </c>
      <c r="B863" s="1" t="s">
        <v>198</v>
      </c>
      <c r="C863" s="1">
        <v>44213.04</v>
      </c>
      <c r="D863" s="1" t="s">
        <v>1356</v>
      </c>
      <c r="E863" s="1">
        <f>IFERROR(VLOOKUP(Table_Query_from_Cas_Ragle35[[#This Row],[Equipment '#]],'[1]Equip Rates'!A:C,3,FALSE),"")</f>
        <v>1500</v>
      </c>
      <c r="F863" s="1" t="str">
        <f>IFERROR(VLOOKUP(Table_Query_from_Cas_Ragle35[[#This Row],[Equipment '#]],H:I,2,FALSE), "No Div")</f>
        <v>2</v>
      </c>
      <c r="H863" s="1" t="s">
        <v>2597</v>
      </c>
      <c r="I863" s="1" t="s">
        <v>1357</v>
      </c>
    </row>
    <row r="864" spans="1:9" x14ac:dyDescent="0.3">
      <c r="A864" s="1" t="s">
        <v>2572</v>
      </c>
      <c r="B864" s="1" t="s">
        <v>2613</v>
      </c>
      <c r="C864" s="1">
        <v>48939.6</v>
      </c>
      <c r="D864" s="1" t="s">
        <v>1356</v>
      </c>
      <c r="E864" s="1" t="str">
        <f>IFERROR(VLOOKUP(Table_Query_from_Cas_Ragle35[[#This Row],[Equipment '#]],'[1]Equip Rates'!A:C,3,FALSE),"")</f>
        <v/>
      </c>
      <c r="F864" s="1" t="str">
        <f>IFERROR(VLOOKUP(Table_Query_from_Cas_Ragle35[[#This Row],[Equipment '#]],H:I,2,FALSE), "No Div")</f>
        <v>1</v>
      </c>
      <c r="H864" s="1" t="s">
        <v>433</v>
      </c>
      <c r="I864" s="1" t="s">
        <v>1360</v>
      </c>
    </row>
    <row r="865" spans="1:9" x14ac:dyDescent="0.3">
      <c r="A865" s="1" t="s">
        <v>2573</v>
      </c>
      <c r="B865" s="1" t="s">
        <v>2615</v>
      </c>
      <c r="C865" s="1">
        <v>51531.38</v>
      </c>
      <c r="D865" s="1" t="s">
        <v>1356</v>
      </c>
      <c r="E865" s="1" t="str">
        <f>IFERROR(VLOOKUP(Table_Query_from_Cas_Ragle35[[#This Row],[Equipment '#]],'[1]Equip Rates'!A:C,3,FALSE),"")</f>
        <v/>
      </c>
      <c r="F865" s="1" t="str">
        <f>IFERROR(VLOOKUP(Table_Query_from_Cas_Ragle35[[#This Row],[Equipment '#]],H:I,2,FALSE), "No Div")</f>
        <v>1</v>
      </c>
      <c r="H865" s="1" t="s">
        <v>435</v>
      </c>
      <c r="I865" s="1" t="s">
        <v>1360</v>
      </c>
    </row>
    <row r="866" spans="1:9" x14ac:dyDescent="0.3">
      <c r="A866" s="1" t="s">
        <v>84</v>
      </c>
      <c r="B866" s="1" t="s">
        <v>199</v>
      </c>
      <c r="C866" s="1">
        <v>49845.02</v>
      </c>
      <c r="D866" s="1" t="s">
        <v>1356</v>
      </c>
      <c r="E866" s="1">
        <f>IFERROR(VLOOKUP(Table_Query_from_Cas_Ragle35[[#This Row],[Equipment '#]],'[1]Equip Rates'!A:C,3,FALSE),"")</f>
        <v>1500</v>
      </c>
      <c r="F866" s="1" t="str">
        <f>IFERROR(VLOOKUP(Table_Query_from_Cas_Ragle35[[#This Row],[Equipment '#]],H:I,2,FALSE), "No Div")</f>
        <v>2</v>
      </c>
      <c r="H866" s="1" t="s">
        <v>94</v>
      </c>
      <c r="I866" s="1" t="s">
        <v>1360</v>
      </c>
    </row>
    <row r="867" spans="1:9" x14ac:dyDescent="0.3">
      <c r="A867" s="1" t="s">
        <v>85</v>
      </c>
      <c r="B867" s="1" t="s">
        <v>200</v>
      </c>
      <c r="C867" s="1">
        <v>49845.02</v>
      </c>
      <c r="D867" s="1" t="s">
        <v>1356</v>
      </c>
      <c r="E867" s="1">
        <f>IFERROR(VLOOKUP(Table_Query_from_Cas_Ragle35[[#This Row],[Equipment '#]],'[1]Equip Rates'!A:C,3,FALSE),"")</f>
        <v>1500</v>
      </c>
      <c r="F867" s="1" t="str">
        <f>IFERROR(VLOOKUP(Table_Query_from_Cas_Ragle35[[#This Row],[Equipment '#]],H:I,2,FALSE), "No Div")</f>
        <v>2</v>
      </c>
      <c r="H867" s="1" t="s">
        <v>437</v>
      </c>
      <c r="I867" s="1" t="s">
        <v>1360</v>
      </c>
    </row>
    <row r="868" spans="1:9" x14ac:dyDescent="0.3">
      <c r="A868" s="1" t="s">
        <v>2576</v>
      </c>
      <c r="B868" s="1" t="s">
        <v>2619</v>
      </c>
      <c r="C868" s="1">
        <v>52839.360000000001</v>
      </c>
      <c r="D868" s="1" t="s">
        <v>1356</v>
      </c>
      <c r="E868" s="1" t="str">
        <f>IFERROR(VLOOKUP(Table_Query_from_Cas_Ragle35[[#This Row],[Equipment '#]],'[1]Equip Rates'!A:C,3,FALSE),"")</f>
        <v/>
      </c>
      <c r="F868" s="1" t="str">
        <f>IFERROR(VLOOKUP(Table_Query_from_Cas_Ragle35[[#This Row],[Equipment '#]],H:I,2,FALSE), "No Div")</f>
        <v>1</v>
      </c>
      <c r="H868" s="1" t="s">
        <v>95</v>
      </c>
      <c r="I868" s="1" t="s">
        <v>1360</v>
      </c>
    </row>
    <row r="869" spans="1:9" x14ac:dyDescent="0.3">
      <c r="A869" s="1" t="s">
        <v>2577</v>
      </c>
      <c r="B869" s="1" t="s">
        <v>5833</v>
      </c>
      <c r="C869" s="1">
        <v>58070.71</v>
      </c>
      <c r="D869" s="1" t="s">
        <v>1356</v>
      </c>
      <c r="E869" s="1" t="str">
        <f>IFERROR(VLOOKUP(Table_Query_from_Cas_Ragle35[[#This Row],[Equipment '#]],'[1]Equip Rates'!A:C,3,FALSE),"")</f>
        <v/>
      </c>
      <c r="F869" s="1" t="str">
        <f>IFERROR(VLOOKUP(Table_Query_from_Cas_Ragle35[[#This Row],[Equipment '#]],H:I,2,FALSE), "No Div")</f>
        <v>1</v>
      </c>
      <c r="H869" s="1" t="s">
        <v>96</v>
      </c>
      <c r="I869" s="1" t="s">
        <v>1360</v>
      </c>
    </row>
    <row r="870" spans="1:9" x14ac:dyDescent="0.3">
      <c r="A870" s="1" t="s">
        <v>2578</v>
      </c>
      <c r="B870" s="1" t="s">
        <v>2622</v>
      </c>
      <c r="C870" s="1">
        <v>53754.5</v>
      </c>
      <c r="D870" s="1" t="s">
        <v>1356</v>
      </c>
      <c r="E870" s="1" t="str">
        <f>IFERROR(VLOOKUP(Table_Query_from_Cas_Ragle35[[#This Row],[Equipment '#]],'[1]Equip Rates'!A:C,3,FALSE),"")</f>
        <v/>
      </c>
      <c r="F870" s="1" t="str">
        <f>IFERROR(VLOOKUP(Table_Query_from_Cas_Ragle35[[#This Row],[Equipment '#]],H:I,2,FALSE), "No Div")</f>
        <v>1</v>
      </c>
      <c r="H870" s="1" t="s">
        <v>253</v>
      </c>
      <c r="I870" s="1" t="s">
        <v>1360</v>
      </c>
    </row>
    <row r="871" spans="1:9" x14ac:dyDescent="0.3">
      <c r="A871" s="1" t="s">
        <v>2579</v>
      </c>
      <c r="B871" s="1" t="s">
        <v>2624</v>
      </c>
      <c r="C871" s="1">
        <v>53754.5</v>
      </c>
      <c r="D871" s="1" t="s">
        <v>1356</v>
      </c>
      <c r="E871" s="1" t="str">
        <f>IFERROR(VLOOKUP(Table_Query_from_Cas_Ragle35[[#This Row],[Equipment '#]],'[1]Equip Rates'!A:C,3,FALSE),"")</f>
        <v/>
      </c>
      <c r="F871" s="1" t="str">
        <f>IFERROR(VLOOKUP(Table_Query_from_Cas_Ragle35[[#This Row],[Equipment '#]],H:I,2,FALSE), "No Div")</f>
        <v>1</v>
      </c>
      <c r="H871" s="1" t="s">
        <v>97</v>
      </c>
      <c r="I871" s="1" t="s">
        <v>1360</v>
      </c>
    </row>
    <row r="872" spans="1:9" x14ac:dyDescent="0.3">
      <c r="A872" s="1" t="s">
        <v>86</v>
      </c>
      <c r="B872" s="1" t="s">
        <v>201</v>
      </c>
      <c r="C872" s="1">
        <v>45672.32</v>
      </c>
      <c r="D872" s="1" t="s">
        <v>1356</v>
      </c>
      <c r="E872" s="1">
        <f>IFERROR(VLOOKUP(Table_Query_from_Cas_Ragle35[[#This Row],[Equipment '#]],'[1]Equip Rates'!A:C,3,FALSE),"")</f>
        <v>1300</v>
      </c>
      <c r="F872" s="1" t="str">
        <f>IFERROR(VLOOKUP(Table_Query_from_Cas_Ragle35[[#This Row],[Equipment '#]],H:I,2,FALSE), "No Div")</f>
        <v>2</v>
      </c>
      <c r="H872" s="1" t="s">
        <v>2603</v>
      </c>
      <c r="I872" s="1" t="s">
        <v>1357</v>
      </c>
    </row>
    <row r="873" spans="1:9" x14ac:dyDescent="0.3">
      <c r="A873" s="1" t="s">
        <v>2581</v>
      </c>
      <c r="B873" s="1" t="s">
        <v>2627</v>
      </c>
      <c r="C873" s="1">
        <v>71990</v>
      </c>
      <c r="D873" s="1" t="s">
        <v>1356</v>
      </c>
      <c r="E873" s="1" t="str">
        <f>IFERROR(VLOOKUP(Table_Query_from_Cas_Ragle35[[#This Row],[Equipment '#]],'[1]Equip Rates'!A:C,3,FALSE),"")</f>
        <v/>
      </c>
      <c r="F873" s="1" t="str">
        <f>IFERROR(VLOOKUP(Table_Query_from_Cas_Ragle35[[#This Row],[Equipment '#]],H:I,2,FALSE), "No Div")</f>
        <v>1</v>
      </c>
      <c r="H873" s="1" t="s">
        <v>2604</v>
      </c>
      <c r="I873" s="1" t="s">
        <v>1357</v>
      </c>
    </row>
    <row r="874" spans="1:9" x14ac:dyDescent="0.3">
      <c r="A874" s="1" t="s">
        <v>87</v>
      </c>
      <c r="B874" s="1" t="s">
        <v>202</v>
      </c>
      <c r="C874" s="1">
        <v>64500.01</v>
      </c>
      <c r="D874" s="1" t="s">
        <v>1356</v>
      </c>
      <c r="E874" s="1">
        <f>IFERROR(VLOOKUP(Table_Query_from_Cas_Ragle35[[#This Row],[Equipment '#]],'[1]Equip Rates'!A:C,3,FALSE),"")</f>
        <v>1500</v>
      </c>
      <c r="F874" s="1" t="str">
        <f>IFERROR(VLOOKUP(Table_Query_from_Cas_Ragle35[[#This Row],[Equipment '#]],H:I,2,FALSE), "No Div")</f>
        <v>2</v>
      </c>
      <c r="H874" s="1" t="s">
        <v>2605</v>
      </c>
      <c r="I874" s="1" t="s">
        <v>1357</v>
      </c>
    </row>
    <row r="875" spans="1:9" x14ac:dyDescent="0.3">
      <c r="A875" s="1" t="s">
        <v>260</v>
      </c>
      <c r="B875" s="1" t="s">
        <v>261</v>
      </c>
      <c r="C875" s="1">
        <v>63246.51</v>
      </c>
      <c r="D875" s="1" t="s">
        <v>1356</v>
      </c>
      <c r="E875" s="1">
        <f>IFERROR(VLOOKUP(Table_Query_from_Cas_Ragle35[[#This Row],[Equipment '#]],'[1]Equip Rates'!A:C,3,FALSE),"")</f>
        <v>1500</v>
      </c>
      <c r="F875" s="1" t="str">
        <f>IFERROR(VLOOKUP(Table_Query_from_Cas_Ragle35[[#This Row],[Equipment '#]],H:I,2,FALSE), "No Div")</f>
        <v>2</v>
      </c>
      <c r="H875" s="1" t="s">
        <v>2607</v>
      </c>
      <c r="I875" s="1" t="s">
        <v>1357</v>
      </c>
    </row>
    <row r="876" spans="1:9" x14ac:dyDescent="0.3">
      <c r="A876" s="1" t="s">
        <v>88</v>
      </c>
      <c r="B876" s="1" t="s">
        <v>203</v>
      </c>
      <c r="C876" s="1">
        <v>63124.09</v>
      </c>
      <c r="D876" s="1" t="s">
        <v>1356</v>
      </c>
      <c r="E876" s="1">
        <f>IFERROR(VLOOKUP(Table_Query_from_Cas_Ragle35[[#This Row],[Equipment '#]],'[1]Equip Rates'!A:C,3,FALSE),"")</f>
        <v>1500</v>
      </c>
      <c r="F876" s="1" t="str">
        <f>IFERROR(VLOOKUP(Table_Query_from_Cas_Ragle35[[#This Row],[Equipment '#]],H:I,2,FALSE), "No Div")</f>
        <v>2</v>
      </c>
      <c r="H876" s="1" t="s">
        <v>2609</v>
      </c>
      <c r="I876" s="1" t="s">
        <v>1357</v>
      </c>
    </row>
    <row r="877" spans="1:9" x14ac:dyDescent="0.3">
      <c r="A877" s="1" t="s">
        <v>89</v>
      </c>
      <c r="B877" s="1" t="s">
        <v>204</v>
      </c>
      <c r="C877" s="1">
        <v>63124.09</v>
      </c>
      <c r="D877" s="1" t="s">
        <v>1356</v>
      </c>
      <c r="E877" s="1">
        <f>IFERROR(VLOOKUP(Table_Query_from_Cas_Ragle35[[#This Row],[Equipment '#]],'[1]Equip Rates'!A:C,3,FALSE),"")</f>
        <v>1500</v>
      </c>
      <c r="F877" s="1" t="str">
        <f>IFERROR(VLOOKUP(Table_Query_from_Cas_Ragle35[[#This Row],[Equipment '#]],H:I,2,FALSE), "No Div")</f>
        <v>2</v>
      </c>
      <c r="H877" s="1" t="s">
        <v>98</v>
      </c>
      <c r="I877" s="1" t="s">
        <v>1360</v>
      </c>
    </row>
    <row r="878" spans="1:9" x14ac:dyDescent="0.3">
      <c r="A878" s="1" t="s">
        <v>2584</v>
      </c>
      <c r="B878" s="1" t="s">
        <v>2633</v>
      </c>
      <c r="C878" s="1">
        <v>59403.37</v>
      </c>
      <c r="D878" s="1" t="s">
        <v>1356</v>
      </c>
      <c r="E878" s="1" t="str">
        <f>IFERROR(VLOOKUP(Table_Query_from_Cas_Ragle35[[#This Row],[Equipment '#]],'[1]Equip Rates'!A:C,3,FALSE),"")</f>
        <v/>
      </c>
      <c r="F878" s="1" t="str">
        <f>IFERROR(VLOOKUP(Table_Query_from_Cas_Ragle35[[#This Row],[Equipment '#]],H:I,2,FALSE), "No Div")</f>
        <v>1</v>
      </c>
      <c r="H878" s="1" t="s">
        <v>2611</v>
      </c>
      <c r="I878" s="1" t="s">
        <v>1357</v>
      </c>
    </row>
    <row r="879" spans="1:9" x14ac:dyDescent="0.3">
      <c r="A879" s="1" t="s">
        <v>2586</v>
      </c>
      <c r="B879" s="1" t="s">
        <v>2634</v>
      </c>
      <c r="C879" s="1">
        <v>60850.01</v>
      </c>
      <c r="D879" s="1" t="s">
        <v>1356</v>
      </c>
      <c r="E879" s="1" t="str">
        <f>IFERROR(VLOOKUP(Table_Query_from_Cas_Ragle35[[#This Row],[Equipment '#]],'[1]Equip Rates'!A:C,3,FALSE),"")</f>
        <v/>
      </c>
      <c r="F879" s="1" t="str">
        <f>IFERROR(VLOOKUP(Table_Query_from_Cas_Ragle35[[#This Row],[Equipment '#]],H:I,2,FALSE), "No Div")</f>
        <v>1</v>
      </c>
      <c r="H879" s="1" t="s">
        <v>2612</v>
      </c>
      <c r="I879" s="1" t="s">
        <v>1357</v>
      </c>
    </row>
    <row r="880" spans="1:9" x14ac:dyDescent="0.3">
      <c r="A880" s="1" t="s">
        <v>2588</v>
      </c>
      <c r="B880" s="1" t="s">
        <v>2636</v>
      </c>
      <c r="C880" s="1">
        <v>60850.01</v>
      </c>
      <c r="D880" s="1" t="s">
        <v>1356</v>
      </c>
      <c r="E880" s="1" t="str">
        <f>IFERROR(VLOOKUP(Table_Query_from_Cas_Ragle35[[#This Row],[Equipment '#]],'[1]Equip Rates'!A:C,3,FALSE),"")</f>
        <v/>
      </c>
      <c r="F880" s="1" t="str">
        <f>IFERROR(VLOOKUP(Table_Query_from_Cas_Ragle35[[#This Row],[Equipment '#]],H:I,2,FALSE), "No Div")</f>
        <v>1</v>
      </c>
      <c r="H880" s="1" t="s">
        <v>2614</v>
      </c>
      <c r="I880" s="1" t="s">
        <v>1357</v>
      </c>
    </row>
    <row r="881" spans="1:9" x14ac:dyDescent="0.3">
      <c r="A881" s="1" t="s">
        <v>2590</v>
      </c>
      <c r="B881" s="1" t="s">
        <v>2638</v>
      </c>
      <c r="C881" s="1">
        <v>59167.97</v>
      </c>
      <c r="D881" s="1" t="s">
        <v>1356</v>
      </c>
      <c r="E881" s="1" t="str">
        <f>IFERROR(VLOOKUP(Table_Query_from_Cas_Ragle35[[#This Row],[Equipment '#]],'[1]Equip Rates'!A:C,3,FALSE),"")</f>
        <v/>
      </c>
      <c r="F881" s="1" t="str">
        <f>IFERROR(VLOOKUP(Table_Query_from_Cas_Ragle35[[#This Row],[Equipment '#]],H:I,2,FALSE), "No Div")</f>
        <v>1</v>
      </c>
      <c r="H881" s="1" t="s">
        <v>2616</v>
      </c>
      <c r="I881" s="1" t="s">
        <v>1357</v>
      </c>
    </row>
    <row r="882" spans="1:9" x14ac:dyDescent="0.3">
      <c r="A882" s="1" t="s">
        <v>2591</v>
      </c>
      <c r="B882" s="1" t="s">
        <v>2640</v>
      </c>
      <c r="C882" s="1">
        <v>59167.97</v>
      </c>
      <c r="D882" s="1" t="s">
        <v>1356</v>
      </c>
      <c r="E882" s="1" t="str">
        <f>IFERROR(VLOOKUP(Table_Query_from_Cas_Ragle35[[#This Row],[Equipment '#]],'[1]Equip Rates'!A:C,3,FALSE),"")</f>
        <v/>
      </c>
      <c r="F882" s="1" t="str">
        <f>IFERROR(VLOOKUP(Table_Query_from_Cas_Ragle35[[#This Row],[Equipment '#]],H:I,2,FALSE), "No Div")</f>
        <v>1</v>
      </c>
      <c r="H882" s="1" t="s">
        <v>2617</v>
      </c>
      <c r="I882" s="1" t="s">
        <v>1357</v>
      </c>
    </row>
    <row r="883" spans="1:9" x14ac:dyDescent="0.3">
      <c r="A883" s="1" t="s">
        <v>90</v>
      </c>
      <c r="B883" s="1" t="s">
        <v>205</v>
      </c>
      <c r="C883" s="1">
        <v>56465.33</v>
      </c>
      <c r="D883" s="1" t="s">
        <v>1356</v>
      </c>
      <c r="E883" s="1">
        <f>IFERROR(VLOOKUP(Table_Query_from_Cas_Ragle35[[#This Row],[Equipment '#]],'[1]Equip Rates'!A:C,3,FALSE),"")</f>
        <v>1300</v>
      </c>
      <c r="F883" s="1" t="str">
        <f>IFERROR(VLOOKUP(Table_Query_from_Cas_Ragle35[[#This Row],[Equipment '#]],H:I,2,FALSE), "No Div")</f>
        <v>4</v>
      </c>
      <c r="H883" s="1" t="s">
        <v>3522</v>
      </c>
      <c r="I883" s="1" t="s">
        <v>1357</v>
      </c>
    </row>
    <row r="884" spans="1:9" x14ac:dyDescent="0.3">
      <c r="A884" s="1" t="s">
        <v>91</v>
      </c>
      <c r="B884" s="1" t="s">
        <v>2643</v>
      </c>
      <c r="C884" s="1">
        <v>63629.55</v>
      </c>
      <c r="D884" s="1" t="s">
        <v>1356</v>
      </c>
      <c r="E884" s="1">
        <f>IFERROR(VLOOKUP(Table_Query_from_Cas_Ragle35[[#This Row],[Equipment '#]],'[1]Equip Rates'!A:C,3,FALSE),"")</f>
        <v>1500</v>
      </c>
      <c r="F884" s="1" t="str">
        <f>IFERROR(VLOOKUP(Table_Query_from_Cas_Ragle35[[#This Row],[Equipment '#]],H:I,2,FALSE), "No Div")</f>
        <v>2</v>
      </c>
      <c r="H884" s="1" t="s">
        <v>3523</v>
      </c>
      <c r="I884" s="1" t="s">
        <v>1357</v>
      </c>
    </row>
    <row r="885" spans="1:9" x14ac:dyDescent="0.3">
      <c r="A885" s="1" t="s">
        <v>92</v>
      </c>
      <c r="B885" s="1" t="s">
        <v>2644</v>
      </c>
      <c r="C885" s="1">
        <v>59487.5</v>
      </c>
      <c r="D885" s="1" t="s">
        <v>1356</v>
      </c>
      <c r="E885" s="1">
        <f>IFERROR(VLOOKUP(Table_Query_from_Cas_Ragle35[[#This Row],[Equipment '#]],'[1]Equip Rates'!A:C,3,FALSE),"")</f>
        <v>1500</v>
      </c>
      <c r="F885" s="1" t="str">
        <f>IFERROR(VLOOKUP(Table_Query_from_Cas_Ragle35[[#This Row],[Equipment '#]],H:I,2,FALSE), "No Div")</f>
        <v>2</v>
      </c>
      <c r="H885" s="1" t="s">
        <v>2618</v>
      </c>
      <c r="I885" s="1" t="s">
        <v>1357</v>
      </c>
    </row>
    <row r="886" spans="1:9" x14ac:dyDescent="0.3">
      <c r="A886" s="1" t="s">
        <v>2595</v>
      </c>
      <c r="B886" s="1" t="s">
        <v>2646</v>
      </c>
      <c r="C886" s="1">
        <v>50611.18</v>
      </c>
      <c r="D886" s="1" t="s">
        <v>1356</v>
      </c>
      <c r="E886" s="1" t="str">
        <f>IFERROR(VLOOKUP(Table_Query_from_Cas_Ragle35[[#This Row],[Equipment '#]],'[1]Equip Rates'!A:C,3,FALSE),"")</f>
        <v/>
      </c>
      <c r="F886" s="1" t="str">
        <f>IFERROR(VLOOKUP(Table_Query_from_Cas_Ragle35[[#This Row],[Equipment '#]],H:I,2,FALSE), "No Div")</f>
        <v>1</v>
      </c>
      <c r="H886" s="1" t="s">
        <v>3448</v>
      </c>
      <c r="I886" s="1" t="s">
        <v>1909</v>
      </c>
    </row>
    <row r="887" spans="1:9" x14ac:dyDescent="0.3">
      <c r="A887" s="1" t="s">
        <v>93</v>
      </c>
      <c r="B887" s="1" t="s">
        <v>2648</v>
      </c>
      <c r="C887" s="1">
        <v>46877.13</v>
      </c>
      <c r="D887" s="1" t="s">
        <v>1356</v>
      </c>
      <c r="E887" s="1">
        <f>IFERROR(VLOOKUP(Table_Query_from_Cas_Ragle35[[#This Row],[Equipment '#]],'[1]Equip Rates'!A:C,3,FALSE),"")</f>
        <v>1300</v>
      </c>
      <c r="F887" s="1" t="str">
        <f>IFERROR(VLOOKUP(Table_Query_from_Cas_Ragle35[[#This Row],[Equipment '#]],H:I,2,FALSE), "No Div")</f>
        <v>2</v>
      </c>
      <c r="H887" s="1" t="s">
        <v>3524</v>
      </c>
      <c r="I887" s="1" t="s">
        <v>1357</v>
      </c>
    </row>
    <row r="888" spans="1:9" x14ac:dyDescent="0.3">
      <c r="A888" s="1" t="s">
        <v>433</v>
      </c>
      <c r="B888" s="1" t="s">
        <v>2650</v>
      </c>
      <c r="C888" s="1">
        <v>46877.13</v>
      </c>
      <c r="D888" s="1" t="s">
        <v>1356</v>
      </c>
      <c r="E888" s="1">
        <f>IFERROR(VLOOKUP(Table_Query_from_Cas_Ragle35[[#This Row],[Equipment '#]],'[1]Equip Rates'!A:C,3,FALSE),"")</f>
        <v>1300</v>
      </c>
      <c r="F888" s="1" t="str">
        <f>IFERROR(VLOOKUP(Table_Query_from_Cas_Ragle35[[#This Row],[Equipment '#]],H:I,2,FALSE), "No Div")</f>
        <v>2</v>
      </c>
      <c r="H888" s="1" t="s">
        <v>3793</v>
      </c>
      <c r="I888" s="1" t="s">
        <v>1357</v>
      </c>
    </row>
    <row r="889" spans="1:9" x14ac:dyDescent="0.3">
      <c r="A889" s="1" t="s">
        <v>435</v>
      </c>
      <c r="B889" s="1" t="s">
        <v>2651</v>
      </c>
      <c r="C889" s="1">
        <v>46877.13</v>
      </c>
      <c r="D889" s="1" t="s">
        <v>1356</v>
      </c>
      <c r="E889" s="1">
        <f>IFERROR(VLOOKUP(Table_Query_from_Cas_Ragle35[[#This Row],[Equipment '#]],'[1]Equip Rates'!A:C,3,FALSE),"")</f>
        <v>1300</v>
      </c>
      <c r="F889" s="1" t="str">
        <f>IFERROR(VLOOKUP(Table_Query_from_Cas_Ragle35[[#This Row],[Equipment '#]],H:I,2,FALSE), "No Div")</f>
        <v>2</v>
      </c>
      <c r="H889" s="1" t="s">
        <v>3794</v>
      </c>
      <c r="I889" s="1" t="s">
        <v>1357</v>
      </c>
    </row>
    <row r="890" spans="1:9" x14ac:dyDescent="0.3">
      <c r="A890" s="1" t="s">
        <v>94</v>
      </c>
      <c r="B890" s="1" t="s">
        <v>2652</v>
      </c>
      <c r="C890" s="1">
        <v>63981.42</v>
      </c>
      <c r="D890" s="1" t="s">
        <v>1356</v>
      </c>
      <c r="E890" s="1">
        <f>IFERROR(VLOOKUP(Table_Query_from_Cas_Ragle35[[#This Row],[Equipment '#]],'[1]Equip Rates'!A:C,3,FALSE),"")</f>
        <v>1500</v>
      </c>
      <c r="F890" s="1" t="str">
        <f>IFERROR(VLOOKUP(Table_Query_from_Cas_Ragle35[[#This Row],[Equipment '#]],H:I,2,FALSE), "No Div")</f>
        <v>2</v>
      </c>
      <c r="H890" s="1" t="s">
        <v>3795</v>
      </c>
      <c r="I890" s="1" t="s">
        <v>1357</v>
      </c>
    </row>
    <row r="891" spans="1:9" x14ac:dyDescent="0.3">
      <c r="A891" s="1" t="s">
        <v>437</v>
      </c>
      <c r="B891" s="1" t="s">
        <v>7568</v>
      </c>
      <c r="C891" s="1">
        <v>46000</v>
      </c>
      <c r="D891" s="1" t="s">
        <v>1356</v>
      </c>
      <c r="E891" s="1">
        <f>IFERROR(VLOOKUP(Table_Query_from_Cas_Ragle35[[#This Row],[Equipment '#]],'[1]Equip Rates'!A:C,3,FALSE),"")</f>
        <v>1300</v>
      </c>
      <c r="F891" s="1" t="str">
        <f>IFERROR(VLOOKUP(Table_Query_from_Cas_Ragle35[[#This Row],[Equipment '#]],H:I,2,FALSE), "No Div")</f>
        <v>2</v>
      </c>
      <c r="H891" s="1" t="s">
        <v>3796</v>
      </c>
      <c r="I891" s="1" t="s">
        <v>1357</v>
      </c>
    </row>
    <row r="892" spans="1:9" x14ac:dyDescent="0.3">
      <c r="A892" s="1" t="s">
        <v>95</v>
      </c>
      <c r="B892" s="1" t="s">
        <v>7569</v>
      </c>
      <c r="C892" s="1">
        <v>46000</v>
      </c>
      <c r="D892" s="1" t="s">
        <v>1356</v>
      </c>
      <c r="E892" s="1">
        <f>IFERROR(VLOOKUP(Table_Query_from_Cas_Ragle35[[#This Row],[Equipment '#]],'[1]Equip Rates'!A:C,3,FALSE),"")</f>
        <v>1300</v>
      </c>
      <c r="F892" s="1" t="str">
        <f>IFERROR(VLOOKUP(Table_Query_from_Cas_Ragle35[[#This Row],[Equipment '#]],H:I,2,FALSE), "No Div")</f>
        <v>2</v>
      </c>
      <c r="H892" s="1" t="s">
        <v>3797</v>
      </c>
      <c r="I892" s="1" t="s">
        <v>1357</v>
      </c>
    </row>
    <row r="893" spans="1:9" x14ac:dyDescent="0.3">
      <c r="A893" s="1" t="s">
        <v>96</v>
      </c>
      <c r="B893" s="1" t="s">
        <v>7570</v>
      </c>
      <c r="C893" s="1">
        <v>46000</v>
      </c>
      <c r="D893" s="1" t="s">
        <v>1356</v>
      </c>
      <c r="E893" s="1">
        <f>IFERROR(VLOOKUP(Table_Query_from_Cas_Ragle35[[#This Row],[Equipment '#]],'[1]Equip Rates'!A:C,3,FALSE),"")</f>
        <v>1300</v>
      </c>
      <c r="F893" s="1" t="str">
        <f>IFERROR(VLOOKUP(Table_Query_from_Cas_Ragle35[[#This Row],[Equipment '#]],H:I,2,FALSE), "No Div")</f>
        <v>2</v>
      </c>
      <c r="H893" s="1" t="s">
        <v>3798</v>
      </c>
      <c r="I893" s="1" t="s">
        <v>1357</v>
      </c>
    </row>
    <row r="894" spans="1:9" x14ac:dyDescent="0.3">
      <c r="A894" s="1" t="s">
        <v>253</v>
      </c>
      <c r="B894" s="1" t="s">
        <v>7571</v>
      </c>
      <c r="C894" s="1">
        <v>46000</v>
      </c>
      <c r="D894" s="1" t="s">
        <v>1356</v>
      </c>
      <c r="E894" s="1">
        <f>IFERROR(VLOOKUP(Table_Query_from_Cas_Ragle35[[#This Row],[Equipment '#]],'[1]Equip Rates'!A:C,3,FALSE),"")</f>
        <v>1300</v>
      </c>
      <c r="F894" s="1" t="str">
        <f>IFERROR(VLOOKUP(Table_Query_from_Cas_Ragle35[[#This Row],[Equipment '#]],H:I,2,FALSE), "No Div")</f>
        <v>2</v>
      </c>
      <c r="H894" s="1" t="s">
        <v>3799</v>
      </c>
      <c r="I894" s="1" t="s">
        <v>1360</v>
      </c>
    </row>
    <row r="895" spans="1:9" x14ac:dyDescent="0.3">
      <c r="A895" s="1" t="s">
        <v>97</v>
      </c>
      <c r="B895" s="1" t="s">
        <v>7572</v>
      </c>
      <c r="C895" s="1">
        <v>46000</v>
      </c>
      <c r="D895" s="1" t="s">
        <v>1356</v>
      </c>
      <c r="E895" s="1">
        <f>IFERROR(VLOOKUP(Table_Query_from_Cas_Ragle35[[#This Row],[Equipment '#]],'[1]Equip Rates'!A:C,3,FALSE),"")</f>
        <v>1300</v>
      </c>
      <c r="F895" s="1" t="str">
        <f>IFERROR(VLOOKUP(Table_Query_from_Cas_Ragle35[[#This Row],[Equipment '#]],H:I,2,FALSE), "No Div")</f>
        <v>2</v>
      </c>
      <c r="H895" s="1" t="s">
        <v>3800</v>
      </c>
      <c r="I895" s="1" t="s">
        <v>1360</v>
      </c>
    </row>
    <row r="896" spans="1:9" x14ac:dyDescent="0.3">
      <c r="A896" s="1" t="s">
        <v>2603</v>
      </c>
      <c r="B896" s="1" t="s">
        <v>2657</v>
      </c>
      <c r="C896" s="1">
        <v>43425.06</v>
      </c>
      <c r="D896" s="1" t="s">
        <v>1356</v>
      </c>
      <c r="E896" s="1" t="str">
        <f>IFERROR(VLOOKUP(Table_Query_from_Cas_Ragle35[[#This Row],[Equipment '#]],'[1]Equip Rates'!A:C,3,FALSE),"")</f>
        <v/>
      </c>
      <c r="F896" s="1" t="str">
        <f>IFERROR(VLOOKUP(Table_Query_from_Cas_Ragle35[[#This Row],[Equipment '#]],H:I,2,FALSE), "No Div")</f>
        <v>1</v>
      </c>
      <c r="H896" s="1" t="s">
        <v>5834</v>
      </c>
      <c r="I896" s="1" t="s">
        <v>1360</v>
      </c>
    </row>
    <row r="897" spans="1:9" x14ac:dyDescent="0.3">
      <c r="A897" s="1" t="s">
        <v>2604</v>
      </c>
      <c r="B897" s="1" t="s">
        <v>2659</v>
      </c>
      <c r="C897" s="1">
        <v>51022.06</v>
      </c>
      <c r="D897" s="1" t="s">
        <v>1356</v>
      </c>
      <c r="E897" s="1" t="str">
        <f>IFERROR(VLOOKUP(Table_Query_from_Cas_Ragle35[[#This Row],[Equipment '#]],'[1]Equip Rates'!A:C,3,FALSE),"")</f>
        <v/>
      </c>
      <c r="F897" s="1" t="str">
        <f>IFERROR(VLOOKUP(Table_Query_from_Cas_Ragle35[[#This Row],[Equipment '#]],H:I,2,FALSE), "No Div")</f>
        <v>1</v>
      </c>
      <c r="H897" s="1" t="s">
        <v>2620</v>
      </c>
      <c r="I897" s="1" t="s">
        <v>1357</v>
      </c>
    </row>
    <row r="898" spans="1:9" x14ac:dyDescent="0.3">
      <c r="A898" s="1" t="s">
        <v>2607</v>
      </c>
      <c r="B898" s="1" t="s">
        <v>2661</v>
      </c>
      <c r="C898" s="1">
        <v>59464.36</v>
      </c>
      <c r="D898" s="1" t="s">
        <v>1356</v>
      </c>
      <c r="E898" s="1" t="str">
        <f>IFERROR(VLOOKUP(Table_Query_from_Cas_Ragle35[[#This Row],[Equipment '#]],'[1]Equip Rates'!A:C,3,FALSE),"")</f>
        <v/>
      </c>
      <c r="F898" s="1" t="str">
        <f>IFERROR(VLOOKUP(Table_Query_from_Cas_Ragle35[[#This Row],[Equipment '#]],H:I,2,FALSE), "No Div")</f>
        <v>1</v>
      </c>
      <c r="H898" s="1" t="s">
        <v>3801</v>
      </c>
      <c r="I898" s="1" t="s">
        <v>1360</v>
      </c>
    </row>
    <row r="899" spans="1:9" x14ac:dyDescent="0.3">
      <c r="A899" s="1" t="s">
        <v>2609</v>
      </c>
      <c r="B899" s="1" t="s">
        <v>5835</v>
      </c>
      <c r="C899" s="1">
        <v>64926.71</v>
      </c>
      <c r="D899" s="1" t="s">
        <v>1356</v>
      </c>
      <c r="E899" s="1" t="str">
        <f>IFERROR(VLOOKUP(Table_Query_from_Cas_Ragle35[[#This Row],[Equipment '#]],'[1]Equip Rates'!A:C,3,FALSE),"")</f>
        <v/>
      </c>
      <c r="F899" s="1" t="str">
        <f>IFERROR(VLOOKUP(Table_Query_from_Cas_Ragle35[[#This Row],[Equipment '#]],H:I,2,FALSE), "No Div")</f>
        <v>1</v>
      </c>
      <c r="H899" s="1" t="s">
        <v>5836</v>
      </c>
      <c r="I899" s="1" t="s">
        <v>1357</v>
      </c>
    </row>
    <row r="900" spans="1:9" x14ac:dyDescent="0.3">
      <c r="A900" s="1" t="s">
        <v>98</v>
      </c>
      <c r="B900" s="1" t="s">
        <v>2664</v>
      </c>
      <c r="C900" s="1">
        <v>55984.55</v>
      </c>
      <c r="D900" s="1" t="s">
        <v>1356</v>
      </c>
      <c r="E900" s="1">
        <f>IFERROR(VLOOKUP(Table_Query_from_Cas_Ragle35[[#This Row],[Equipment '#]],'[1]Equip Rates'!A:C,3,FALSE),"")</f>
        <v>1500</v>
      </c>
      <c r="F900" s="1" t="str">
        <f>IFERROR(VLOOKUP(Table_Query_from_Cas_Ragle35[[#This Row],[Equipment '#]],H:I,2,FALSE), "No Div")</f>
        <v>2</v>
      </c>
      <c r="H900" s="1" t="s">
        <v>5837</v>
      </c>
      <c r="I900" s="1" t="s">
        <v>1357</v>
      </c>
    </row>
    <row r="901" spans="1:9" x14ac:dyDescent="0.3">
      <c r="A901" s="1" t="s">
        <v>2611</v>
      </c>
      <c r="B901" s="1" t="s">
        <v>2666</v>
      </c>
      <c r="C901" s="1">
        <v>44083.11</v>
      </c>
      <c r="D901" s="1" t="s">
        <v>1356</v>
      </c>
      <c r="E901" s="1" t="str">
        <f>IFERROR(VLOOKUP(Table_Query_from_Cas_Ragle35[[#This Row],[Equipment '#]],'[1]Equip Rates'!A:C,3,FALSE),"")</f>
        <v/>
      </c>
      <c r="F901" s="1" t="str">
        <f>IFERROR(VLOOKUP(Table_Query_from_Cas_Ragle35[[#This Row],[Equipment '#]],H:I,2,FALSE), "No Div")</f>
        <v>1</v>
      </c>
      <c r="H901" s="1" t="s">
        <v>5838</v>
      </c>
      <c r="I901" s="1" t="s">
        <v>1357</v>
      </c>
    </row>
    <row r="902" spans="1:9" x14ac:dyDescent="0.3">
      <c r="A902" s="1" t="s">
        <v>2612</v>
      </c>
      <c r="B902" s="1" t="s">
        <v>2668</v>
      </c>
      <c r="C902" s="1">
        <v>53378.93</v>
      </c>
      <c r="D902" s="1" t="s">
        <v>1356</v>
      </c>
      <c r="E902" s="1" t="str">
        <f>IFERROR(VLOOKUP(Table_Query_from_Cas_Ragle35[[#This Row],[Equipment '#]],'[1]Equip Rates'!A:C,3,FALSE),"")</f>
        <v/>
      </c>
      <c r="F902" s="1" t="str">
        <f>IFERROR(VLOOKUP(Table_Query_from_Cas_Ragle35[[#This Row],[Equipment '#]],H:I,2,FALSE), "No Div")</f>
        <v>1</v>
      </c>
      <c r="H902" s="1" t="s">
        <v>6040</v>
      </c>
      <c r="I902" s="1" t="s">
        <v>1360</v>
      </c>
    </row>
    <row r="903" spans="1:9" x14ac:dyDescent="0.3">
      <c r="A903" s="1" t="s">
        <v>2614</v>
      </c>
      <c r="B903" s="1" t="s">
        <v>3525</v>
      </c>
      <c r="C903" s="1">
        <v>50939.67</v>
      </c>
      <c r="D903" s="1" t="s">
        <v>1356</v>
      </c>
      <c r="E903" s="1" t="str">
        <f>IFERROR(VLOOKUP(Table_Query_from_Cas_Ragle35[[#This Row],[Equipment '#]],'[1]Equip Rates'!A:C,3,FALSE),"")</f>
        <v/>
      </c>
      <c r="F903" s="1" t="str">
        <f>IFERROR(VLOOKUP(Table_Query_from_Cas_Ragle35[[#This Row],[Equipment '#]],H:I,2,FALSE), "No Div")</f>
        <v>1</v>
      </c>
      <c r="H903" s="1" t="s">
        <v>6041</v>
      </c>
      <c r="I903" s="1" t="s">
        <v>1360</v>
      </c>
    </row>
    <row r="904" spans="1:9" x14ac:dyDescent="0.3">
      <c r="A904" s="1" t="s">
        <v>2616</v>
      </c>
      <c r="B904" s="1" t="s">
        <v>3526</v>
      </c>
      <c r="C904" s="1">
        <v>45775.85</v>
      </c>
      <c r="D904" s="1" t="s">
        <v>1356</v>
      </c>
      <c r="E904" s="1" t="str">
        <f>IFERROR(VLOOKUP(Table_Query_from_Cas_Ragle35[[#This Row],[Equipment '#]],'[1]Equip Rates'!A:C,3,FALSE),"")</f>
        <v/>
      </c>
      <c r="F904" s="1" t="str">
        <f>IFERROR(VLOOKUP(Table_Query_from_Cas_Ragle35[[#This Row],[Equipment '#]],H:I,2,FALSE), "No Div")</f>
        <v>1</v>
      </c>
      <c r="H904" s="1" t="s">
        <v>6042</v>
      </c>
      <c r="I904" s="1" t="s">
        <v>1360</v>
      </c>
    </row>
    <row r="905" spans="1:9" x14ac:dyDescent="0.3">
      <c r="A905" s="1" t="s">
        <v>2617</v>
      </c>
      <c r="B905" s="1" t="s">
        <v>3527</v>
      </c>
      <c r="C905" s="1">
        <v>44412.67</v>
      </c>
      <c r="D905" s="1" t="s">
        <v>1356</v>
      </c>
      <c r="E905" s="1" t="str">
        <f>IFERROR(VLOOKUP(Table_Query_from_Cas_Ragle35[[#This Row],[Equipment '#]],'[1]Equip Rates'!A:C,3,FALSE),"")</f>
        <v/>
      </c>
      <c r="F905" s="1" t="str">
        <f>IFERROR(VLOOKUP(Table_Query_from_Cas_Ragle35[[#This Row],[Equipment '#]],H:I,2,FALSE), "No Div")</f>
        <v>1</v>
      </c>
      <c r="H905" s="1" t="s">
        <v>6044</v>
      </c>
      <c r="I905" s="1" t="s">
        <v>1360</v>
      </c>
    </row>
    <row r="906" spans="1:9" x14ac:dyDescent="0.3">
      <c r="A906" s="1" t="s">
        <v>3522</v>
      </c>
      <c r="B906" s="1" t="s">
        <v>3528</v>
      </c>
      <c r="C906" s="1">
        <v>62549.17</v>
      </c>
      <c r="D906" s="1" t="s">
        <v>1356</v>
      </c>
      <c r="E906" s="1" t="str">
        <f>IFERROR(VLOOKUP(Table_Query_from_Cas_Ragle35[[#This Row],[Equipment '#]],'[1]Equip Rates'!A:C,3,FALSE),"")</f>
        <v/>
      </c>
      <c r="F906" s="1" t="str">
        <f>IFERROR(VLOOKUP(Table_Query_from_Cas_Ragle35[[#This Row],[Equipment '#]],H:I,2,FALSE), "No Div")</f>
        <v>1</v>
      </c>
      <c r="H906" s="1" t="s">
        <v>6045</v>
      </c>
      <c r="I906" s="1" t="s">
        <v>1360</v>
      </c>
    </row>
    <row r="907" spans="1:9" x14ac:dyDescent="0.3">
      <c r="A907" s="1" t="s">
        <v>3523</v>
      </c>
      <c r="B907" s="1" t="s">
        <v>5839</v>
      </c>
      <c r="C907" s="1">
        <v>55058.1</v>
      </c>
      <c r="D907" s="1" t="s">
        <v>1356</v>
      </c>
      <c r="E907" s="1" t="str">
        <f>IFERROR(VLOOKUP(Table_Query_from_Cas_Ragle35[[#This Row],[Equipment '#]],'[1]Equip Rates'!A:C,3,FALSE),"")</f>
        <v/>
      </c>
      <c r="F907" s="1" t="str">
        <f>IFERROR(VLOOKUP(Table_Query_from_Cas_Ragle35[[#This Row],[Equipment '#]],H:I,2,FALSE), "No Div")</f>
        <v>1</v>
      </c>
      <c r="H907" s="1" t="s">
        <v>6046</v>
      </c>
      <c r="I907" s="1" t="s">
        <v>1360</v>
      </c>
    </row>
    <row r="908" spans="1:9" x14ac:dyDescent="0.3">
      <c r="A908" s="1" t="s">
        <v>3448</v>
      </c>
      <c r="B908" s="1" t="s">
        <v>3529</v>
      </c>
      <c r="C908" s="1">
        <v>73994.87</v>
      </c>
      <c r="D908" s="1" t="s">
        <v>1356</v>
      </c>
      <c r="E908" s="1" t="str">
        <f>IFERROR(VLOOKUP(Table_Query_from_Cas_Ragle35[[#This Row],[Equipment '#]],'[1]Equip Rates'!A:C,3,FALSE),"")</f>
        <v/>
      </c>
      <c r="F908" s="1" t="str">
        <f>IFERROR(VLOOKUP(Table_Query_from_Cas_Ragle35[[#This Row],[Equipment '#]],H:I,2,FALSE), "No Div")</f>
        <v>8</v>
      </c>
      <c r="H908" s="1" t="s">
        <v>2621</v>
      </c>
      <c r="I908" s="1" t="s">
        <v>1360</v>
      </c>
    </row>
    <row r="909" spans="1:9" x14ac:dyDescent="0.3">
      <c r="A909" s="1" t="s">
        <v>3524</v>
      </c>
      <c r="B909" s="1" t="s">
        <v>5840</v>
      </c>
      <c r="C909" s="1">
        <v>51146.18</v>
      </c>
      <c r="D909" s="1" t="s">
        <v>1356</v>
      </c>
      <c r="E909" s="1" t="str">
        <f>IFERROR(VLOOKUP(Table_Query_from_Cas_Ragle35[[#This Row],[Equipment '#]],'[1]Equip Rates'!A:C,3,FALSE),"")</f>
        <v/>
      </c>
      <c r="F909" s="1" t="str">
        <f>IFERROR(VLOOKUP(Table_Query_from_Cas_Ragle35[[#This Row],[Equipment '#]],H:I,2,FALSE), "No Div")</f>
        <v>1</v>
      </c>
      <c r="H909" s="1" t="s">
        <v>6047</v>
      </c>
      <c r="I909" s="1" t="s">
        <v>1360</v>
      </c>
    </row>
    <row r="910" spans="1:9" x14ac:dyDescent="0.3">
      <c r="A910" s="1" t="s">
        <v>3793</v>
      </c>
      <c r="B910" s="1" t="s">
        <v>5841</v>
      </c>
      <c r="C910" s="1">
        <v>51146.18</v>
      </c>
      <c r="D910" s="1" t="s">
        <v>1356</v>
      </c>
      <c r="E910" s="1" t="str">
        <f>IFERROR(VLOOKUP(Table_Query_from_Cas_Ragle35[[#This Row],[Equipment '#]],'[1]Equip Rates'!A:C,3,FALSE),"")</f>
        <v/>
      </c>
      <c r="F910" s="1" t="str">
        <f>IFERROR(VLOOKUP(Table_Query_from_Cas_Ragle35[[#This Row],[Equipment '#]],H:I,2,FALSE), "No Div")</f>
        <v>1</v>
      </c>
      <c r="H910" s="1" t="s">
        <v>6048</v>
      </c>
      <c r="I910" s="1" t="s">
        <v>1360</v>
      </c>
    </row>
    <row r="911" spans="1:9" x14ac:dyDescent="0.3">
      <c r="A911" s="1" t="s">
        <v>3794</v>
      </c>
      <c r="B911" s="1" t="s">
        <v>3802</v>
      </c>
      <c r="C911" s="1">
        <v>51146.18</v>
      </c>
      <c r="D911" s="1" t="s">
        <v>1356</v>
      </c>
      <c r="E911" s="1" t="str">
        <f>IFERROR(VLOOKUP(Table_Query_from_Cas_Ragle35[[#This Row],[Equipment '#]],'[1]Equip Rates'!A:C,3,FALSE),"")</f>
        <v/>
      </c>
      <c r="F911" s="1" t="str">
        <f>IFERROR(VLOOKUP(Table_Query_from_Cas_Ragle35[[#This Row],[Equipment '#]],H:I,2,FALSE), "No Div")</f>
        <v>1</v>
      </c>
      <c r="H911" s="1" t="s">
        <v>6050</v>
      </c>
      <c r="I911" s="1" t="s">
        <v>1360</v>
      </c>
    </row>
    <row r="912" spans="1:9" x14ac:dyDescent="0.3">
      <c r="A912" s="1" t="s">
        <v>3795</v>
      </c>
      <c r="B912" s="1" t="s">
        <v>5842</v>
      </c>
      <c r="C912" s="1">
        <v>47412.95</v>
      </c>
      <c r="D912" s="1" t="s">
        <v>1356</v>
      </c>
      <c r="E912" s="1" t="str">
        <f>IFERROR(VLOOKUP(Table_Query_from_Cas_Ragle35[[#This Row],[Equipment '#]],'[1]Equip Rates'!A:C,3,FALSE),"")</f>
        <v/>
      </c>
      <c r="F912" s="1" t="str">
        <f>IFERROR(VLOOKUP(Table_Query_from_Cas_Ragle35[[#This Row],[Equipment '#]],H:I,2,FALSE), "No Div")</f>
        <v>1</v>
      </c>
      <c r="H912" s="1" t="s">
        <v>2623</v>
      </c>
      <c r="I912" s="1" t="s">
        <v>1360</v>
      </c>
    </row>
    <row r="913" spans="1:9" x14ac:dyDescent="0.3">
      <c r="A913" s="1" t="s">
        <v>3796</v>
      </c>
      <c r="B913" s="1" t="s">
        <v>3803</v>
      </c>
      <c r="C913" s="1">
        <v>72053.55</v>
      </c>
      <c r="D913" s="1" t="s">
        <v>1356</v>
      </c>
      <c r="E913" s="1" t="str">
        <f>IFERROR(VLOOKUP(Table_Query_from_Cas_Ragle35[[#This Row],[Equipment '#]],'[1]Equip Rates'!A:C,3,FALSE),"")</f>
        <v/>
      </c>
      <c r="F913" s="1" t="str">
        <f>IFERROR(VLOOKUP(Table_Query_from_Cas_Ragle35[[#This Row],[Equipment '#]],H:I,2,FALSE), "No Div")</f>
        <v>1</v>
      </c>
      <c r="H913" s="1" t="s">
        <v>2625</v>
      </c>
      <c r="I913" s="1" t="s">
        <v>1357</v>
      </c>
    </row>
    <row r="914" spans="1:9" x14ac:dyDescent="0.3">
      <c r="A914" s="1" t="s">
        <v>3797</v>
      </c>
      <c r="B914" s="1" t="s">
        <v>3804</v>
      </c>
      <c r="C914" s="1">
        <v>52332.21</v>
      </c>
      <c r="D914" s="1" t="s">
        <v>1356</v>
      </c>
      <c r="E914" s="1" t="str">
        <f>IFERROR(VLOOKUP(Table_Query_from_Cas_Ragle35[[#This Row],[Equipment '#]],'[1]Equip Rates'!A:C,3,FALSE),"")</f>
        <v/>
      </c>
      <c r="F914" s="1" t="str">
        <f>IFERROR(VLOOKUP(Table_Query_from_Cas_Ragle35[[#This Row],[Equipment '#]],H:I,2,FALSE), "No Div")</f>
        <v>1</v>
      </c>
      <c r="H914" s="1" t="s">
        <v>2626</v>
      </c>
      <c r="I914" s="1" t="s">
        <v>1357</v>
      </c>
    </row>
    <row r="915" spans="1:9" x14ac:dyDescent="0.3">
      <c r="A915" s="1" t="s">
        <v>3798</v>
      </c>
      <c r="B915" s="1" t="s">
        <v>3805</v>
      </c>
      <c r="C915" s="1">
        <v>64162.12</v>
      </c>
      <c r="D915" s="1" t="s">
        <v>1356</v>
      </c>
      <c r="E915" s="1" t="str">
        <f>IFERROR(VLOOKUP(Table_Query_from_Cas_Ragle35[[#This Row],[Equipment '#]],'[1]Equip Rates'!A:C,3,FALSE),"")</f>
        <v/>
      </c>
      <c r="F915" s="1" t="str">
        <f>IFERROR(VLOOKUP(Table_Query_from_Cas_Ragle35[[#This Row],[Equipment '#]],H:I,2,FALSE), "No Div")</f>
        <v>1</v>
      </c>
      <c r="H915" s="1" t="s">
        <v>2628</v>
      </c>
      <c r="I915" s="1" t="s">
        <v>1360</v>
      </c>
    </row>
    <row r="916" spans="1:9" x14ac:dyDescent="0.3">
      <c r="A916" s="1" t="s">
        <v>3799</v>
      </c>
      <c r="B916" s="1" t="s">
        <v>3806</v>
      </c>
      <c r="C916" s="1">
        <v>31887.75</v>
      </c>
      <c r="D916" s="1" t="s">
        <v>1356</v>
      </c>
      <c r="E916" s="1">
        <f>IFERROR(VLOOKUP(Table_Query_from_Cas_Ragle35[[#This Row],[Equipment '#]],'[1]Equip Rates'!A:C,3,FALSE),"")</f>
        <v>1000</v>
      </c>
      <c r="F916" s="1" t="str">
        <f>IFERROR(VLOOKUP(Table_Query_from_Cas_Ragle35[[#This Row],[Equipment '#]],H:I,2,FALSE), "No Div")</f>
        <v>2</v>
      </c>
      <c r="H916" s="1" t="s">
        <v>2629</v>
      </c>
      <c r="I916" s="1" t="s">
        <v>1357</v>
      </c>
    </row>
    <row r="917" spans="1:9" x14ac:dyDescent="0.3">
      <c r="A917" s="1" t="s">
        <v>3800</v>
      </c>
      <c r="B917" s="1" t="s">
        <v>7573</v>
      </c>
      <c r="C917" s="1">
        <v>85635.1</v>
      </c>
      <c r="D917" s="1" t="s">
        <v>1356</v>
      </c>
      <c r="E917" s="1">
        <f>IFERROR(VLOOKUP(Table_Query_from_Cas_Ragle35[[#This Row],[Equipment '#]],'[1]Equip Rates'!A:C,3,FALSE),"")</f>
        <v>2500</v>
      </c>
      <c r="F917" s="1" t="str">
        <f>IFERROR(VLOOKUP(Table_Query_from_Cas_Ragle35[[#This Row],[Equipment '#]],H:I,2,FALSE), "No Div")</f>
        <v>2</v>
      </c>
      <c r="H917" s="1" t="s">
        <v>2630</v>
      </c>
      <c r="I917" s="1" t="s">
        <v>1357</v>
      </c>
    </row>
    <row r="918" spans="1:9" x14ac:dyDescent="0.3">
      <c r="A918" s="1" t="s">
        <v>5834</v>
      </c>
      <c r="B918" s="1" t="s">
        <v>3820</v>
      </c>
      <c r="C918" s="1">
        <v>24199.63</v>
      </c>
      <c r="D918" s="1" t="s">
        <v>1356</v>
      </c>
      <c r="E918" s="1">
        <f>IFERROR(VLOOKUP(Table_Query_from_Cas_Ragle35[[#This Row],[Equipment '#]],'[1]Equip Rates'!A:C,3,FALSE),"")</f>
        <v>2500</v>
      </c>
      <c r="F918" s="1" t="str">
        <f>IFERROR(VLOOKUP(Table_Query_from_Cas_Ragle35[[#This Row],[Equipment '#]],H:I,2,FALSE), "No Div")</f>
        <v>2</v>
      </c>
      <c r="H918" s="1" t="s">
        <v>2631</v>
      </c>
      <c r="I918" s="1" t="s">
        <v>1357</v>
      </c>
    </row>
    <row r="919" spans="1:9" x14ac:dyDescent="0.3">
      <c r="A919" s="1" t="s">
        <v>3801</v>
      </c>
      <c r="B919" s="1" t="s">
        <v>3808</v>
      </c>
      <c r="C919" s="1">
        <v>29449.34</v>
      </c>
      <c r="D919" s="1" t="s">
        <v>1356</v>
      </c>
      <c r="E919" s="1">
        <f>IFERROR(VLOOKUP(Table_Query_from_Cas_Ragle35[[#This Row],[Equipment '#]],'[1]Equip Rates'!A:C,3,FALSE),"")</f>
        <v>1000</v>
      </c>
      <c r="F919" s="1" t="str">
        <f>IFERROR(VLOOKUP(Table_Query_from_Cas_Ragle35[[#This Row],[Equipment '#]],H:I,2,FALSE), "No Div")</f>
        <v>2</v>
      </c>
      <c r="H919" s="1" t="s">
        <v>2632</v>
      </c>
      <c r="I919" s="1" t="s">
        <v>1357</v>
      </c>
    </row>
    <row r="920" spans="1:9" x14ac:dyDescent="0.3">
      <c r="A920" s="1" t="s">
        <v>5836</v>
      </c>
      <c r="B920" s="1" t="s">
        <v>5843</v>
      </c>
      <c r="C920" s="1">
        <v>61629.26</v>
      </c>
      <c r="D920" s="1" t="s">
        <v>1356</v>
      </c>
      <c r="E920" s="1" t="str">
        <f>IFERROR(VLOOKUP(Table_Query_from_Cas_Ragle35[[#This Row],[Equipment '#]],'[1]Equip Rates'!A:C,3,FALSE),"")</f>
        <v/>
      </c>
      <c r="F920" s="1" t="str">
        <f>IFERROR(VLOOKUP(Table_Query_from_Cas_Ragle35[[#This Row],[Equipment '#]],H:I,2,FALSE), "No Div")</f>
        <v>1</v>
      </c>
      <c r="H920" s="1" t="s">
        <v>1132</v>
      </c>
      <c r="I920" s="1" t="s">
        <v>1360</v>
      </c>
    </row>
    <row r="921" spans="1:9" x14ac:dyDescent="0.3">
      <c r="A921" s="1" t="s">
        <v>5837</v>
      </c>
      <c r="B921" s="1" t="s">
        <v>5844</v>
      </c>
      <c r="C921" s="1">
        <v>49106.76</v>
      </c>
      <c r="D921" s="1" t="s">
        <v>1356</v>
      </c>
      <c r="E921" s="1" t="str">
        <f>IFERROR(VLOOKUP(Table_Query_from_Cas_Ragle35[[#This Row],[Equipment '#]],'[1]Equip Rates'!A:C,3,FALSE),"")</f>
        <v/>
      </c>
      <c r="F921" s="1" t="str">
        <f>IFERROR(VLOOKUP(Table_Query_from_Cas_Ragle35[[#This Row],[Equipment '#]],H:I,2,FALSE), "No Div")</f>
        <v>1</v>
      </c>
      <c r="H921" s="1" t="s">
        <v>2635</v>
      </c>
      <c r="I921" s="1" t="s">
        <v>1360</v>
      </c>
    </row>
    <row r="922" spans="1:9" x14ac:dyDescent="0.3">
      <c r="A922" s="1" t="s">
        <v>5838</v>
      </c>
      <c r="B922" s="1" t="s">
        <v>5845</v>
      </c>
      <c r="C922" s="1">
        <v>40480.42</v>
      </c>
      <c r="D922" s="1" t="s">
        <v>1356</v>
      </c>
      <c r="E922" s="1" t="str">
        <f>IFERROR(VLOOKUP(Table_Query_from_Cas_Ragle35[[#This Row],[Equipment '#]],'[1]Equip Rates'!A:C,3,FALSE),"")</f>
        <v/>
      </c>
      <c r="F922" s="1" t="str">
        <f>IFERROR(VLOOKUP(Table_Query_from_Cas_Ragle35[[#This Row],[Equipment '#]],H:I,2,FALSE), "No Div")</f>
        <v>1</v>
      </c>
      <c r="H922" s="1" t="s">
        <v>2637</v>
      </c>
      <c r="I922" s="1" t="s">
        <v>1357</v>
      </c>
    </row>
    <row r="923" spans="1:9" x14ac:dyDescent="0.3">
      <c r="A923" s="1" t="s">
        <v>6040</v>
      </c>
      <c r="B923" s="1" t="s">
        <v>7522</v>
      </c>
      <c r="C923" s="1">
        <v>28870.43</v>
      </c>
      <c r="D923" s="1" t="s">
        <v>1356</v>
      </c>
      <c r="E923" s="1">
        <f>IFERROR(VLOOKUP(Table_Query_from_Cas_Ragle35[[#This Row],[Equipment '#]],'[1]Equip Rates'!A:C,3,FALSE),"")</f>
        <v>1000</v>
      </c>
      <c r="F923" s="1" t="str">
        <f>IFERROR(VLOOKUP(Table_Query_from_Cas_Ragle35[[#This Row],[Equipment '#]],H:I,2,FALSE), "No Div")</f>
        <v>2</v>
      </c>
      <c r="H923" s="1" t="s">
        <v>2639</v>
      </c>
      <c r="I923" s="1" t="s">
        <v>1357</v>
      </c>
    </row>
    <row r="924" spans="1:9" x14ac:dyDescent="0.3">
      <c r="A924" s="1" t="s">
        <v>6041</v>
      </c>
      <c r="B924" s="1" t="s">
        <v>7523</v>
      </c>
      <c r="C924" s="1">
        <v>29339.18</v>
      </c>
      <c r="D924" s="1" t="s">
        <v>1356</v>
      </c>
      <c r="E924" s="1">
        <f>IFERROR(VLOOKUP(Table_Query_from_Cas_Ragle35[[#This Row],[Equipment '#]],'[1]Equip Rates'!A:C,3,FALSE),"")</f>
        <v>1000</v>
      </c>
      <c r="F924" s="1" t="str">
        <f>IFERROR(VLOOKUP(Table_Query_from_Cas_Ragle35[[#This Row],[Equipment '#]],H:I,2,FALSE), "No Div")</f>
        <v>2</v>
      </c>
      <c r="H924" s="1" t="s">
        <v>2641</v>
      </c>
      <c r="I924" s="1" t="s">
        <v>1357</v>
      </c>
    </row>
    <row r="925" spans="1:9" x14ac:dyDescent="0.3">
      <c r="A925" s="1" t="s">
        <v>6042</v>
      </c>
      <c r="B925" s="1" t="s">
        <v>7524</v>
      </c>
      <c r="C925" s="1">
        <v>28932.93</v>
      </c>
      <c r="D925" s="1" t="s">
        <v>1356</v>
      </c>
      <c r="E925" s="1">
        <f>IFERROR(VLOOKUP(Table_Query_from_Cas_Ragle35[[#This Row],[Equipment '#]],'[1]Equip Rates'!A:C,3,FALSE),"")</f>
        <v>1000</v>
      </c>
      <c r="F925" s="1" t="str">
        <f>IFERROR(VLOOKUP(Table_Query_from_Cas_Ragle35[[#This Row],[Equipment '#]],H:I,2,FALSE), "No Div")</f>
        <v>2</v>
      </c>
      <c r="H925" s="1" t="s">
        <v>2642</v>
      </c>
      <c r="I925" s="1" t="s">
        <v>1357</v>
      </c>
    </row>
    <row r="926" spans="1:9" x14ac:dyDescent="0.3">
      <c r="A926" s="1" t="s">
        <v>6044</v>
      </c>
      <c r="B926" s="1" t="s">
        <v>7525</v>
      </c>
      <c r="C926" s="1">
        <v>29026.68</v>
      </c>
      <c r="D926" s="1" t="s">
        <v>1356</v>
      </c>
      <c r="E926" s="1">
        <f>IFERROR(VLOOKUP(Table_Query_from_Cas_Ragle35[[#This Row],[Equipment '#]],'[1]Equip Rates'!A:C,3,FALSE),"")</f>
        <v>1000</v>
      </c>
      <c r="F926" s="1" t="str">
        <f>IFERROR(VLOOKUP(Table_Query_from_Cas_Ragle35[[#This Row],[Equipment '#]],H:I,2,FALSE), "No Div")</f>
        <v>2</v>
      </c>
      <c r="H926" s="1" t="s">
        <v>1259</v>
      </c>
      <c r="I926" s="1" t="s">
        <v>1360</v>
      </c>
    </row>
    <row r="927" spans="1:9" x14ac:dyDescent="0.3">
      <c r="A927" s="1" t="s">
        <v>6045</v>
      </c>
      <c r="B927" s="1" t="s">
        <v>7526</v>
      </c>
      <c r="C927" s="1">
        <v>28870.43</v>
      </c>
      <c r="D927" s="1" t="s">
        <v>1356</v>
      </c>
      <c r="E927" s="1">
        <f>IFERROR(VLOOKUP(Table_Query_from_Cas_Ragle35[[#This Row],[Equipment '#]],'[1]Equip Rates'!A:C,3,FALSE),"")</f>
        <v>1000</v>
      </c>
      <c r="F927" s="1" t="str">
        <f>IFERROR(VLOOKUP(Table_Query_from_Cas_Ragle35[[#This Row],[Equipment '#]],H:I,2,FALSE), "No Div")</f>
        <v>2</v>
      </c>
      <c r="H927" s="1" t="s">
        <v>2645</v>
      </c>
      <c r="I927" s="1" t="s">
        <v>1360</v>
      </c>
    </row>
    <row r="928" spans="1:9" x14ac:dyDescent="0.3">
      <c r="A928" s="1" t="s">
        <v>6046</v>
      </c>
      <c r="B928" s="1" t="s">
        <v>7527</v>
      </c>
      <c r="C928" s="1">
        <v>56859.18</v>
      </c>
      <c r="D928" s="1" t="s">
        <v>1356</v>
      </c>
      <c r="E928" s="1">
        <f>IFERROR(VLOOKUP(Table_Query_from_Cas_Ragle35[[#This Row],[Equipment '#]],'[1]Equip Rates'!A:C,3,FALSE),"")</f>
        <v>1500</v>
      </c>
      <c r="F928" s="1" t="str">
        <f>IFERROR(VLOOKUP(Table_Query_from_Cas_Ragle35[[#This Row],[Equipment '#]],H:I,2,FALSE), "No Div")</f>
        <v>2</v>
      </c>
      <c r="H928" s="1" t="s">
        <v>2647</v>
      </c>
      <c r="I928" s="1" t="s">
        <v>1360</v>
      </c>
    </row>
    <row r="929" spans="1:9" x14ac:dyDescent="0.3">
      <c r="A929" s="1" t="s">
        <v>6047</v>
      </c>
      <c r="B929" s="1" t="s">
        <v>7528</v>
      </c>
      <c r="C929" s="1">
        <v>56859.18</v>
      </c>
      <c r="D929" s="1" t="s">
        <v>1356</v>
      </c>
      <c r="E929" s="1">
        <f>IFERROR(VLOOKUP(Table_Query_from_Cas_Ragle35[[#This Row],[Equipment '#]],'[1]Equip Rates'!A:C,3,FALSE),"")</f>
        <v>1500</v>
      </c>
      <c r="F929" s="1" t="str">
        <f>IFERROR(VLOOKUP(Table_Query_from_Cas_Ragle35[[#This Row],[Equipment '#]],H:I,2,FALSE), "No Div")</f>
        <v>2</v>
      </c>
      <c r="H929" s="1" t="s">
        <v>2649</v>
      </c>
      <c r="I929" s="1" t="s">
        <v>1360</v>
      </c>
    </row>
    <row r="930" spans="1:9" x14ac:dyDescent="0.3">
      <c r="A930" s="1" t="s">
        <v>6048</v>
      </c>
      <c r="B930" s="1" t="s">
        <v>7529</v>
      </c>
      <c r="C930" s="1">
        <v>56859.18</v>
      </c>
      <c r="D930" s="1" t="s">
        <v>1356</v>
      </c>
      <c r="E930" s="1">
        <f>IFERROR(VLOOKUP(Table_Query_from_Cas_Ragle35[[#This Row],[Equipment '#]],'[1]Equip Rates'!A:C,3,FALSE),"")</f>
        <v>1500</v>
      </c>
      <c r="F930" s="1" t="str">
        <f>IFERROR(VLOOKUP(Table_Query_from_Cas_Ragle35[[#This Row],[Equipment '#]],H:I,2,FALSE), "No Div")</f>
        <v>2</v>
      </c>
      <c r="H930" s="1" t="s">
        <v>1261</v>
      </c>
      <c r="I930" s="1" t="s">
        <v>1456</v>
      </c>
    </row>
    <row r="931" spans="1:9" x14ac:dyDescent="0.3">
      <c r="A931" s="1" t="s">
        <v>6050</v>
      </c>
      <c r="B931" s="1" t="s">
        <v>7530</v>
      </c>
      <c r="C931" s="1">
        <v>57142.879999999997</v>
      </c>
      <c r="D931" s="1" t="s">
        <v>1356</v>
      </c>
      <c r="E931" s="1">
        <f>IFERROR(VLOOKUP(Table_Query_from_Cas_Ragle35[[#This Row],[Equipment '#]],'[1]Equip Rates'!A:C,3,FALSE),"")</f>
        <v>1500</v>
      </c>
      <c r="F931" s="1" t="str">
        <f>IFERROR(VLOOKUP(Table_Query_from_Cas_Ragle35[[#This Row],[Equipment '#]],H:I,2,FALSE), "No Div")</f>
        <v>2</v>
      </c>
      <c r="H931" s="1" t="s">
        <v>1263</v>
      </c>
      <c r="I931" s="1" t="s">
        <v>1360</v>
      </c>
    </row>
    <row r="932" spans="1:9" x14ac:dyDescent="0.3">
      <c r="A932" s="1" t="s">
        <v>2623</v>
      </c>
      <c r="B932" s="1" t="s">
        <v>2671</v>
      </c>
      <c r="C932" s="1">
        <v>27512.54</v>
      </c>
      <c r="D932" s="1" t="s">
        <v>1356</v>
      </c>
      <c r="E932" s="1" t="str">
        <f>IFERROR(VLOOKUP(Table_Query_from_Cas_Ragle35[[#This Row],[Equipment '#]],'[1]Equip Rates'!A:C,3,FALSE),"")</f>
        <v/>
      </c>
      <c r="F932" s="1" t="str">
        <f>IFERROR(VLOOKUP(Table_Query_from_Cas_Ragle35[[#This Row],[Equipment '#]],H:I,2,FALSE), "No Div")</f>
        <v>2</v>
      </c>
      <c r="H932" s="1" t="s">
        <v>2653</v>
      </c>
      <c r="I932" s="1" t="s">
        <v>1357</v>
      </c>
    </row>
    <row r="933" spans="1:9" x14ac:dyDescent="0.3">
      <c r="A933" s="1" t="s">
        <v>2673</v>
      </c>
      <c r="B933" s="1" t="s">
        <v>2674</v>
      </c>
      <c r="C933" s="1">
        <v>0</v>
      </c>
      <c r="D933" s="1" t="s">
        <v>1356</v>
      </c>
      <c r="E933" s="1" t="str">
        <f>IFERROR(VLOOKUP(Table_Query_from_Cas_Ragle35[[#This Row],[Equipment '#]],'[1]Equip Rates'!A:C,3,FALSE),"")</f>
        <v/>
      </c>
      <c r="F933" s="1" t="str">
        <f>IFERROR(VLOOKUP(Table_Query_from_Cas_Ragle35[[#This Row],[Equipment '#]],H:I,2,FALSE), "No Div")</f>
        <v>No Div</v>
      </c>
      <c r="H933" s="1" t="s">
        <v>2654</v>
      </c>
      <c r="I933" s="1" t="s">
        <v>1357</v>
      </c>
    </row>
    <row r="934" spans="1:9" x14ac:dyDescent="0.3">
      <c r="A934" s="1" t="s">
        <v>2628</v>
      </c>
      <c r="B934" s="1" t="s">
        <v>2676</v>
      </c>
      <c r="C934" s="1">
        <v>22875.5</v>
      </c>
      <c r="D934" s="1" t="s">
        <v>1356</v>
      </c>
      <c r="E934" s="1" t="str">
        <f>IFERROR(VLOOKUP(Table_Query_from_Cas_Ragle35[[#This Row],[Equipment '#]],'[1]Equip Rates'!A:C,3,FALSE),"")</f>
        <v/>
      </c>
      <c r="F934" s="1" t="str">
        <f>IFERROR(VLOOKUP(Table_Query_from_Cas_Ragle35[[#This Row],[Equipment '#]],H:I,2,FALSE), "No Div")</f>
        <v>2</v>
      </c>
      <c r="H934" s="1" t="s">
        <v>1265</v>
      </c>
      <c r="I934" s="1" t="s">
        <v>1360</v>
      </c>
    </row>
    <row r="935" spans="1:9" x14ac:dyDescent="0.3">
      <c r="A935" s="1" t="s">
        <v>1132</v>
      </c>
      <c r="B935" s="1" t="s">
        <v>1258</v>
      </c>
      <c r="C935" s="1">
        <v>19191.939999999999</v>
      </c>
      <c r="D935" s="1" t="s">
        <v>1356</v>
      </c>
      <c r="E935" s="1">
        <f>IFERROR(VLOOKUP(Table_Query_from_Cas_Ragle35[[#This Row],[Equipment '#]],'[1]Equip Rates'!A:C,3,FALSE),"")</f>
        <v>1300</v>
      </c>
      <c r="F935" s="1" t="str">
        <f>IFERROR(VLOOKUP(Table_Query_from_Cas_Ragle35[[#This Row],[Equipment '#]],H:I,2,FALSE), "No Div")</f>
        <v>2</v>
      </c>
      <c r="H935" s="1" t="s">
        <v>1267</v>
      </c>
      <c r="I935" s="1" t="s">
        <v>1360</v>
      </c>
    </row>
    <row r="936" spans="1:9" x14ac:dyDescent="0.3">
      <c r="A936" s="1" t="s">
        <v>2637</v>
      </c>
      <c r="B936" s="1" t="s">
        <v>5846</v>
      </c>
      <c r="C936" s="1">
        <v>28116.5</v>
      </c>
      <c r="D936" s="1" t="s">
        <v>1356</v>
      </c>
      <c r="E936" s="1" t="str">
        <f>IFERROR(VLOOKUP(Table_Query_from_Cas_Ragle35[[#This Row],[Equipment '#]],'[1]Equip Rates'!A:C,3,FALSE),"")</f>
        <v/>
      </c>
      <c r="F936" s="1" t="str">
        <f>IFERROR(VLOOKUP(Table_Query_from_Cas_Ragle35[[#This Row],[Equipment '#]],H:I,2,FALSE), "No Div")</f>
        <v>1</v>
      </c>
      <c r="H936" s="1" t="s">
        <v>2655</v>
      </c>
      <c r="I936" s="1" t="s">
        <v>1360</v>
      </c>
    </row>
    <row r="937" spans="1:9" x14ac:dyDescent="0.3">
      <c r="A937" s="1" t="s">
        <v>2639</v>
      </c>
      <c r="B937" s="1" t="s">
        <v>5847</v>
      </c>
      <c r="C937" s="1">
        <v>32528</v>
      </c>
      <c r="D937" s="1" t="s">
        <v>1356</v>
      </c>
      <c r="E937" s="1" t="str">
        <f>IFERROR(VLOOKUP(Table_Query_from_Cas_Ragle35[[#This Row],[Equipment '#]],'[1]Equip Rates'!A:C,3,FALSE),"")</f>
        <v/>
      </c>
      <c r="F937" s="1" t="str">
        <f>IFERROR(VLOOKUP(Table_Query_from_Cas_Ragle35[[#This Row],[Equipment '#]],H:I,2,FALSE), "No Div")</f>
        <v>1</v>
      </c>
      <c r="H937" s="1" t="s">
        <v>2656</v>
      </c>
      <c r="I937" s="1" t="s">
        <v>1357</v>
      </c>
    </row>
    <row r="938" spans="1:9" x14ac:dyDescent="0.3">
      <c r="A938" s="1" t="s">
        <v>2649</v>
      </c>
      <c r="B938" s="1" t="s">
        <v>2679</v>
      </c>
      <c r="C938" s="1">
        <v>19191.939999999999</v>
      </c>
      <c r="D938" s="1" t="s">
        <v>1356</v>
      </c>
      <c r="E938" s="1" t="str">
        <f>IFERROR(VLOOKUP(Table_Query_from_Cas_Ragle35[[#This Row],[Equipment '#]],'[1]Equip Rates'!A:C,3,FALSE),"")</f>
        <v/>
      </c>
      <c r="F938" s="1" t="str">
        <f>IFERROR(VLOOKUP(Table_Query_from_Cas_Ragle35[[#This Row],[Equipment '#]],H:I,2,FALSE), "No Div")</f>
        <v>2</v>
      </c>
      <c r="H938" s="1" t="s">
        <v>2658</v>
      </c>
      <c r="I938" s="1" t="s">
        <v>1357</v>
      </c>
    </row>
    <row r="939" spans="1:9" x14ac:dyDescent="0.3">
      <c r="A939" s="1" t="s">
        <v>2656</v>
      </c>
      <c r="B939" s="1" t="s">
        <v>5848</v>
      </c>
      <c r="C939" s="1">
        <v>37042.75</v>
      </c>
      <c r="D939" s="1" t="s">
        <v>1356</v>
      </c>
      <c r="E939" s="1" t="str">
        <f>IFERROR(VLOOKUP(Table_Query_from_Cas_Ragle35[[#This Row],[Equipment '#]],'[1]Equip Rates'!A:C,3,FALSE),"")</f>
        <v/>
      </c>
      <c r="F939" s="1" t="str">
        <f>IFERROR(VLOOKUP(Table_Query_from_Cas_Ragle35[[#This Row],[Equipment '#]],H:I,2,FALSE), "No Div")</f>
        <v>1</v>
      </c>
      <c r="H939" s="1" t="s">
        <v>2660</v>
      </c>
      <c r="I939" s="1" t="s">
        <v>1574</v>
      </c>
    </row>
    <row r="940" spans="1:9" x14ac:dyDescent="0.3">
      <c r="A940" s="1" t="s">
        <v>2663</v>
      </c>
      <c r="B940" s="1" t="s">
        <v>2682</v>
      </c>
      <c r="C940" s="1">
        <v>34256.5</v>
      </c>
      <c r="D940" s="1" t="s">
        <v>1356</v>
      </c>
      <c r="E940" s="1" t="str">
        <f>IFERROR(VLOOKUP(Table_Query_from_Cas_Ragle35[[#This Row],[Equipment '#]],'[1]Equip Rates'!A:C,3,FALSE),"")</f>
        <v/>
      </c>
      <c r="F940" s="1" t="str">
        <f>IFERROR(VLOOKUP(Table_Query_from_Cas_Ragle35[[#This Row],[Equipment '#]],H:I,2,FALSE), "No Div")</f>
        <v>1</v>
      </c>
      <c r="H940" s="1" t="s">
        <v>2662</v>
      </c>
      <c r="I940" s="1" t="s">
        <v>1357</v>
      </c>
    </row>
    <row r="941" spans="1:9" x14ac:dyDescent="0.3">
      <c r="A941" s="1" t="s">
        <v>2665</v>
      </c>
      <c r="B941" s="1" t="s">
        <v>5849</v>
      </c>
      <c r="C941" s="1">
        <v>25365.25</v>
      </c>
      <c r="D941" s="1" t="s">
        <v>1356</v>
      </c>
      <c r="E941" s="1" t="str">
        <f>IFERROR(VLOOKUP(Table_Query_from_Cas_Ragle35[[#This Row],[Equipment '#]],'[1]Equip Rates'!A:C,3,FALSE),"")</f>
        <v/>
      </c>
      <c r="F941" s="1" t="str">
        <f>IFERROR(VLOOKUP(Table_Query_from_Cas_Ragle35[[#This Row],[Equipment '#]],H:I,2,FALSE), "No Div")</f>
        <v>1</v>
      </c>
      <c r="H941" s="1" t="s">
        <v>2663</v>
      </c>
      <c r="I941" s="1" t="s">
        <v>1357</v>
      </c>
    </row>
    <row r="942" spans="1:9" x14ac:dyDescent="0.3">
      <c r="A942" s="1" t="s">
        <v>1269</v>
      </c>
      <c r="B942" s="1" t="s">
        <v>1270</v>
      </c>
      <c r="C942" s="1">
        <v>33627.4</v>
      </c>
      <c r="D942" s="1" t="s">
        <v>1356</v>
      </c>
      <c r="E942" s="1">
        <f>IFERROR(VLOOKUP(Table_Query_from_Cas_Ragle35[[#This Row],[Equipment '#]],'[1]Equip Rates'!A:C,3,FALSE),"")</f>
        <v>1500</v>
      </c>
      <c r="F942" s="1" t="str">
        <f>IFERROR(VLOOKUP(Table_Query_from_Cas_Ragle35[[#This Row],[Equipment '#]],H:I,2,FALSE), "No Div")</f>
        <v>2</v>
      </c>
      <c r="H942" s="1" t="s">
        <v>2665</v>
      </c>
      <c r="I942" s="1" t="s">
        <v>1357</v>
      </c>
    </row>
    <row r="943" spans="1:9" x14ac:dyDescent="0.3">
      <c r="A943" s="1" t="s">
        <v>2670</v>
      </c>
      <c r="B943" s="1" t="s">
        <v>5850</v>
      </c>
      <c r="C943" s="1">
        <v>25382.75</v>
      </c>
      <c r="D943" s="1" t="s">
        <v>1356</v>
      </c>
      <c r="E943" s="1" t="str">
        <f>IFERROR(VLOOKUP(Table_Query_from_Cas_Ragle35[[#This Row],[Equipment '#]],'[1]Equip Rates'!A:C,3,FALSE),"")</f>
        <v/>
      </c>
      <c r="F943" s="1" t="str">
        <f>IFERROR(VLOOKUP(Table_Query_from_Cas_Ragle35[[#This Row],[Equipment '#]],H:I,2,FALSE), "No Div")</f>
        <v>1</v>
      </c>
      <c r="H943" s="1" t="s">
        <v>2667</v>
      </c>
      <c r="I943" s="1" t="s">
        <v>1360</v>
      </c>
    </row>
    <row r="944" spans="1:9" x14ac:dyDescent="0.3">
      <c r="A944" s="1" t="s">
        <v>2672</v>
      </c>
      <c r="B944" s="1" t="s">
        <v>2684</v>
      </c>
      <c r="C944" s="1">
        <v>16986.12</v>
      </c>
      <c r="D944" s="1" t="s">
        <v>1356</v>
      </c>
      <c r="E944" s="1" t="str">
        <f>IFERROR(VLOOKUP(Table_Query_from_Cas_Ragle35[[#This Row],[Equipment '#]],'[1]Equip Rates'!A:C,3,FALSE),"")</f>
        <v/>
      </c>
      <c r="F944" s="1" t="str">
        <f>IFERROR(VLOOKUP(Table_Query_from_Cas_Ragle35[[#This Row],[Equipment '#]],H:I,2,FALSE), "No Div")</f>
        <v>2</v>
      </c>
      <c r="H944" s="1" t="s">
        <v>2669</v>
      </c>
      <c r="I944" s="1" t="s">
        <v>1507</v>
      </c>
    </row>
    <row r="945" spans="1:9" x14ac:dyDescent="0.3">
      <c r="A945" s="1" t="s">
        <v>2680</v>
      </c>
      <c r="B945" s="1" t="s">
        <v>2685</v>
      </c>
      <c r="C945" s="1">
        <v>30484.75</v>
      </c>
      <c r="D945" s="1" t="s">
        <v>1356</v>
      </c>
      <c r="E945" s="1" t="str">
        <f>IFERROR(VLOOKUP(Table_Query_from_Cas_Ragle35[[#This Row],[Equipment '#]],'[1]Equip Rates'!A:C,3,FALSE),"")</f>
        <v/>
      </c>
      <c r="F945" s="1" t="str">
        <f>IFERROR(VLOOKUP(Table_Query_from_Cas_Ragle35[[#This Row],[Equipment '#]],H:I,2,FALSE), "No Div")</f>
        <v>1</v>
      </c>
      <c r="H945" s="1" t="s">
        <v>1269</v>
      </c>
      <c r="I945" s="1" t="s">
        <v>1360</v>
      </c>
    </row>
    <row r="946" spans="1:9" x14ac:dyDescent="0.3">
      <c r="A946" s="1" t="s">
        <v>2681</v>
      </c>
      <c r="B946" s="1" t="s">
        <v>5851</v>
      </c>
      <c r="C946" s="1">
        <v>30842.75</v>
      </c>
      <c r="D946" s="1" t="s">
        <v>1356</v>
      </c>
      <c r="E946" s="1" t="str">
        <f>IFERROR(VLOOKUP(Table_Query_from_Cas_Ragle35[[#This Row],[Equipment '#]],'[1]Equip Rates'!A:C,3,FALSE),"")</f>
        <v/>
      </c>
      <c r="F946" s="1" t="str">
        <f>IFERROR(VLOOKUP(Table_Query_from_Cas_Ragle35[[#This Row],[Equipment '#]],H:I,2,FALSE), "No Div")</f>
        <v>1</v>
      </c>
      <c r="H946" s="1" t="s">
        <v>2670</v>
      </c>
      <c r="I946" s="1" t="s">
        <v>1357</v>
      </c>
    </row>
    <row r="947" spans="1:9" x14ac:dyDescent="0.3">
      <c r="A947" s="1" t="s">
        <v>2686</v>
      </c>
      <c r="B947" s="1" t="s">
        <v>2687</v>
      </c>
      <c r="C947" s="1">
        <v>41106.230000000003</v>
      </c>
      <c r="D947" s="1" t="s">
        <v>1356</v>
      </c>
      <c r="E947" s="1" t="str">
        <f>IFERROR(VLOOKUP(Table_Query_from_Cas_Ragle35[[#This Row],[Equipment '#]],'[1]Equip Rates'!A:C,3,FALSE),"")</f>
        <v/>
      </c>
      <c r="F947" s="1" t="str">
        <f>IFERROR(VLOOKUP(Table_Query_from_Cas_Ragle35[[#This Row],[Equipment '#]],H:I,2,FALSE), "No Div")</f>
        <v>1</v>
      </c>
      <c r="H947" s="1" t="s">
        <v>1133</v>
      </c>
      <c r="I947" s="1" t="s">
        <v>1360</v>
      </c>
    </row>
    <row r="948" spans="1:9" x14ac:dyDescent="0.3">
      <c r="A948" s="1" t="s">
        <v>2688</v>
      </c>
      <c r="B948" s="1" t="s">
        <v>5852</v>
      </c>
      <c r="C948" s="1">
        <v>31118.5</v>
      </c>
      <c r="D948" s="1" t="s">
        <v>1356</v>
      </c>
      <c r="E948" s="1" t="str">
        <f>IFERROR(VLOOKUP(Table_Query_from_Cas_Ragle35[[#This Row],[Equipment '#]],'[1]Equip Rates'!A:C,3,FALSE),"")</f>
        <v/>
      </c>
      <c r="F948" s="1" t="str">
        <f>IFERROR(VLOOKUP(Table_Query_from_Cas_Ragle35[[#This Row],[Equipment '#]],H:I,2,FALSE), "No Div")</f>
        <v>1</v>
      </c>
      <c r="H948" s="1" t="s">
        <v>2672</v>
      </c>
      <c r="I948" s="1" t="s">
        <v>1360</v>
      </c>
    </row>
    <row r="949" spans="1:9" x14ac:dyDescent="0.3">
      <c r="A949" s="1" t="s">
        <v>444</v>
      </c>
      <c r="B949" s="1" t="s">
        <v>1057</v>
      </c>
      <c r="C949" s="1">
        <v>31574.720000000001</v>
      </c>
      <c r="D949" s="1" t="s">
        <v>1356</v>
      </c>
      <c r="E949" s="1">
        <f>IFERROR(VLOOKUP(Table_Query_from_Cas_Ragle35[[#This Row],[Equipment '#]],'[1]Equip Rates'!A:C,3,FALSE),"")</f>
        <v>1300</v>
      </c>
      <c r="F949" s="1" t="str">
        <f>IFERROR(VLOOKUP(Table_Query_from_Cas_Ragle35[[#This Row],[Equipment '#]],H:I,2,FALSE), "No Div")</f>
        <v>2</v>
      </c>
      <c r="H949" s="1" t="s">
        <v>2675</v>
      </c>
      <c r="I949" s="1" t="s">
        <v>1357</v>
      </c>
    </row>
    <row r="950" spans="1:9" x14ac:dyDescent="0.3">
      <c r="A950" s="1" t="s">
        <v>2689</v>
      </c>
      <c r="B950" s="1" t="s">
        <v>5853</v>
      </c>
      <c r="C950" s="1">
        <v>29846.720000000001</v>
      </c>
      <c r="D950" s="1" t="s">
        <v>1356</v>
      </c>
      <c r="E950" s="1" t="str">
        <f>IFERROR(VLOOKUP(Table_Query_from_Cas_Ragle35[[#This Row],[Equipment '#]],'[1]Equip Rates'!A:C,3,FALSE),"")</f>
        <v/>
      </c>
      <c r="F950" s="1" t="str">
        <f>IFERROR(VLOOKUP(Table_Query_from_Cas_Ragle35[[#This Row],[Equipment '#]],H:I,2,FALSE), "No Div")</f>
        <v>1</v>
      </c>
      <c r="H950" s="1" t="s">
        <v>1272</v>
      </c>
      <c r="I950" s="1" t="s">
        <v>1360</v>
      </c>
    </row>
    <row r="951" spans="1:9" x14ac:dyDescent="0.3">
      <c r="A951" s="1" t="s">
        <v>99</v>
      </c>
      <c r="B951" s="1" t="s">
        <v>210</v>
      </c>
      <c r="C951" s="1">
        <v>22111.63</v>
      </c>
      <c r="D951" s="1" t="s">
        <v>1356</v>
      </c>
      <c r="E951" s="1">
        <f>IFERROR(VLOOKUP(Table_Query_from_Cas_Ragle35[[#This Row],[Equipment '#]],'[1]Equip Rates'!A:C,3,FALSE),"")</f>
        <v>1300</v>
      </c>
      <c r="F951" s="1" t="str">
        <f>IFERROR(VLOOKUP(Table_Query_from_Cas_Ragle35[[#This Row],[Equipment '#]],H:I,2,FALSE), "No Div")</f>
        <v>2</v>
      </c>
      <c r="H951" s="1" t="s">
        <v>1274</v>
      </c>
      <c r="I951" s="1" t="s">
        <v>1360</v>
      </c>
    </row>
    <row r="952" spans="1:9" x14ac:dyDescent="0.3">
      <c r="A952" s="1" t="s">
        <v>2692</v>
      </c>
      <c r="B952" s="1" t="s">
        <v>2693</v>
      </c>
      <c r="C952" s="1">
        <v>39186.5</v>
      </c>
      <c r="D952" s="1" t="s">
        <v>1356</v>
      </c>
      <c r="E952" s="1" t="str">
        <f>IFERROR(VLOOKUP(Table_Query_from_Cas_Ragle35[[#This Row],[Equipment '#]],'[1]Equip Rates'!A:C,3,FALSE),"")</f>
        <v/>
      </c>
      <c r="F952" s="1" t="str">
        <f>IFERROR(VLOOKUP(Table_Query_from_Cas_Ragle35[[#This Row],[Equipment '#]],H:I,2,FALSE), "No Div")</f>
        <v>1</v>
      </c>
      <c r="H952" s="1" t="s">
        <v>2677</v>
      </c>
      <c r="I952" s="1" t="s">
        <v>1360</v>
      </c>
    </row>
    <row r="953" spans="1:9" x14ac:dyDescent="0.3">
      <c r="A953" s="1" t="s">
        <v>2694</v>
      </c>
      <c r="B953" s="1" t="s">
        <v>2695</v>
      </c>
      <c r="C953" s="1">
        <v>31011.5</v>
      </c>
      <c r="D953" s="1" t="s">
        <v>1356</v>
      </c>
      <c r="E953" s="1" t="str">
        <f>IFERROR(VLOOKUP(Table_Query_from_Cas_Ragle35[[#This Row],[Equipment '#]],'[1]Equip Rates'!A:C,3,FALSE),"")</f>
        <v/>
      </c>
      <c r="F953" s="1" t="str">
        <f>IFERROR(VLOOKUP(Table_Query_from_Cas_Ragle35[[#This Row],[Equipment '#]],H:I,2,FALSE), "No Div")</f>
        <v>1</v>
      </c>
      <c r="H953" s="1" t="s">
        <v>2678</v>
      </c>
      <c r="I953" s="1" t="s">
        <v>1360</v>
      </c>
    </row>
    <row r="954" spans="1:9" x14ac:dyDescent="0.3">
      <c r="A954" s="1" t="s">
        <v>2696</v>
      </c>
      <c r="B954" s="1" t="s">
        <v>2697</v>
      </c>
      <c r="C954" s="1">
        <v>35536.65</v>
      </c>
      <c r="D954" s="1" t="s">
        <v>1356</v>
      </c>
      <c r="E954" s="1" t="str">
        <f>IFERROR(VLOOKUP(Table_Query_from_Cas_Ragle35[[#This Row],[Equipment '#]],'[1]Equip Rates'!A:C,3,FALSE),"")</f>
        <v/>
      </c>
      <c r="F954" s="1" t="str">
        <f>IFERROR(VLOOKUP(Table_Query_from_Cas_Ragle35[[#This Row],[Equipment '#]],H:I,2,FALSE), "No Div")</f>
        <v>1</v>
      </c>
      <c r="H954" s="1" t="s">
        <v>1276</v>
      </c>
      <c r="I954" s="1" t="s">
        <v>1360</v>
      </c>
    </row>
    <row r="955" spans="1:9" x14ac:dyDescent="0.3">
      <c r="A955" s="1" t="s">
        <v>2698</v>
      </c>
      <c r="B955" s="1" t="s">
        <v>2699</v>
      </c>
      <c r="C955" s="1">
        <v>63165</v>
      </c>
      <c r="D955" s="1" t="s">
        <v>1356</v>
      </c>
      <c r="E955" s="1" t="str">
        <f>IFERROR(VLOOKUP(Table_Query_from_Cas_Ragle35[[#This Row],[Equipment '#]],'[1]Equip Rates'!A:C,3,FALSE),"")</f>
        <v/>
      </c>
      <c r="F955" s="1" t="str">
        <f>IFERROR(VLOOKUP(Table_Query_from_Cas_Ragle35[[#This Row],[Equipment '#]],H:I,2,FALSE), "No Div")</f>
        <v>1</v>
      </c>
      <c r="H955" s="1" t="s">
        <v>2680</v>
      </c>
      <c r="I955" s="1" t="s">
        <v>1357</v>
      </c>
    </row>
    <row r="956" spans="1:9" x14ac:dyDescent="0.3">
      <c r="A956" s="1" t="s">
        <v>2701</v>
      </c>
      <c r="B956" s="1" t="s">
        <v>2702</v>
      </c>
      <c r="C956" s="1">
        <v>29786</v>
      </c>
      <c r="D956" s="1" t="s">
        <v>1356</v>
      </c>
      <c r="E956" s="1" t="str">
        <f>IFERROR(VLOOKUP(Table_Query_from_Cas_Ragle35[[#This Row],[Equipment '#]],'[1]Equip Rates'!A:C,3,FALSE),"")</f>
        <v/>
      </c>
      <c r="F956" s="1" t="str">
        <f>IFERROR(VLOOKUP(Table_Query_from_Cas_Ragle35[[#This Row],[Equipment '#]],H:I,2,FALSE), "No Div")</f>
        <v>1</v>
      </c>
      <c r="H956" s="1" t="s">
        <v>2681</v>
      </c>
      <c r="I956" s="1" t="s">
        <v>1357</v>
      </c>
    </row>
    <row r="957" spans="1:9" x14ac:dyDescent="0.3">
      <c r="A957" s="1" t="s">
        <v>2703</v>
      </c>
      <c r="B957" s="1" t="s">
        <v>2704</v>
      </c>
      <c r="C957" s="1">
        <v>68900</v>
      </c>
      <c r="D957" s="1" t="s">
        <v>1356</v>
      </c>
      <c r="E957" s="1" t="str">
        <f>IFERROR(VLOOKUP(Table_Query_from_Cas_Ragle35[[#This Row],[Equipment '#]],'[1]Equip Rates'!A:C,3,FALSE),"")</f>
        <v/>
      </c>
      <c r="F957" s="1" t="str">
        <f>IFERROR(VLOOKUP(Table_Query_from_Cas_Ragle35[[#This Row],[Equipment '#]],H:I,2,FALSE), "No Div")</f>
        <v>1</v>
      </c>
      <c r="H957" s="1" t="s">
        <v>1278</v>
      </c>
      <c r="I957" s="1" t="s">
        <v>1360</v>
      </c>
    </row>
    <row r="958" spans="1:9" x14ac:dyDescent="0.3">
      <c r="A958" s="1" t="s">
        <v>5854</v>
      </c>
      <c r="B958" s="1" t="s">
        <v>5855</v>
      </c>
      <c r="C958" s="1">
        <v>5195.99</v>
      </c>
      <c r="D958" s="1" t="s">
        <v>1356</v>
      </c>
      <c r="E958" s="1" t="str">
        <f>IFERROR(VLOOKUP(Table_Query_from_Cas_Ragle35[[#This Row],[Equipment '#]],'[1]Equip Rates'!A:C,3,FALSE),"")</f>
        <v/>
      </c>
      <c r="F958" s="1" t="str">
        <f>IFERROR(VLOOKUP(Table_Query_from_Cas_Ragle35[[#This Row],[Equipment '#]],H:I,2,FALSE), "No Div")</f>
        <v>2</v>
      </c>
      <c r="H958" s="1" t="s">
        <v>1280</v>
      </c>
      <c r="I958" s="1" t="s">
        <v>1360</v>
      </c>
    </row>
    <row r="959" spans="1:9" x14ac:dyDescent="0.3">
      <c r="A959" s="1" t="s">
        <v>5856</v>
      </c>
      <c r="B959" s="1" t="s">
        <v>5855</v>
      </c>
      <c r="C959" s="1">
        <v>5195.99</v>
      </c>
      <c r="D959" s="1" t="s">
        <v>1356</v>
      </c>
      <c r="E959" s="1" t="str">
        <f>IFERROR(VLOOKUP(Table_Query_from_Cas_Ragle35[[#This Row],[Equipment '#]],'[1]Equip Rates'!A:C,3,FALSE),"")</f>
        <v/>
      </c>
      <c r="F959" s="1" t="str">
        <f>IFERROR(VLOOKUP(Table_Query_from_Cas_Ragle35[[#This Row],[Equipment '#]],H:I,2,FALSE), "No Div")</f>
        <v>2</v>
      </c>
      <c r="H959" s="1" t="s">
        <v>1282</v>
      </c>
      <c r="I959" s="1" t="s">
        <v>1360</v>
      </c>
    </row>
    <row r="960" spans="1:9" x14ac:dyDescent="0.3">
      <c r="A960" s="1" t="s">
        <v>2705</v>
      </c>
      <c r="B960" s="1" t="s">
        <v>2706</v>
      </c>
      <c r="C960" s="1">
        <v>31076.66</v>
      </c>
      <c r="D960" s="1" t="s">
        <v>1356</v>
      </c>
      <c r="E960" s="1" t="str">
        <f>IFERROR(VLOOKUP(Table_Query_from_Cas_Ragle35[[#This Row],[Equipment '#]],'[1]Equip Rates'!A:C,3,FALSE),"")</f>
        <v/>
      </c>
      <c r="F960" s="1" t="str">
        <f>IFERROR(VLOOKUP(Table_Query_from_Cas_Ragle35[[#This Row],[Equipment '#]],H:I,2,FALSE), "No Div")</f>
        <v>2</v>
      </c>
      <c r="H960" s="1" t="s">
        <v>1134</v>
      </c>
      <c r="I960" s="1" t="s">
        <v>1360</v>
      </c>
    </row>
    <row r="961" spans="1:9" x14ac:dyDescent="0.3">
      <c r="A961" s="1" t="s">
        <v>2707</v>
      </c>
      <c r="B961" s="1" t="s">
        <v>2708</v>
      </c>
      <c r="C961" s="1">
        <v>25000</v>
      </c>
      <c r="D961" s="1" t="s">
        <v>1356</v>
      </c>
      <c r="E961" s="1" t="str">
        <f>IFERROR(VLOOKUP(Table_Query_from_Cas_Ragle35[[#This Row],[Equipment '#]],'[1]Equip Rates'!A:C,3,FALSE),"")</f>
        <v/>
      </c>
      <c r="F961" s="1" t="str">
        <f>IFERROR(VLOOKUP(Table_Query_from_Cas_Ragle35[[#This Row],[Equipment '#]],H:I,2,FALSE), "No Div")</f>
        <v>1</v>
      </c>
      <c r="H961" s="1" t="s">
        <v>2683</v>
      </c>
      <c r="I961" s="1" t="s">
        <v>1456</v>
      </c>
    </row>
    <row r="962" spans="1:9" x14ac:dyDescent="0.3">
      <c r="A962" s="1" t="s">
        <v>2709</v>
      </c>
      <c r="B962" s="1" t="s">
        <v>2710</v>
      </c>
      <c r="C962" s="1">
        <v>30740</v>
      </c>
      <c r="D962" s="1" t="s">
        <v>1356</v>
      </c>
      <c r="E962" s="1" t="str">
        <f>IFERROR(VLOOKUP(Table_Query_from_Cas_Ragle35[[#This Row],[Equipment '#]],'[1]Equip Rates'!A:C,3,FALSE),"")</f>
        <v/>
      </c>
      <c r="F962" s="1" t="str">
        <f>IFERROR(VLOOKUP(Table_Query_from_Cas_Ragle35[[#This Row],[Equipment '#]],H:I,2,FALSE), "No Div")</f>
        <v>1</v>
      </c>
      <c r="H962" s="1" t="s">
        <v>1285</v>
      </c>
      <c r="I962" s="1" t="s">
        <v>1360</v>
      </c>
    </row>
    <row r="963" spans="1:9" x14ac:dyDescent="0.3">
      <c r="A963" s="1" t="s">
        <v>2711</v>
      </c>
      <c r="B963" s="1" t="s">
        <v>2712</v>
      </c>
      <c r="C963" s="1">
        <v>37000</v>
      </c>
      <c r="D963" s="1" t="s">
        <v>1356</v>
      </c>
      <c r="E963" s="1" t="str">
        <f>IFERROR(VLOOKUP(Table_Query_from_Cas_Ragle35[[#This Row],[Equipment '#]],'[1]Equip Rates'!A:C,3,FALSE),"")</f>
        <v/>
      </c>
      <c r="F963" s="1" t="str">
        <f>IFERROR(VLOOKUP(Table_Query_from_Cas_Ragle35[[#This Row],[Equipment '#]],H:I,2,FALSE), "No Div")</f>
        <v>No Div</v>
      </c>
      <c r="H963" s="1" t="s">
        <v>1287</v>
      </c>
      <c r="I963" s="1" t="s">
        <v>1507</v>
      </c>
    </row>
    <row r="964" spans="1:9" x14ac:dyDescent="0.3">
      <c r="A964" s="1" t="s">
        <v>2713</v>
      </c>
      <c r="B964" s="1" t="s">
        <v>2714</v>
      </c>
      <c r="C964" s="1">
        <v>7990</v>
      </c>
      <c r="D964" s="1" t="s">
        <v>1356</v>
      </c>
      <c r="E964" s="1" t="str">
        <f>IFERROR(VLOOKUP(Table_Query_from_Cas_Ragle35[[#This Row],[Equipment '#]],'[1]Equip Rates'!A:C,3,FALSE),"")</f>
        <v/>
      </c>
      <c r="F964" s="1" t="str">
        <f>IFERROR(VLOOKUP(Table_Query_from_Cas_Ragle35[[#This Row],[Equipment '#]],H:I,2,FALSE), "No Div")</f>
        <v>1</v>
      </c>
      <c r="H964" s="1" t="s">
        <v>1289</v>
      </c>
      <c r="I964" s="1" t="s">
        <v>1507</v>
      </c>
    </row>
    <row r="965" spans="1:9" x14ac:dyDescent="0.3">
      <c r="A965" s="1" t="s">
        <v>473</v>
      </c>
      <c r="B965" s="1" t="s">
        <v>1058</v>
      </c>
      <c r="C965" s="1">
        <v>53500</v>
      </c>
      <c r="D965" s="1" t="s">
        <v>1356</v>
      </c>
      <c r="E965" s="1">
        <f>IFERROR(VLOOKUP(Table_Query_from_Cas_Ragle35[[#This Row],[Equipment '#]],'[1]Equip Rates'!A:C,3,FALSE),"")</f>
        <v>3000</v>
      </c>
      <c r="F965" s="1" t="str">
        <f>IFERROR(VLOOKUP(Table_Query_from_Cas_Ragle35[[#This Row],[Equipment '#]],H:I,2,FALSE), "No Div")</f>
        <v>2</v>
      </c>
      <c r="H965" s="1" t="s">
        <v>1136</v>
      </c>
      <c r="I965" s="1" t="s">
        <v>1360</v>
      </c>
    </row>
    <row r="966" spans="1:9" x14ac:dyDescent="0.3">
      <c r="A966" s="1" t="s">
        <v>2715</v>
      </c>
      <c r="B966" s="1" t="s">
        <v>2716</v>
      </c>
      <c r="C966" s="1">
        <v>34240</v>
      </c>
      <c r="D966" s="1" t="s">
        <v>1356</v>
      </c>
      <c r="E966" s="1" t="str">
        <f>IFERROR(VLOOKUP(Table_Query_from_Cas_Ragle35[[#This Row],[Equipment '#]],'[1]Equip Rates'!A:C,3,FALSE),"")</f>
        <v/>
      </c>
      <c r="F966" s="1" t="str">
        <f>IFERROR(VLOOKUP(Table_Query_from_Cas_Ragle35[[#This Row],[Equipment '#]],H:I,2,FALSE), "No Div")</f>
        <v>1</v>
      </c>
      <c r="H966" s="1" t="s">
        <v>2686</v>
      </c>
      <c r="I966" s="1" t="s">
        <v>1357</v>
      </c>
    </row>
    <row r="967" spans="1:9" x14ac:dyDescent="0.3">
      <c r="A967" s="1" t="s">
        <v>2717</v>
      </c>
      <c r="B967" s="1" t="s">
        <v>2718</v>
      </c>
      <c r="C967" s="1">
        <v>31265.4</v>
      </c>
      <c r="D967" s="1" t="s">
        <v>1356</v>
      </c>
      <c r="E967" s="1" t="str">
        <f>IFERROR(VLOOKUP(Table_Query_from_Cas_Ragle35[[#This Row],[Equipment '#]],'[1]Equip Rates'!A:C,3,FALSE),"")</f>
        <v/>
      </c>
      <c r="F967" s="1" t="str">
        <f>IFERROR(VLOOKUP(Table_Query_from_Cas_Ragle35[[#This Row],[Equipment '#]],H:I,2,FALSE), "No Div")</f>
        <v>1</v>
      </c>
      <c r="H967" s="1" t="s">
        <v>1292</v>
      </c>
      <c r="I967" s="1" t="s">
        <v>1360</v>
      </c>
    </row>
    <row r="968" spans="1:9" x14ac:dyDescent="0.3">
      <c r="A968" s="1" t="s">
        <v>2719</v>
      </c>
      <c r="B968" s="1" t="s">
        <v>2720</v>
      </c>
      <c r="C968" s="1">
        <v>7420</v>
      </c>
      <c r="D968" s="1" t="s">
        <v>1356</v>
      </c>
      <c r="E968" s="1" t="str">
        <f>IFERROR(VLOOKUP(Table_Query_from_Cas_Ragle35[[#This Row],[Equipment '#]],'[1]Equip Rates'!A:C,3,FALSE),"")</f>
        <v/>
      </c>
      <c r="F968" s="1" t="str">
        <f>IFERROR(VLOOKUP(Table_Query_from_Cas_Ragle35[[#This Row],[Equipment '#]],H:I,2,FALSE), "No Div")</f>
        <v>1</v>
      </c>
      <c r="H968" s="1" t="s">
        <v>2688</v>
      </c>
      <c r="I968" s="1" t="s">
        <v>1357</v>
      </c>
    </row>
    <row r="969" spans="1:9" x14ac:dyDescent="0.3">
      <c r="A969" s="1" t="s">
        <v>100</v>
      </c>
      <c r="B969" s="1" t="s">
        <v>211</v>
      </c>
      <c r="C969" s="1">
        <v>68400.820000000007</v>
      </c>
      <c r="D969" s="1" t="s">
        <v>1356</v>
      </c>
      <c r="E969" s="1">
        <f>IFERROR(VLOOKUP(Table_Query_from_Cas_Ragle35[[#This Row],[Equipment '#]],'[1]Equip Rates'!A:C,3,FALSE),"")</f>
        <v>3000</v>
      </c>
      <c r="F969" s="1" t="str">
        <f>IFERROR(VLOOKUP(Table_Query_from_Cas_Ragle35[[#This Row],[Equipment '#]],H:I,2,FALSE), "No Div")</f>
        <v>2</v>
      </c>
      <c r="H969" s="1" t="s">
        <v>1294</v>
      </c>
      <c r="I969" s="1" t="s">
        <v>1360</v>
      </c>
    </row>
    <row r="970" spans="1:9" x14ac:dyDescent="0.3">
      <c r="A970" s="1" t="s">
        <v>2721</v>
      </c>
      <c r="B970" s="1" t="s">
        <v>211</v>
      </c>
      <c r="C970" s="1">
        <v>49838.93</v>
      </c>
      <c r="D970" s="1" t="s">
        <v>1356</v>
      </c>
      <c r="E970" s="1" t="str">
        <f>IFERROR(VLOOKUP(Table_Query_from_Cas_Ragle35[[#This Row],[Equipment '#]],'[1]Equip Rates'!A:C,3,FALSE),"")</f>
        <v/>
      </c>
      <c r="F970" s="1" t="str">
        <f>IFERROR(VLOOKUP(Table_Query_from_Cas_Ragle35[[#This Row],[Equipment '#]],H:I,2,FALSE), "No Div")</f>
        <v>1</v>
      </c>
      <c r="H970" s="1" t="s">
        <v>1296</v>
      </c>
      <c r="I970" s="1" t="s">
        <v>1360</v>
      </c>
    </row>
    <row r="971" spans="1:9" x14ac:dyDescent="0.3">
      <c r="A971" s="1" t="s">
        <v>2722</v>
      </c>
      <c r="B971" s="1" t="s">
        <v>2723</v>
      </c>
      <c r="C971" s="1">
        <v>55640</v>
      </c>
      <c r="D971" s="1" t="s">
        <v>1356</v>
      </c>
      <c r="E971" s="1" t="str">
        <f>IFERROR(VLOOKUP(Table_Query_from_Cas_Ragle35[[#This Row],[Equipment '#]],'[1]Equip Rates'!A:C,3,FALSE),"")</f>
        <v/>
      </c>
      <c r="F971" s="1" t="str">
        <f>IFERROR(VLOOKUP(Table_Query_from_Cas_Ragle35[[#This Row],[Equipment '#]],H:I,2,FALSE), "No Div")</f>
        <v>1</v>
      </c>
      <c r="H971" s="1" t="s">
        <v>444</v>
      </c>
      <c r="I971" s="1" t="s">
        <v>1360</v>
      </c>
    </row>
    <row r="972" spans="1:9" x14ac:dyDescent="0.3">
      <c r="A972" s="1" t="s">
        <v>2724</v>
      </c>
      <c r="B972" s="1" t="s">
        <v>2725</v>
      </c>
      <c r="C972" s="1">
        <v>84476.5</v>
      </c>
      <c r="D972" s="1" t="s">
        <v>1356</v>
      </c>
      <c r="E972" s="1" t="str">
        <f>IFERROR(VLOOKUP(Table_Query_from_Cas_Ragle35[[#This Row],[Equipment '#]],'[1]Equip Rates'!A:C,3,FALSE),"")</f>
        <v/>
      </c>
      <c r="F972" s="1" t="str">
        <f>IFERROR(VLOOKUP(Table_Query_from_Cas_Ragle35[[#This Row],[Equipment '#]],H:I,2,FALSE), "No Div")</f>
        <v>1</v>
      </c>
      <c r="H972" s="1" t="s">
        <v>2689</v>
      </c>
      <c r="I972" s="1" t="s">
        <v>1357</v>
      </c>
    </row>
    <row r="973" spans="1:9" x14ac:dyDescent="0.3">
      <c r="A973" s="1" t="s">
        <v>245</v>
      </c>
      <c r="B973" s="1" t="s">
        <v>246</v>
      </c>
      <c r="C973" s="1">
        <v>57936.38</v>
      </c>
      <c r="D973" s="1" t="s">
        <v>1356</v>
      </c>
      <c r="E973" s="1">
        <f>IFERROR(VLOOKUP(Table_Query_from_Cas_Ragle35[[#This Row],[Equipment '#]],'[1]Equip Rates'!A:C,3,FALSE),"")</f>
        <v>3000</v>
      </c>
      <c r="F973" s="1" t="str">
        <f>IFERROR(VLOOKUP(Table_Query_from_Cas_Ragle35[[#This Row],[Equipment '#]],H:I,2,FALSE), "No Div")</f>
        <v>2</v>
      </c>
      <c r="H973" s="1" t="s">
        <v>1298</v>
      </c>
      <c r="I973" s="1" t="s">
        <v>1360</v>
      </c>
    </row>
    <row r="974" spans="1:9" x14ac:dyDescent="0.3">
      <c r="A974" s="1" t="s">
        <v>101</v>
      </c>
      <c r="B974" s="1" t="s">
        <v>212</v>
      </c>
      <c r="C974" s="1">
        <v>37983.1</v>
      </c>
      <c r="D974" s="1" t="s">
        <v>1356</v>
      </c>
      <c r="E974" s="1">
        <f>IFERROR(VLOOKUP(Table_Query_from_Cas_Ragle35[[#This Row],[Equipment '#]],'[1]Equip Rates'!A:C,3,FALSE),"")</f>
        <v>2000</v>
      </c>
      <c r="F974" s="1" t="str">
        <f>IFERROR(VLOOKUP(Table_Query_from_Cas_Ragle35[[#This Row],[Equipment '#]],H:I,2,FALSE), "No Div")</f>
        <v>2</v>
      </c>
      <c r="H974" s="1" t="s">
        <v>99</v>
      </c>
      <c r="I974" s="1" t="s">
        <v>1360</v>
      </c>
    </row>
    <row r="975" spans="1:9" x14ac:dyDescent="0.3">
      <c r="A975" s="1" t="s">
        <v>247</v>
      </c>
      <c r="B975" s="1" t="s">
        <v>248</v>
      </c>
      <c r="C975" s="1">
        <v>10283.75</v>
      </c>
      <c r="D975" s="1" t="s">
        <v>1356</v>
      </c>
      <c r="E975" s="1">
        <f>IFERROR(VLOOKUP(Table_Query_from_Cas_Ragle35[[#This Row],[Equipment '#]],'[1]Equip Rates'!A:C,3,FALSE),"")</f>
        <v>1500</v>
      </c>
      <c r="F975" s="1" t="str">
        <f>IFERROR(VLOOKUP(Table_Query_from_Cas_Ragle35[[#This Row],[Equipment '#]],H:I,2,FALSE), "No Div")</f>
        <v>2</v>
      </c>
      <c r="H975" s="1" t="s">
        <v>2690</v>
      </c>
      <c r="I975" s="1" t="s">
        <v>1357</v>
      </c>
    </row>
    <row r="976" spans="1:9" x14ac:dyDescent="0.3">
      <c r="A976" s="1" t="s">
        <v>1081</v>
      </c>
      <c r="B976" s="1" t="s">
        <v>1302</v>
      </c>
      <c r="C976" s="1">
        <v>64967.4</v>
      </c>
      <c r="D976" s="1" t="s">
        <v>1356</v>
      </c>
      <c r="E976" s="1">
        <f>IFERROR(VLOOKUP(Table_Query_from_Cas_Ragle35[[#This Row],[Equipment '#]],'[1]Equip Rates'!A:C,3,FALSE),"")</f>
        <v>2000</v>
      </c>
      <c r="F976" s="1" t="str">
        <f>IFERROR(VLOOKUP(Table_Query_from_Cas_Ragle35[[#This Row],[Equipment '#]],H:I,2,FALSE), "No Div")</f>
        <v>4</v>
      </c>
      <c r="H976" s="1" t="s">
        <v>2700</v>
      </c>
      <c r="I976" s="1" t="s">
        <v>1357</v>
      </c>
    </row>
    <row r="977" spans="1:9" x14ac:dyDescent="0.3">
      <c r="A977" s="1" t="s">
        <v>2726</v>
      </c>
      <c r="B977" s="1" t="s">
        <v>2727</v>
      </c>
      <c r="C977" s="1">
        <v>13023.5</v>
      </c>
      <c r="D977" s="1" t="s">
        <v>1356</v>
      </c>
      <c r="E977" s="1" t="str">
        <f>IFERROR(VLOOKUP(Table_Query_from_Cas_Ragle35[[#This Row],[Equipment '#]],'[1]Equip Rates'!A:C,3,FALSE),"")</f>
        <v/>
      </c>
      <c r="F977" s="1" t="str">
        <f>IFERROR(VLOOKUP(Table_Query_from_Cas_Ragle35[[#This Row],[Equipment '#]],H:I,2,FALSE), "No Div")</f>
        <v>2</v>
      </c>
      <c r="H977" s="1" t="s">
        <v>2691</v>
      </c>
      <c r="I977" s="1" t="s">
        <v>1357</v>
      </c>
    </row>
    <row r="978" spans="1:9" x14ac:dyDescent="0.3">
      <c r="A978" s="1" t="s">
        <v>2728</v>
      </c>
      <c r="B978" s="1" t="s">
        <v>2729</v>
      </c>
      <c r="C978" s="1">
        <v>114788.49</v>
      </c>
      <c r="D978" s="1" t="s">
        <v>1356</v>
      </c>
      <c r="E978" s="1" t="str">
        <f>IFERROR(VLOOKUP(Table_Query_from_Cas_Ragle35[[#This Row],[Equipment '#]],'[1]Equip Rates'!A:C,3,FALSE),"")</f>
        <v/>
      </c>
      <c r="F978" s="1" t="str">
        <f>IFERROR(VLOOKUP(Table_Query_from_Cas_Ragle35[[#This Row],[Equipment '#]],H:I,2,FALSE), "No Div")</f>
        <v>1</v>
      </c>
      <c r="H978" s="1" t="s">
        <v>2692</v>
      </c>
      <c r="I978" s="1" t="s">
        <v>1357</v>
      </c>
    </row>
    <row r="979" spans="1:9" x14ac:dyDescent="0.3">
      <c r="A979" s="1" t="s">
        <v>102</v>
      </c>
      <c r="B979" s="1" t="s">
        <v>213</v>
      </c>
      <c r="C979" s="1">
        <v>7000</v>
      </c>
      <c r="D979" s="1" t="s">
        <v>1356</v>
      </c>
      <c r="E979" s="1">
        <f>IFERROR(VLOOKUP(Table_Query_from_Cas_Ragle35[[#This Row],[Equipment '#]],'[1]Equip Rates'!A:C,3,FALSE),"")</f>
        <v>1500</v>
      </c>
      <c r="F979" s="1" t="str">
        <f>IFERROR(VLOOKUP(Table_Query_from_Cas_Ragle35[[#This Row],[Equipment '#]],H:I,2,FALSE), "No Div")</f>
        <v>2</v>
      </c>
      <c r="H979" s="1" t="s">
        <v>2694</v>
      </c>
      <c r="I979" s="1" t="s">
        <v>1357</v>
      </c>
    </row>
    <row r="980" spans="1:9" x14ac:dyDescent="0.3">
      <c r="A980" s="1" t="s">
        <v>103</v>
      </c>
      <c r="B980" s="1" t="s">
        <v>214</v>
      </c>
      <c r="C980" s="1">
        <v>6474.6</v>
      </c>
      <c r="D980" s="1" t="s">
        <v>1356</v>
      </c>
      <c r="E980" s="1">
        <f>IFERROR(VLOOKUP(Table_Query_from_Cas_Ragle35[[#This Row],[Equipment '#]],'[1]Equip Rates'!A:C,3,FALSE),"")</f>
        <v>2000</v>
      </c>
      <c r="F980" s="1" t="str">
        <f>IFERROR(VLOOKUP(Table_Query_from_Cas_Ragle35[[#This Row],[Equipment '#]],H:I,2,FALSE), "No Div")</f>
        <v>2</v>
      </c>
      <c r="H980" s="1" t="s">
        <v>2696</v>
      </c>
      <c r="I980" s="1" t="s">
        <v>1357</v>
      </c>
    </row>
    <row r="981" spans="1:9" x14ac:dyDescent="0.3">
      <c r="A981" s="1" t="s">
        <v>474</v>
      </c>
      <c r="B981" s="1" t="s">
        <v>1059</v>
      </c>
      <c r="C981" s="1">
        <v>11589.6</v>
      </c>
      <c r="D981" s="1" t="s">
        <v>1356</v>
      </c>
      <c r="E981" s="1">
        <f>IFERROR(VLOOKUP(Table_Query_from_Cas_Ragle35[[#This Row],[Equipment '#]],'[1]Equip Rates'!A:C,3,FALSE),"")</f>
        <v>2500</v>
      </c>
      <c r="F981" s="1" t="str">
        <f>IFERROR(VLOOKUP(Table_Query_from_Cas_Ragle35[[#This Row],[Equipment '#]],H:I,2,FALSE), "No Div")</f>
        <v>2</v>
      </c>
      <c r="H981" s="1" t="s">
        <v>2698</v>
      </c>
      <c r="I981" s="1" t="s">
        <v>1357</v>
      </c>
    </row>
    <row r="982" spans="1:9" x14ac:dyDescent="0.3">
      <c r="A982" s="1" t="s">
        <v>104</v>
      </c>
      <c r="B982" s="1" t="s">
        <v>215</v>
      </c>
      <c r="C982" s="1">
        <v>42856.480000000003</v>
      </c>
      <c r="D982" s="1" t="s">
        <v>1356</v>
      </c>
      <c r="E982" s="1">
        <f>IFERROR(VLOOKUP(Table_Query_from_Cas_Ragle35[[#This Row],[Equipment '#]],'[1]Equip Rates'!A:C,3,FALSE),"")</f>
        <v>2000</v>
      </c>
      <c r="F982" s="1" t="str">
        <f>IFERROR(VLOOKUP(Table_Query_from_Cas_Ragle35[[#This Row],[Equipment '#]],H:I,2,FALSE), "No Div")</f>
        <v>3</v>
      </c>
      <c r="H982" s="1" t="s">
        <v>2701</v>
      </c>
      <c r="I982" s="1" t="s">
        <v>1357</v>
      </c>
    </row>
    <row r="983" spans="1:9" x14ac:dyDescent="0.3">
      <c r="A983" s="1" t="s">
        <v>105</v>
      </c>
      <c r="B983" s="1" t="s">
        <v>216</v>
      </c>
      <c r="C983" s="1">
        <v>63868</v>
      </c>
      <c r="D983" s="1" t="s">
        <v>1356</v>
      </c>
      <c r="E983" s="1">
        <f>IFERROR(VLOOKUP(Table_Query_from_Cas_Ragle35[[#This Row],[Equipment '#]],'[1]Equip Rates'!A:C,3,FALSE),"")</f>
        <v>2000</v>
      </c>
      <c r="F983" s="1" t="str">
        <f>IFERROR(VLOOKUP(Table_Query_from_Cas_Ragle35[[#This Row],[Equipment '#]],H:I,2,FALSE), "No Div")</f>
        <v>3</v>
      </c>
      <c r="H983" s="1" t="s">
        <v>2703</v>
      </c>
      <c r="I983" s="1" t="s">
        <v>1357</v>
      </c>
    </row>
    <row r="984" spans="1:9" x14ac:dyDescent="0.3">
      <c r="A984" s="1" t="s">
        <v>2730</v>
      </c>
      <c r="B984" s="1" t="s">
        <v>2731</v>
      </c>
      <c r="C984" s="1">
        <v>17715.990000000002</v>
      </c>
      <c r="D984" s="1" t="s">
        <v>1356</v>
      </c>
      <c r="E984" s="1" t="str">
        <f>IFERROR(VLOOKUP(Table_Query_from_Cas_Ragle35[[#This Row],[Equipment '#]],'[1]Equip Rates'!A:C,3,FALSE),"")</f>
        <v/>
      </c>
      <c r="F984" s="1" t="str">
        <f>IFERROR(VLOOKUP(Table_Query_from_Cas_Ragle35[[#This Row],[Equipment '#]],H:I,2,FALSE), "No Div")</f>
        <v>1</v>
      </c>
      <c r="H984" s="1" t="s">
        <v>5854</v>
      </c>
      <c r="I984" s="1" t="s">
        <v>1360</v>
      </c>
    </row>
    <row r="985" spans="1:9" x14ac:dyDescent="0.3">
      <c r="A985" s="1" t="s">
        <v>106</v>
      </c>
      <c r="B985" s="1" t="s">
        <v>217</v>
      </c>
      <c r="C985" s="1">
        <v>15696.26</v>
      </c>
      <c r="D985" s="1" t="s">
        <v>1356</v>
      </c>
      <c r="E985" s="1">
        <f>IFERROR(VLOOKUP(Table_Query_from_Cas_Ragle35[[#This Row],[Equipment '#]],'[1]Equip Rates'!A:C,3,FALSE),"")</f>
        <v>2000</v>
      </c>
      <c r="F985" s="1" t="str">
        <f>IFERROR(VLOOKUP(Table_Query_from_Cas_Ragle35[[#This Row],[Equipment '#]],H:I,2,FALSE), "No Div")</f>
        <v>2</v>
      </c>
      <c r="H985" s="1" t="s">
        <v>5856</v>
      </c>
      <c r="I985" s="1" t="s">
        <v>1360</v>
      </c>
    </row>
    <row r="986" spans="1:9" x14ac:dyDescent="0.3">
      <c r="A986" s="1" t="s">
        <v>249</v>
      </c>
      <c r="B986" s="1" t="s">
        <v>250</v>
      </c>
      <c r="C986" s="1">
        <v>7313.9</v>
      </c>
      <c r="D986" s="1" t="s">
        <v>1356</v>
      </c>
      <c r="E986" s="1">
        <f>IFERROR(VLOOKUP(Table_Query_from_Cas_Ragle35[[#This Row],[Equipment '#]],'[1]Equip Rates'!A:C,3,FALSE),"")</f>
        <v>1500</v>
      </c>
      <c r="F986" s="1" t="str">
        <f>IFERROR(VLOOKUP(Table_Query_from_Cas_Ragle35[[#This Row],[Equipment '#]],H:I,2,FALSE), "No Div")</f>
        <v>2</v>
      </c>
      <c r="H986" s="1" t="s">
        <v>2705</v>
      </c>
      <c r="I986" s="1" t="s">
        <v>1360</v>
      </c>
    </row>
    <row r="987" spans="1:9" x14ac:dyDescent="0.3">
      <c r="A987" s="1" t="s">
        <v>1138</v>
      </c>
      <c r="B987" s="1" t="s">
        <v>1303</v>
      </c>
      <c r="C987" s="1">
        <v>7215.95</v>
      </c>
      <c r="D987" s="1" t="s">
        <v>1356</v>
      </c>
      <c r="E987" s="1">
        <f>IFERROR(VLOOKUP(Table_Query_from_Cas_Ragle35[[#This Row],[Equipment '#]],'[1]Equip Rates'!A:C,3,FALSE),"")</f>
        <v>2000</v>
      </c>
      <c r="F987" s="1" t="str">
        <f>IFERROR(VLOOKUP(Table_Query_from_Cas_Ragle35[[#This Row],[Equipment '#]],H:I,2,FALSE), "No Div")</f>
        <v>2</v>
      </c>
      <c r="H987" s="1" t="s">
        <v>2707</v>
      </c>
      <c r="I987" s="1" t="s">
        <v>1357</v>
      </c>
    </row>
    <row r="988" spans="1:9" x14ac:dyDescent="0.3">
      <c r="A988" s="1" t="s">
        <v>1304</v>
      </c>
      <c r="B988" s="1" t="s">
        <v>1305</v>
      </c>
      <c r="C988" s="1">
        <v>70468.789999999994</v>
      </c>
      <c r="D988" s="1" t="s">
        <v>1356</v>
      </c>
      <c r="E988" s="1">
        <f>IFERROR(VLOOKUP(Table_Query_from_Cas_Ragle35[[#This Row],[Equipment '#]],'[1]Equip Rates'!A:C,3,FALSE),"")</f>
        <v>4000</v>
      </c>
      <c r="F988" s="1" t="str">
        <f>IFERROR(VLOOKUP(Table_Query_from_Cas_Ragle35[[#This Row],[Equipment '#]],H:I,2,FALSE), "No Div")</f>
        <v>2</v>
      </c>
      <c r="H988" s="1" t="s">
        <v>1300</v>
      </c>
      <c r="I988" s="1" t="s">
        <v>1360</v>
      </c>
    </row>
    <row r="989" spans="1:9" x14ac:dyDescent="0.3">
      <c r="A989" s="1" t="s">
        <v>2732</v>
      </c>
      <c r="B989" s="1" t="s">
        <v>2733</v>
      </c>
      <c r="C989" s="1">
        <v>92114</v>
      </c>
      <c r="D989" s="1" t="s">
        <v>1356</v>
      </c>
      <c r="E989" s="1" t="str">
        <f>IFERROR(VLOOKUP(Table_Query_from_Cas_Ragle35[[#This Row],[Equipment '#]],'[1]Equip Rates'!A:C,3,FALSE),"")</f>
        <v/>
      </c>
      <c r="F989" s="1" t="str">
        <f>IFERROR(VLOOKUP(Table_Query_from_Cas_Ragle35[[#This Row],[Equipment '#]],H:I,2,FALSE), "No Div")</f>
        <v>1</v>
      </c>
      <c r="H989" s="1" t="s">
        <v>2709</v>
      </c>
      <c r="I989" s="1" t="s">
        <v>1357</v>
      </c>
    </row>
    <row r="990" spans="1:9" x14ac:dyDescent="0.3">
      <c r="A990" s="1" t="s">
        <v>2734</v>
      </c>
      <c r="B990" s="1" t="s">
        <v>2735</v>
      </c>
      <c r="C990" s="1">
        <v>21820.87</v>
      </c>
      <c r="D990" s="1" t="s">
        <v>1356</v>
      </c>
      <c r="E990" s="1" t="str">
        <f>IFERROR(VLOOKUP(Table_Query_from_Cas_Ragle35[[#This Row],[Equipment '#]],'[1]Equip Rates'!A:C,3,FALSE),"")</f>
        <v/>
      </c>
      <c r="F990" s="1" t="str">
        <f>IFERROR(VLOOKUP(Table_Query_from_Cas_Ragle35[[#This Row],[Equipment '#]],H:I,2,FALSE), "No Div")</f>
        <v>1</v>
      </c>
      <c r="H990" s="1" t="s">
        <v>2713</v>
      </c>
      <c r="I990" s="1" t="s">
        <v>1357</v>
      </c>
    </row>
    <row r="991" spans="1:9" x14ac:dyDescent="0.3">
      <c r="A991" s="1" t="s">
        <v>2736</v>
      </c>
      <c r="B991" s="1" t="s">
        <v>2737</v>
      </c>
      <c r="C991" s="1">
        <v>220261.64</v>
      </c>
      <c r="D991" s="1" t="s">
        <v>1356</v>
      </c>
      <c r="E991" s="1" t="str">
        <f>IFERROR(VLOOKUP(Table_Query_from_Cas_Ragle35[[#This Row],[Equipment '#]],'[1]Equip Rates'!A:C,3,FALSE),"")</f>
        <v/>
      </c>
      <c r="F991" s="1" t="str">
        <f>IFERROR(VLOOKUP(Table_Query_from_Cas_Ragle35[[#This Row],[Equipment '#]],H:I,2,FALSE), "No Div")</f>
        <v>1</v>
      </c>
      <c r="H991" s="1" t="s">
        <v>473</v>
      </c>
      <c r="I991" s="1" t="s">
        <v>1360</v>
      </c>
    </row>
    <row r="992" spans="1:9" x14ac:dyDescent="0.3">
      <c r="A992" s="1" t="s">
        <v>2738</v>
      </c>
      <c r="B992" s="1" t="s">
        <v>2739</v>
      </c>
      <c r="C992" s="1">
        <v>28750.03</v>
      </c>
      <c r="D992" s="1" t="s">
        <v>1356</v>
      </c>
      <c r="E992" s="1">
        <f>IFERROR(VLOOKUP(Table_Query_from_Cas_Ragle35[[#This Row],[Equipment '#]],'[1]Equip Rates'!A:C,3,FALSE),"")</f>
        <v>2000</v>
      </c>
      <c r="F992" s="1" t="str">
        <f>IFERROR(VLOOKUP(Table_Query_from_Cas_Ragle35[[#This Row],[Equipment '#]],H:I,2,FALSE), "No Div")</f>
        <v>2</v>
      </c>
      <c r="H992" s="1" t="s">
        <v>2715</v>
      </c>
      <c r="I992" s="1" t="s">
        <v>1357</v>
      </c>
    </row>
    <row r="993" spans="1:9" x14ac:dyDescent="0.3">
      <c r="A993" s="1" t="s">
        <v>2740</v>
      </c>
      <c r="B993" s="1" t="s">
        <v>2741</v>
      </c>
      <c r="C993" s="1">
        <v>10716.75</v>
      </c>
      <c r="D993" s="1" t="s">
        <v>1356</v>
      </c>
      <c r="E993" s="1">
        <f>IFERROR(VLOOKUP(Table_Query_from_Cas_Ragle35[[#This Row],[Equipment '#]],'[1]Equip Rates'!A:C,3,FALSE),"")</f>
        <v>2000</v>
      </c>
      <c r="F993" s="1" t="str">
        <f>IFERROR(VLOOKUP(Table_Query_from_Cas_Ragle35[[#This Row],[Equipment '#]],H:I,2,FALSE), "No Div")</f>
        <v>2</v>
      </c>
      <c r="H993" s="1" t="s">
        <v>2717</v>
      </c>
      <c r="I993" s="1" t="s">
        <v>1357</v>
      </c>
    </row>
    <row r="994" spans="1:9" x14ac:dyDescent="0.3">
      <c r="A994" s="1" t="s">
        <v>7574</v>
      </c>
      <c r="B994" s="1" t="s">
        <v>7575</v>
      </c>
      <c r="C994" s="1">
        <v>94000</v>
      </c>
      <c r="D994" s="1" t="s">
        <v>1356</v>
      </c>
      <c r="E994" s="1" t="str">
        <f>IFERROR(VLOOKUP(Table_Query_from_Cas_Ragle35[[#This Row],[Equipment '#]],'[1]Equip Rates'!A:C,3,FALSE),"")</f>
        <v/>
      </c>
      <c r="F994" s="1" t="str">
        <f>IFERROR(VLOOKUP(Table_Query_from_Cas_Ragle35[[#This Row],[Equipment '#]],H:I,2,FALSE), "No Div")</f>
        <v>1</v>
      </c>
      <c r="H994" s="1" t="s">
        <v>2719</v>
      </c>
      <c r="I994" s="1" t="s">
        <v>1357</v>
      </c>
    </row>
    <row r="995" spans="1:9" x14ac:dyDescent="0.3">
      <c r="A995" s="1" t="s">
        <v>2742</v>
      </c>
      <c r="B995" s="1" t="s">
        <v>2743</v>
      </c>
      <c r="C995" s="1">
        <v>42718</v>
      </c>
      <c r="D995" s="1" t="s">
        <v>1356</v>
      </c>
      <c r="E995" s="1" t="str">
        <f>IFERROR(VLOOKUP(Table_Query_from_Cas_Ragle35[[#This Row],[Equipment '#]],'[1]Equip Rates'!A:C,3,FALSE),"")</f>
        <v/>
      </c>
      <c r="F995" s="1" t="str">
        <f>IFERROR(VLOOKUP(Table_Query_from_Cas_Ragle35[[#This Row],[Equipment '#]],H:I,2,FALSE), "No Div")</f>
        <v>1</v>
      </c>
      <c r="H995" s="1" t="s">
        <v>100</v>
      </c>
      <c r="I995" s="1" t="s">
        <v>1360</v>
      </c>
    </row>
    <row r="996" spans="1:9" x14ac:dyDescent="0.3">
      <c r="A996" s="1" t="s">
        <v>2744</v>
      </c>
      <c r="B996" s="1" t="s">
        <v>2745</v>
      </c>
      <c r="C996" s="1">
        <v>27296.32</v>
      </c>
      <c r="D996" s="1" t="s">
        <v>1356</v>
      </c>
      <c r="E996" s="1" t="str">
        <f>IFERROR(VLOOKUP(Table_Query_from_Cas_Ragle35[[#This Row],[Equipment '#]],'[1]Equip Rates'!A:C,3,FALSE),"")</f>
        <v/>
      </c>
      <c r="F996" s="1" t="str">
        <f>IFERROR(VLOOKUP(Table_Query_from_Cas_Ragle35[[#This Row],[Equipment '#]],H:I,2,FALSE), "No Div")</f>
        <v>2</v>
      </c>
      <c r="H996" s="1" t="s">
        <v>2721</v>
      </c>
      <c r="I996" s="1" t="s">
        <v>1357</v>
      </c>
    </row>
    <row r="997" spans="1:9" x14ac:dyDescent="0.3">
      <c r="A997" s="1" t="s">
        <v>2746</v>
      </c>
      <c r="B997" s="1" t="s">
        <v>2747</v>
      </c>
      <c r="C997" s="1">
        <v>0</v>
      </c>
      <c r="D997" s="1" t="s">
        <v>1356</v>
      </c>
      <c r="E997" s="1" t="str">
        <f>IFERROR(VLOOKUP(Table_Query_from_Cas_Ragle35[[#This Row],[Equipment '#]],'[1]Equip Rates'!A:C,3,FALSE),"")</f>
        <v/>
      </c>
      <c r="F997" s="1" t="str">
        <f>IFERROR(VLOOKUP(Table_Query_from_Cas_Ragle35[[#This Row],[Equipment '#]],H:I,2,FALSE), "No Div")</f>
        <v>No Div</v>
      </c>
      <c r="H997" s="1" t="s">
        <v>2722</v>
      </c>
      <c r="I997" s="1" t="s">
        <v>1357</v>
      </c>
    </row>
    <row r="998" spans="1:9" x14ac:dyDescent="0.3">
      <c r="A998" s="1" t="s">
        <v>2748</v>
      </c>
      <c r="B998" s="1" t="s">
        <v>2749</v>
      </c>
      <c r="C998" s="1">
        <v>0</v>
      </c>
      <c r="D998" s="1" t="s">
        <v>1356</v>
      </c>
      <c r="E998" s="1" t="str">
        <f>IFERROR(VLOOKUP(Table_Query_from_Cas_Ragle35[[#This Row],[Equipment '#]],'[1]Equip Rates'!A:C,3,FALSE),"")</f>
        <v/>
      </c>
      <c r="F998" s="1" t="str">
        <f>IFERROR(VLOOKUP(Table_Query_from_Cas_Ragle35[[#This Row],[Equipment '#]],H:I,2,FALSE), "No Div")</f>
        <v>No Div</v>
      </c>
      <c r="H998" s="1" t="s">
        <v>2724</v>
      </c>
      <c r="I998" s="1" t="s">
        <v>1357</v>
      </c>
    </row>
    <row r="999" spans="1:9" x14ac:dyDescent="0.3">
      <c r="A999" s="1" t="s">
        <v>2750</v>
      </c>
      <c r="B999" s="1" t="s">
        <v>2751</v>
      </c>
      <c r="C999" s="1">
        <v>0</v>
      </c>
      <c r="D999" s="1" t="s">
        <v>1356</v>
      </c>
      <c r="E999" s="1" t="str">
        <f>IFERROR(VLOOKUP(Table_Query_from_Cas_Ragle35[[#This Row],[Equipment '#]],'[1]Equip Rates'!A:C,3,FALSE),"")</f>
        <v/>
      </c>
      <c r="F999" s="1" t="str">
        <f>IFERROR(VLOOKUP(Table_Query_from_Cas_Ragle35[[#This Row],[Equipment '#]],H:I,2,FALSE), "No Div")</f>
        <v>No Div</v>
      </c>
      <c r="H999" s="1" t="s">
        <v>245</v>
      </c>
      <c r="I999" s="1" t="s">
        <v>1360</v>
      </c>
    </row>
    <row r="1000" spans="1:9" x14ac:dyDescent="0.3">
      <c r="A1000" s="1" t="s">
        <v>2752</v>
      </c>
      <c r="B1000" s="1" t="s">
        <v>2753</v>
      </c>
      <c r="C1000" s="1">
        <v>28863.25</v>
      </c>
      <c r="D1000" s="1" t="s">
        <v>1356</v>
      </c>
      <c r="E1000" s="1" t="str">
        <f>IFERROR(VLOOKUP(Table_Query_from_Cas_Ragle35[[#This Row],[Equipment '#]],'[1]Equip Rates'!A:C,3,FALSE),"")</f>
        <v/>
      </c>
      <c r="F1000" s="1" t="str">
        <f>IFERROR(VLOOKUP(Table_Query_from_Cas_Ragle35[[#This Row],[Equipment '#]],H:I,2,FALSE), "No Div")</f>
        <v>1</v>
      </c>
      <c r="H1000" s="1" t="s">
        <v>101</v>
      </c>
      <c r="I1000" s="1" t="s">
        <v>1360</v>
      </c>
    </row>
    <row r="1001" spans="1:9" x14ac:dyDescent="0.3">
      <c r="A1001" s="1" t="s">
        <v>2755</v>
      </c>
      <c r="B1001" s="1" t="s">
        <v>2756</v>
      </c>
      <c r="C1001" s="1">
        <v>0</v>
      </c>
      <c r="D1001" s="1" t="s">
        <v>1356</v>
      </c>
      <c r="E1001" s="1" t="str">
        <f>IFERROR(VLOOKUP(Table_Query_from_Cas_Ragle35[[#This Row],[Equipment '#]],'[1]Equip Rates'!A:C,3,FALSE),"")</f>
        <v/>
      </c>
      <c r="F1001" s="1" t="str">
        <f>IFERROR(VLOOKUP(Table_Query_from_Cas_Ragle35[[#This Row],[Equipment '#]],H:I,2,FALSE), "No Div")</f>
        <v>No Div</v>
      </c>
      <c r="H1001" s="1" t="s">
        <v>247</v>
      </c>
      <c r="I1001" s="1" t="s">
        <v>1360</v>
      </c>
    </row>
    <row r="1002" spans="1:9" x14ac:dyDescent="0.3">
      <c r="A1002" s="1" t="s">
        <v>2757</v>
      </c>
      <c r="B1002" s="1" t="s">
        <v>2758</v>
      </c>
      <c r="C1002" s="1">
        <v>0</v>
      </c>
      <c r="D1002" s="1" t="s">
        <v>1356</v>
      </c>
      <c r="E1002" s="1" t="str">
        <f>IFERROR(VLOOKUP(Table_Query_from_Cas_Ragle35[[#This Row],[Equipment '#]],'[1]Equip Rates'!A:C,3,FALSE),"")</f>
        <v/>
      </c>
      <c r="F1002" s="1" t="str">
        <f>IFERROR(VLOOKUP(Table_Query_from_Cas_Ragle35[[#This Row],[Equipment '#]],H:I,2,FALSE), "No Div")</f>
        <v>No Div</v>
      </c>
      <c r="H1002" s="1" t="s">
        <v>1081</v>
      </c>
      <c r="I1002" s="1" t="s">
        <v>1507</v>
      </c>
    </row>
    <row r="1003" spans="1:9" x14ac:dyDescent="0.3">
      <c r="A1003" s="1" t="s">
        <v>328</v>
      </c>
      <c r="B1003" s="1" t="s">
        <v>329</v>
      </c>
      <c r="C1003" s="1">
        <v>315880</v>
      </c>
      <c r="D1003" s="1" t="s">
        <v>1356</v>
      </c>
      <c r="E1003" s="1">
        <f>IFERROR(VLOOKUP(Table_Query_from_Cas_Ragle35[[#This Row],[Equipment '#]],'[1]Equip Rates'!A:C,3,FALSE),"")</f>
        <v>6000</v>
      </c>
      <c r="F1003" s="1" t="str">
        <f>IFERROR(VLOOKUP(Table_Query_from_Cas_Ragle35[[#This Row],[Equipment '#]],H:I,2,FALSE), "No Div")</f>
        <v>2</v>
      </c>
      <c r="H1003" s="1" t="s">
        <v>2726</v>
      </c>
      <c r="I1003" s="1" t="s">
        <v>1360</v>
      </c>
    </row>
    <row r="1004" spans="1:9" x14ac:dyDescent="0.3">
      <c r="A1004" s="1" t="s">
        <v>272</v>
      </c>
      <c r="B1004" s="1" t="s">
        <v>273</v>
      </c>
      <c r="C1004" s="1">
        <v>250003.38</v>
      </c>
      <c r="D1004" s="1" t="s">
        <v>1356</v>
      </c>
      <c r="E1004" s="1">
        <f>IFERROR(VLOOKUP(Table_Query_from_Cas_Ragle35[[#This Row],[Equipment '#]],'[1]Equip Rates'!A:C,3,FALSE),"")</f>
        <v>6000</v>
      </c>
      <c r="F1004" s="1" t="str">
        <f>IFERROR(VLOOKUP(Table_Query_from_Cas_Ragle35[[#This Row],[Equipment '#]],H:I,2,FALSE), "No Div")</f>
        <v>2</v>
      </c>
      <c r="H1004" s="1" t="s">
        <v>2728</v>
      </c>
      <c r="I1004" s="1" t="s">
        <v>1357</v>
      </c>
    </row>
    <row r="1005" spans="1:9" x14ac:dyDescent="0.3">
      <c r="A1005" s="1" t="s">
        <v>475</v>
      </c>
      <c r="B1005" s="1" t="s">
        <v>1060</v>
      </c>
      <c r="C1005" s="1">
        <v>106875</v>
      </c>
      <c r="D1005" s="1" t="s">
        <v>1356</v>
      </c>
      <c r="E1005" s="1">
        <f>IFERROR(VLOOKUP(Table_Query_from_Cas_Ragle35[[#This Row],[Equipment '#]],'[1]Equip Rates'!A:C,3,FALSE),"")</f>
        <v>6000</v>
      </c>
      <c r="F1005" s="1" t="str">
        <f>IFERROR(VLOOKUP(Table_Query_from_Cas_Ragle35[[#This Row],[Equipment '#]],H:I,2,FALSE), "No Div")</f>
        <v>4</v>
      </c>
      <c r="H1005" s="1" t="s">
        <v>102</v>
      </c>
      <c r="I1005" s="1" t="s">
        <v>1360</v>
      </c>
    </row>
    <row r="1006" spans="1:9" x14ac:dyDescent="0.3">
      <c r="A1006" s="1" t="s">
        <v>2760</v>
      </c>
      <c r="B1006" s="1" t="s">
        <v>2761</v>
      </c>
      <c r="C1006" s="1">
        <v>337966.67</v>
      </c>
      <c r="D1006" s="1" t="s">
        <v>1356</v>
      </c>
      <c r="E1006" s="1" t="str">
        <f>IFERROR(VLOOKUP(Table_Query_from_Cas_Ragle35[[#This Row],[Equipment '#]],'[1]Equip Rates'!A:C,3,FALSE),"")</f>
        <v/>
      </c>
      <c r="F1006" s="1" t="str">
        <f>IFERROR(VLOOKUP(Table_Query_from_Cas_Ragle35[[#This Row],[Equipment '#]],H:I,2,FALSE), "No Div")</f>
        <v>1</v>
      </c>
      <c r="H1006" s="1" t="s">
        <v>103</v>
      </c>
      <c r="I1006" s="1" t="s">
        <v>1360</v>
      </c>
    </row>
    <row r="1007" spans="1:9" x14ac:dyDescent="0.3">
      <c r="A1007" s="1" t="s">
        <v>2762</v>
      </c>
      <c r="B1007" s="1" t="s">
        <v>2763</v>
      </c>
      <c r="C1007" s="1">
        <v>185000</v>
      </c>
      <c r="D1007" s="1" t="s">
        <v>1356</v>
      </c>
      <c r="E1007" s="1" t="str">
        <f>IFERROR(VLOOKUP(Table_Query_from_Cas_Ragle35[[#This Row],[Equipment '#]],'[1]Equip Rates'!A:C,3,FALSE),"")</f>
        <v/>
      </c>
      <c r="F1007" s="1" t="str">
        <f>IFERROR(VLOOKUP(Table_Query_from_Cas_Ragle35[[#This Row],[Equipment '#]],H:I,2,FALSE), "No Div")</f>
        <v>1</v>
      </c>
      <c r="H1007" s="1" t="s">
        <v>474</v>
      </c>
      <c r="I1007" s="1" t="s">
        <v>1360</v>
      </c>
    </row>
    <row r="1008" spans="1:9" x14ac:dyDescent="0.3">
      <c r="A1008" s="1" t="s">
        <v>2764</v>
      </c>
      <c r="B1008" s="1" t="s">
        <v>2765</v>
      </c>
      <c r="C1008" s="1">
        <v>0</v>
      </c>
      <c r="D1008" s="1" t="s">
        <v>1356</v>
      </c>
      <c r="E1008" s="1" t="str">
        <f>IFERROR(VLOOKUP(Table_Query_from_Cas_Ragle35[[#This Row],[Equipment '#]],'[1]Equip Rates'!A:C,3,FALSE),"")</f>
        <v/>
      </c>
      <c r="F1008" s="1" t="str">
        <f>IFERROR(VLOOKUP(Table_Query_from_Cas_Ragle35[[#This Row],[Equipment '#]],H:I,2,FALSE), "No Div")</f>
        <v>2</v>
      </c>
      <c r="H1008" s="1" t="s">
        <v>104</v>
      </c>
      <c r="I1008" s="1" t="s">
        <v>1456</v>
      </c>
    </row>
    <row r="1009" spans="1:9" x14ac:dyDescent="0.3">
      <c r="A1009" s="1" t="s">
        <v>2766</v>
      </c>
      <c r="B1009" s="1" t="s">
        <v>2767</v>
      </c>
      <c r="C1009" s="1">
        <v>0</v>
      </c>
      <c r="D1009" s="1" t="s">
        <v>1356</v>
      </c>
      <c r="E1009" s="1" t="str">
        <f>IFERROR(VLOOKUP(Table_Query_from_Cas_Ragle35[[#This Row],[Equipment '#]],'[1]Equip Rates'!A:C,3,FALSE),"")</f>
        <v/>
      </c>
      <c r="F1009" s="1" t="str">
        <f>IFERROR(VLOOKUP(Table_Query_from_Cas_Ragle35[[#This Row],[Equipment '#]],H:I,2,FALSE), "No Div")</f>
        <v>No Div</v>
      </c>
      <c r="H1009" s="1" t="s">
        <v>105</v>
      </c>
      <c r="I1009" s="1" t="s">
        <v>1456</v>
      </c>
    </row>
    <row r="1010" spans="1:9" x14ac:dyDescent="0.3">
      <c r="A1010" s="1" t="s">
        <v>2769</v>
      </c>
      <c r="B1010" s="1" t="s">
        <v>2369</v>
      </c>
      <c r="C1010" s="1">
        <v>0</v>
      </c>
      <c r="D1010" s="1" t="s">
        <v>1356</v>
      </c>
      <c r="E1010" s="1" t="str">
        <f>IFERROR(VLOOKUP(Table_Query_from_Cas_Ragle35[[#This Row],[Equipment '#]],'[1]Equip Rates'!A:C,3,FALSE),"")</f>
        <v/>
      </c>
      <c r="F1010" s="1" t="str">
        <f>IFERROR(VLOOKUP(Table_Query_from_Cas_Ragle35[[#This Row],[Equipment '#]],H:I,2,FALSE), "No Div")</f>
        <v>2</v>
      </c>
      <c r="H1010" s="1" t="s">
        <v>2730</v>
      </c>
      <c r="I1010" s="1" t="s">
        <v>1357</v>
      </c>
    </row>
    <row r="1011" spans="1:9" x14ac:dyDescent="0.3">
      <c r="A1011" s="1" t="s">
        <v>2770</v>
      </c>
      <c r="B1011" s="1" t="s">
        <v>2369</v>
      </c>
      <c r="C1011" s="1">
        <v>0</v>
      </c>
      <c r="D1011" s="1" t="s">
        <v>1356</v>
      </c>
      <c r="E1011" s="1" t="str">
        <f>IFERROR(VLOOKUP(Table_Query_from_Cas_Ragle35[[#This Row],[Equipment '#]],'[1]Equip Rates'!A:C,3,FALSE),"")</f>
        <v/>
      </c>
      <c r="F1011" s="1" t="str">
        <f>IFERROR(VLOOKUP(Table_Query_from_Cas_Ragle35[[#This Row],[Equipment '#]],H:I,2,FALSE), "No Div")</f>
        <v>2</v>
      </c>
      <c r="H1011" s="1" t="s">
        <v>106</v>
      </c>
      <c r="I1011" s="1" t="s">
        <v>1360</v>
      </c>
    </row>
    <row r="1012" spans="1:9" x14ac:dyDescent="0.3">
      <c r="A1012" s="1" t="s">
        <v>2771</v>
      </c>
      <c r="B1012" s="1" t="s">
        <v>2369</v>
      </c>
      <c r="C1012" s="1">
        <v>0</v>
      </c>
      <c r="D1012" s="1" t="s">
        <v>1356</v>
      </c>
      <c r="E1012" s="1" t="str">
        <f>IFERROR(VLOOKUP(Table_Query_from_Cas_Ragle35[[#This Row],[Equipment '#]],'[1]Equip Rates'!A:C,3,FALSE),"")</f>
        <v/>
      </c>
      <c r="F1012" s="1" t="str">
        <f>IFERROR(VLOOKUP(Table_Query_from_Cas_Ragle35[[#This Row],[Equipment '#]],H:I,2,FALSE), "No Div")</f>
        <v>2</v>
      </c>
      <c r="H1012" s="1" t="s">
        <v>249</v>
      </c>
      <c r="I1012" s="1" t="s">
        <v>1360</v>
      </c>
    </row>
    <row r="1013" spans="1:9" x14ac:dyDescent="0.3">
      <c r="A1013" s="1" t="s">
        <v>2772</v>
      </c>
      <c r="B1013" s="1" t="s">
        <v>2773</v>
      </c>
      <c r="C1013" s="1">
        <v>0</v>
      </c>
      <c r="D1013" s="1" t="s">
        <v>1356</v>
      </c>
      <c r="E1013" s="1" t="str">
        <f>IFERROR(VLOOKUP(Table_Query_from_Cas_Ragle35[[#This Row],[Equipment '#]],'[1]Equip Rates'!A:C,3,FALSE),"")</f>
        <v/>
      </c>
      <c r="F1013" s="1" t="str">
        <f>IFERROR(VLOOKUP(Table_Query_from_Cas_Ragle35[[#This Row],[Equipment '#]],H:I,2,FALSE), "No Div")</f>
        <v>2</v>
      </c>
      <c r="H1013" s="1" t="s">
        <v>1138</v>
      </c>
      <c r="I1013" s="1" t="s">
        <v>1360</v>
      </c>
    </row>
    <row r="1014" spans="1:9" x14ac:dyDescent="0.3">
      <c r="A1014" s="1" t="s">
        <v>2774</v>
      </c>
      <c r="B1014" s="1" t="s">
        <v>2775</v>
      </c>
      <c r="C1014" s="1">
        <v>0</v>
      </c>
      <c r="D1014" s="1" t="s">
        <v>1356</v>
      </c>
      <c r="E1014" s="1" t="str">
        <f>IFERROR(VLOOKUP(Table_Query_from_Cas_Ragle35[[#This Row],[Equipment '#]],'[1]Equip Rates'!A:C,3,FALSE),"")</f>
        <v/>
      </c>
      <c r="F1014" s="1" t="str">
        <f>IFERROR(VLOOKUP(Table_Query_from_Cas_Ragle35[[#This Row],[Equipment '#]],H:I,2,FALSE), "No Div")</f>
        <v>2</v>
      </c>
      <c r="H1014" s="1" t="s">
        <v>1304</v>
      </c>
      <c r="I1014" s="1" t="s">
        <v>1360</v>
      </c>
    </row>
    <row r="1015" spans="1:9" x14ac:dyDescent="0.3">
      <c r="A1015" s="1" t="s">
        <v>2776</v>
      </c>
      <c r="B1015" s="1" t="s">
        <v>2777</v>
      </c>
      <c r="C1015" s="1">
        <v>0</v>
      </c>
      <c r="D1015" s="1" t="s">
        <v>1356</v>
      </c>
      <c r="E1015" s="1" t="str">
        <f>IFERROR(VLOOKUP(Table_Query_from_Cas_Ragle35[[#This Row],[Equipment '#]],'[1]Equip Rates'!A:C,3,FALSE),"")</f>
        <v/>
      </c>
      <c r="F1015" s="1" t="str">
        <f>IFERROR(VLOOKUP(Table_Query_from_Cas_Ragle35[[#This Row],[Equipment '#]],H:I,2,FALSE), "No Div")</f>
        <v>2</v>
      </c>
      <c r="H1015" s="1" t="s">
        <v>2732</v>
      </c>
      <c r="I1015" s="1" t="s">
        <v>1357</v>
      </c>
    </row>
    <row r="1016" spans="1:9" x14ac:dyDescent="0.3">
      <c r="A1016" s="1" t="s">
        <v>2778</v>
      </c>
      <c r="B1016" s="1" t="s">
        <v>2779</v>
      </c>
      <c r="C1016" s="1">
        <v>0</v>
      </c>
      <c r="D1016" s="1" t="s">
        <v>1356</v>
      </c>
      <c r="E1016" s="1" t="str">
        <f>IFERROR(VLOOKUP(Table_Query_from_Cas_Ragle35[[#This Row],[Equipment '#]],'[1]Equip Rates'!A:C,3,FALSE),"")</f>
        <v/>
      </c>
      <c r="F1016" s="1" t="str">
        <f>IFERROR(VLOOKUP(Table_Query_from_Cas_Ragle35[[#This Row],[Equipment '#]],H:I,2,FALSE), "No Div")</f>
        <v>2</v>
      </c>
      <c r="H1016" s="1" t="s">
        <v>2734</v>
      </c>
      <c r="I1016" s="1" t="s">
        <v>1357</v>
      </c>
    </row>
    <row r="1017" spans="1:9" x14ac:dyDescent="0.3">
      <c r="A1017" s="1" t="s">
        <v>2780</v>
      </c>
      <c r="B1017" s="1" t="s">
        <v>2781</v>
      </c>
      <c r="C1017" s="1">
        <v>0</v>
      </c>
      <c r="D1017" s="1" t="s">
        <v>1356</v>
      </c>
      <c r="E1017" s="1" t="str">
        <f>IFERROR(VLOOKUP(Table_Query_from_Cas_Ragle35[[#This Row],[Equipment '#]],'[1]Equip Rates'!A:C,3,FALSE),"")</f>
        <v/>
      </c>
      <c r="F1017" s="1" t="str">
        <f>IFERROR(VLOOKUP(Table_Query_from_Cas_Ragle35[[#This Row],[Equipment '#]],H:I,2,FALSE), "No Div")</f>
        <v>2</v>
      </c>
      <c r="H1017" s="1" t="s">
        <v>2736</v>
      </c>
      <c r="I1017" s="1" t="s">
        <v>1357</v>
      </c>
    </row>
    <row r="1018" spans="1:9" x14ac:dyDescent="0.3">
      <c r="A1018" s="1" t="s">
        <v>2782</v>
      </c>
      <c r="B1018" s="1" t="s">
        <v>2783</v>
      </c>
      <c r="C1018" s="1">
        <v>0</v>
      </c>
      <c r="D1018" s="1" t="s">
        <v>1356</v>
      </c>
      <c r="E1018" s="1" t="str">
        <f>IFERROR(VLOOKUP(Table_Query_from_Cas_Ragle35[[#This Row],[Equipment '#]],'[1]Equip Rates'!A:C,3,FALSE),"")</f>
        <v/>
      </c>
      <c r="F1018" s="1" t="str">
        <f>IFERROR(VLOOKUP(Table_Query_from_Cas_Ragle35[[#This Row],[Equipment '#]],H:I,2,FALSE), "No Div")</f>
        <v>2</v>
      </c>
      <c r="H1018" s="1" t="s">
        <v>2738</v>
      </c>
      <c r="I1018" s="1" t="s">
        <v>1360</v>
      </c>
    </row>
    <row r="1019" spans="1:9" x14ac:dyDescent="0.3">
      <c r="A1019" s="1" t="s">
        <v>2784</v>
      </c>
      <c r="B1019" s="1" t="s">
        <v>2785</v>
      </c>
      <c r="C1019" s="1">
        <v>0</v>
      </c>
      <c r="D1019" s="1" t="s">
        <v>1356</v>
      </c>
      <c r="E1019" s="1" t="str">
        <f>IFERROR(VLOOKUP(Table_Query_from_Cas_Ragle35[[#This Row],[Equipment '#]],'[1]Equip Rates'!A:C,3,FALSE),"")</f>
        <v/>
      </c>
      <c r="F1019" s="1" t="str">
        <f>IFERROR(VLOOKUP(Table_Query_from_Cas_Ragle35[[#This Row],[Equipment '#]],H:I,2,FALSE), "No Div")</f>
        <v>2</v>
      </c>
      <c r="H1019" s="1" t="s">
        <v>2740</v>
      </c>
      <c r="I1019" s="1" t="s">
        <v>1360</v>
      </c>
    </row>
    <row r="1020" spans="1:9" x14ac:dyDescent="0.3">
      <c r="A1020" s="1" t="s">
        <v>2786</v>
      </c>
      <c r="B1020" s="1" t="s">
        <v>2787</v>
      </c>
      <c r="C1020" s="1">
        <v>0</v>
      </c>
      <c r="D1020" s="1" t="s">
        <v>1356</v>
      </c>
      <c r="E1020" s="1" t="str">
        <f>IFERROR(VLOOKUP(Table_Query_from_Cas_Ragle35[[#This Row],[Equipment '#]],'[1]Equip Rates'!A:C,3,FALSE),"")</f>
        <v/>
      </c>
      <c r="F1020" s="1" t="str">
        <f>IFERROR(VLOOKUP(Table_Query_from_Cas_Ragle35[[#This Row],[Equipment '#]],H:I,2,FALSE), "No Div")</f>
        <v>2</v>
      </c>
      <c r="H1020" s="1" t="s">
        <v>7574</v>
      </c>
      <c r="I1020" s="1" t="s">
        <v>1357</v>
      </c>
    </row>
    <row r="1021" spans="1:9" x14ac:dyDescent="0.3">
      <c r="A1021" s="1" t="s">
        <v>2788</v>
      </c>
      <c r="B1021" s="1" t="s">
        <v>2789</v>
      </c>
      <c r="C1021" s="1">
        <v>0</v>
      </c>
      <c r="D1021" s="1" t="s">
        <v>1356</v>
      </c>
      <c r="E1021" s="1" t="str">
        <f>IFERROR(VLOOKUP(Table_Query_from_Cas_Ragle35[[#This Row],[Equipment '#]],'[1]Equip Rates'!A:C,3,FALSE),"")</f>
        <v/>
      </c>
      <c r="F1021" s="1" t="str">
        <f>IFERROR(VLOOKUP(Table_Query_from_Cas_Ragle35[[#This Row],[Equipment '#]],H:I,2,FALSE), "No Div")</f>
        <v>2</v>
      </c>
      <c r="H1021" s="1" t="s">
        <v>2754</v>
      </c>
      <c r="I1021" s="1" t="s">
        <v>1357</v>
      </c>
    </row>
    <row r="1022" spans="1:9" x14ac:dyDescent="0.3">
      <c r="A1022" s="1" t="s">
        <v>2790</v>
      </c>
      <c r="B1022" s="1" t="s">
        <v>2791</v>
      </c>
      <c r="C1022" s="1">
        <v>0</v>
      </c>
      <c r="D1022" s="1" t="s">
        <v>1356</v>
      </c>
      <c r="E1022" s="1" t="str">
        <f>IFERROR(VLOOKUP(Table_Query_from_Cas_Ragle35[[#This Row],[Equipment '#]],'[1]Equip Rates'!A:C,3,FALSE),"")</f>
        <v/>
      </c>
      <c r="F1022" s="1" t="str">
        <f>IFERROR(VLOOKUP(Table_Query_from_Cas_Ragle35[[#This Row],[Equipment '#]],H:I,2,FALSE), "No Div")</f>
        <v>2</v>
      </c>
      <c r="H1022" s="1" t="s">
        <v>2742</v>
      </c>
      <c r="I1022" s="1" t="s">
        <v>1357</v>
      </c>
    </row>
    <row r="1023" spans="1:9" x14ac:dyDescent="0.3">
      <c r="A1023" s="1" t="s">
        <v>2792</v>
      </c>
      <c r="B1023" s="1" t="s">
        <v>2793</v>
      </c>
      <c r="C1023" s="1">
        <v>0</v>
      </c>
      <c r="D1023" s="1" t="s">
        <v>1356</v>
      </c>
      <c r="E1023" s="1" t="str">
        <f>IFERROR(VLOOKUP(Table_Query_from_Cas_Ragle35[[#This Row],[Equipment '#]],'[1]Equip Rates'!A:C,3,FALSE),"")</f>
        <v/>
      </c>
      <c r="F1023" s="1" t="str">
        <f>IFERROR(VLOOKUP(Table_Query_from_Cas_Ragle35[[#This Row],[Equipment '#]],H:I,2,FALSE), "No Div")</f>
        <v>2</v>
      </c>
      <c r="H1023" s="1" t="s">
        <v>2744</v>
      </c>
      <c r="I1023" s="1" t="s">
        <v>1360</v>
      </c>
    </row>
    <row r="1024" spans="1:9" x14ac:dyDescent="0.3">
      <c r="A1024" s="1" t="s">
        <v>2794</v>
      </c>
      <c r="B1024" s="1" t="s">
        <v>2795</v>
      </c>
      <c r="C1024" s="1">
        <v>0</v>
      </c>
      <c r="D1024" s="1" t="s">
        <v>1356</v>
      </c>
      <c r="E1024" s="1" t="str">
        <f>IFERROR(VLOOKUP(Table_Query_from_Cas_Ragle35[[#This Row],[Equipment '#]],'[1]Equip Rates'!A:C,3,FALSE),"")</f>
        <v/>
      </c>
      <c r="F1024" s="1" t="str">
        <f>IFERROR(VLOOKUP(Table_Query_from_Cas_Ragle35[[#This Row],[Equipment '#]],H:I,2,FALSE), "No Div")</f>
        <v>2</v>
      </c>
      <c r="H1024" s="1" t="s">
        <v>2752</v>
      </c>
      <c r="I1024" s="1" t="s">
        <v>1357</v>
      </c>
    </row>
    <row r="1025" spans="1:9" x14ac:dyDescent="0.3">
      <c r="A1025" s="1" t="s">
        <v>2796</v>
      </c>
      <c r="B1025" s="1" t="s">
        <v>2315</v>
      </c>
      <c r="C1025" s="1">
        <v>0</v>
      </c>
      <c r="D1025" s="1" t="s">
        <v>1356</v>
      </c>
      <c r="E1025" s="1" t="str">
        <f>IFERROR(VLOOKUP(Table_Query_from_Cas_Ragle35[[#This Row],[Equipment '#]],'[1]Equip Rates'!A:C,3,FALSE),"")</f>
        <v/>
      </c>
      <c r="F1025" s="1" t="str">
        <f>IFERROR(VLOOKUP(Table_Query_from_Cas_Ragle35[[#This Row],[Equipment '#]],H:I,2,FALSE), "No Div")</f>
        <v>2</v>
      </c>
      <c r="H1025" s="1" t="s">
        <v>2759</v>
      </c>
      <c r="I1025" s="1" t="s">
        <v>1357</v>
      </c>
    </row>
    <row r="1026" spans="1:9" x14ac:dyDescent="0.3">
      <c r="A1026" s="1" t="s">
        <v>2797</v>
      </c>
      <c r="B1026" s="1" t="s">
        <v>2798</v>
      </c>
      <c r="C1026" s="1">
        <v>0</v>
      </c>
      <c r="D1026" s="1" t="s">
        <v>1356</v>
      </c>
      <c r="E1026" s="1" t="str">
        <f>IFERROR(VLOOKUP(Table_Query_from_Cas_Ragle35[[#This Row],[Equipment '#]],'[1]Equip Rates'!A:C,3,FALSE),"")</f>
        <v/>
      </c>
      <c r="F1026" s="1" t="str">
        <f>IFERROR(VLOOKUP(Table_Query_from_Cas_Ragle35[[#This Row],[Equipment '#]],H:I,2,FALSE), "No Div")</f>
        <v>2</v>
      </c>
      <c r="H1026" s="1" t="s">
        <v>328</v>
      </c>
      <c r="I1026" s="1" t="s">
        <v>1360</v>
      </c>
    </row>
    <row r="1027" spans="1:9" x14ac:dyDescent="0.3">
      <c r="A1027" s="1" t="s">
        <v>2799</v>
      </c>
      <c r="B1027" s="1" t="s">
        <v>2800</v>
      </c>
      <c r="C1027" s="1">
        <v>0</v>
      </c>
      <c r="D1027" s="1" t="s">
        <v>1356</v>
      </c>
      <c r="E1027" s="1" t="str">
        <f>IFERROR(VLOOKUP(Table_Query_from_Cas_Ragle35[[#This Row],[Equipment '#]],'[1]Equip Rates'!A:C,3,FALSE),"")</f>
        <v/>
      </c>
      <c r="F1027" s="1" t="str">
        <f>IFERROR(VLOOKUP(Table_Query_from_Cas_Ragle35[[#This Row],[Equipment '#]],H:I,2,FALSE), "No Div")</f>
        <v>2</v>
      </c>
      <c r="H1027" s="1" t="s">
        <v>272</v>
      </c>
      <c r="I1027" s="1" t="s">
        <v>1360</v>
      </c>
    </row>
    <row r="1028" spans="1:9" x14ac:dyDescent="0.3">
      <c r="A1028" s="1" t="s">
        <v>3809</v>
      </c>
      <c r="B1028" s="1" t="s">
        <v>3810</v>
      </c>
      <c r="C1028" s="1">
        <v>0</v>
      </c>
      <c r="D1028" s="1" t="s">
        <v>1356</v>
      </c>
      <c r="E1028" s="1" t="str">
        <f>IFERROR(VLOOKUP(Table_Query_from_Cas_Ragle35[[#This Row],[Equipment '#]],'[1]Equip Rates'!A:C,3,FALSE),"")</f>
        <v/>
      </c>
      <c r="F1028" s="1" t="str">
        <f>IFERROR(VLOOKUP(Table_Query_from_Cas_Ragle35[[#This Row],[Equipment '#]],H:I,2,FALSE), "No Div")</f>
        <v>4</v>
      </c>
      <c r="H1028" s="1" t="s">
        <v>475</v>
      </c>
      <c r="I1028" s="1" t="s">
        <v>1507</v>
      </c>
    </row>
    <row r="1029" spans="1:9" x14ac:dyDescent="0.3">
      <c r="A1029" s="1" t="s">
        <v>2801</v>
      </c>
      <c r="B1029" s="1" t="s">
        <v>2802</v>
      </c>
      <c r="C1029" s="1">
        <v>0</v>
      </c>
      <c r="D1029" s="1" t="s">
        <v>1356</v>
      </c>
      <c r="E1029" s="1" t="str">
        <f>IFERROR(VLOOKUP(Table_Query_from_Cas_Ragle35[[#This Row],[Equipment '#]],'[1]Equip Rates'!A:C,3,FALSE),"")</f>
        <v/>
      </c>
      <c r="F1029" s="1" t="str">
        <f>IFERROR(VLOOKUP(Table_Query_from_Cas_Ragle35[[#This Row],[Equipment '#]],H:I,2,FALSE), "No Div")</f>
        <v>2</v>
      </c>
      <c r="H1029" s="1" t="s">
        <v>2760</v>
      </c>
      <c r="I1029" s="1" t="s">
        <v>1357</v>
      </c>
    </row>
    <row r="1030" spans="1:9" x14ac:dyDescent="0.3">
      <c r="A1030" s="1" t="s">
        <v>3530</v>
      </c>
      <c r="B1030" s="1" t="s">
        <v>3531</v>
      </c>
      <c r="C1030" s="1">
        <v>0</v>
      </c>
      <c r="D1030" s="1" t="s">
        <v>1356</v>
      </c>
      <c r="E1030" s="1" t="str">
        <f>IFERROR(VLOOKUP(Table_Query_from_Cas_Ragle35[[#This Row],[Equipment '#]],'[1]Equip Rates'!A:C,3,FALSE),"")</f>
        <v/>
      </c>
      <c r="F1030" s="1" t="str">
        <f>IFERROR(VLOOKUP(Table_Query_from_Cas_Ragle35[[#This Row],[Equipment '#]],H:I,2,FALSE), "No Div")</f>
        <v>4</v>
      </c>
      <c r="H1030" s="1" t="s">
        <v>2768</v>
      </c>
      <c r="I1030" s="1" t="s">
        <v>1357</v>
      </c>
    </row>
    <row r="1031" spans="1:9" x14ac:dyDescent="0.3">
      <c r="A1031" s="1" t="s">
        <v>2803</v>
      </c>
      <c r="B1031" s="1" t="s">
        <v>2802</v>
      </c>
      <c r="C1031" s="1">
        <v>0</v>
      </c>
      <c r="D1031" s="1" t="s">
        <v>1356</v>
      </c>
      <c r="E1031" s="1" t="str">
        <f>IFERROR(VLOOKUP(Table_Query_from_Cas_Ragle35[[#This Row],[Equipment '#]],'[1]Equip Rates'!A:C,3,FALSE),"")</f>
        <v/>
      </c>
      <c r="F1031" s="1" t="str">
        <f>IFERROR(VLOOKUP(Table_Query_from_Cas_Ragle35[[#This Row],[Equipment '#]],H:I,2,FALSE), "No Div")</f>
        <v>2</v>
      </c>
      <c r="H1031" s="1" t="s">
        <v>2762</v>
      </c>
      <c r="I1031" s="1" t="s">
        <v>1357</v>
      </c>
    </row>
    <row r="1032" spans="1:9" x14ac:dyDescent="0.3">
      <c r="A1032" s="1" t="s">
        <v>2804</v>
      </c>
      <c r="B1032" s="1" t="s">
        <v>2805</v>
      </c>
      <c r="C1032" s="1">
        <v>0</v>
      </c>
      <c r="D1032" s="1" t="s">
        <v>1356</v>
      </c>
      <c r="E1032" s="1" t="str">
        <f>IFERROR(VLOOKUP(Table_Query_from_Cas_Ragle35[[#This Row],[Equipment '#]],'[1]Equip Rates'!A:C,3,FALSE),"")</f>
        <v/>
      </c>
      <c r="F1032" s="1" t="str">
        <f>IFERROR(VLOOKUP(Table_Query_from_Cas_Ragle35[[#This Row],[Equipment '#]],H:I,2,FALSE), "No Div")</f>
        <v>2</v>
      </c>
      <c r="H1032" s="1" t="s">
        <v>2764</v>
      </c>
      <c r="I1032" s="1" t="s">
        <v>1360</v>
      </c>
    </row>
    <row r="1033" spans="1:9" x14ac:dyDescent="0.3">
      <c r="A1033" s="1" t="s">
        <v>2806</v>
      </c>
      <c r="B1033" s="1" t="s">
        <v>2805</v>
      </c>
      <c r="C1033" s="1">
        <v>0</v>
      </c>
      <c r="D1033" s="1" t="s">
        <v>1356</v>
      </c>
      <c r="E1033" s="1" t="str">
        <f>IFERROR(VLOOKUP(Table_Query_from_Cas_Ragle35[[#This Row],[Equipment '#]],'[1]Equip Rates'!A:C,3,FALSE),"")</f>
        <v/>
      </c>
      <c r="F1033" s="1" t="str">
        <f>IFERROR(VLOOKUP(Table_Query_from_Cas_Ragle35[[#This Row],[Equipment '#]],H:I,2,FALSE), "No Div")</f>
        <v>2</v>
      </c>
      <c r="H1033" s="1" t="s">
        <v>2769</v>
      </c>
      <c r="I1033" s="1" t="s">
        <v>1360</v>
      </c>
    </row>
    <row r="1034" spans="1:9" x14ac:dyDescent="0.3">
      <c r="A1034" s="1" t="s">
        <v>2807</v>
      </c>
      <c r="B1034" s="1" t="s">
        <v>2808</v>
      </c>
      <c r="C1034" s="1">
        <v>0</v>
      </c>
      <c r="D1034" s="1" t="s">
        <v>1356</v>
      </c>
      <c r="E1034" s="1" t="str">
        <f>IFERROR(VLOOKUP(Table_Query_from_Cas_Ragle35[[#This Row],[Equipment '#]],'[1]Equip Rates'!A:C,3,FALSE),"")</f>
        <v/>
      </c>
      <c r="F1034" s="1" t="str">
        <f>IFERROR(VLOOKUP(Table_Query_from_Cas_Ragle35[[#This Row],[Equipment '#]],H:I,2,FALSE), "No Div")</f>
        <v>2</v>
      </c>
      <c r="H1034" s="1" t="s">
        <v>2770</v>
      </c>
      <c r="I1034" s="1" t="s">
        <v>1360</v>
      </c>
    </row>
    <row r="1035" spans="1:9" x14ac:dyDescent="0.3">
      <c r="A1035" s="1" t="s">
        <v>2809</v>
      </c>
      <c r="B1035" s="1" t="s">
        <v>2810</v>
      </c>
      <c r="C1035" s="1">
        <v>0</v>
      </c>
      <c r="D1035" s="1" t="s">
        <v>1356</v>
      </c>
      <c r="E1035" s="1" t="str">
        <f>IFERROR(VLOOKUP(Table_Query_from_Cas_Ragle35[[#This Row],[Equipment '#]],'[1]Equip Rates'!A:C,3,FALSE),"")</f>
        <v/>
      </c>
      <c r="F1035" s="1" t="str">
        <f>IFERROR(VLOOKUP(Table_Query_from_Cas_Ragle35[[#This Row],[Equipment '#]],H:I,2,FALSE), "No Div")</f>
        <v>2</v>
      </c>
      <c r="H1035" s="1" t="s">
        <v>2771</v>
      </c>
      <c r="I1035" s="1" t="s">
        <v>1360</v>
      </c>
    </row>
    <row r="1036" spans="1:9" x14ac:dyDescent="0.3">
      <c r="A1036" s="1" t="s">
        <v>2811</v>
      </c>
      <c r="B1036" s="1" t="s">
        <v>2812</v>
      </c>
      <c r="C1036" s="1">
        <v>0</v>
      </c>
      <c r="D1036" s="1" t="s">
        <v>1356</v>
      </c>
      <c r="E1036" s="1" t="str">
        <f>IFERROR(VLOOKUP(Table_Query_from_Cas_Ragle35[[#This Row],[Equipment '#]],'[1]Equip Rates'!A:C,3,FALSE),"")</f>
        <v/>
      </c>
      <c r="F1036" s="1" t="str">
        <f>IFERROR(VLOOKUP(Table_Query_from_Cas_Ragle35[[#This Row],[Equipment '#]],H:I,2,FALSE), "No Div")</f>
        <v>2</v>
      </c>
      <c r="H1036" s="1" t="s">
        <v>2772</v>
      </c>
      <c r="I1036" s="1" t="s">
        <v>1360</v>
      </c>
    </row>
    <row r="1037" spans="1:9" x14ac:dyDescent="0.3">
      <c r="A1037" s="1" t="s">
        <v>2813</v>
      </c>
      <c r="B1037" s="1" t="s">
        <v>246</v>
      </c>
      <c r="C1037" s="1">
        <v>0</v>
      </c>
      <c r="D1037" s="1" t="s">
        <v>1356</v>
      </c>
      <c r="E1037" s="1" t="str">
        <f>IFERROR(VLOOKUP(Table_Query_from_Cas_Ragle35[[#This Row],[Equipment '#]],'[1]Equip Rates'!A:C,3,FALSE),"")</f>
        <v/>
      </c>
      <c r="F1037" s="1" t="str">
        <f>IFERROR(VLOOKUP(Table_Query_from_Cas_Ragle35[[#This Row],[Equipment '#]],H:I,2,FALSE), "No Div")</f>
        <v>2</v>
      </c>
      <c r="H1037" s="1" t="s">
        <v>2774</v>
      </c>
      <c r="I1037" s="1" t="s">
        <v>1360</v>
      </c>
    </row>
    <row r="1038" spans="1:9" x14ac:dyDescent="0.3">
      <c r="A1038" s="1" t="s">
        <v>2814</v>
      </c>
      <c r="B1038" s="1" t="s">
        <v>2815</v>
      </c>
      <c r="C1038" s="1">
        <v>0</v>
      </c>
      <c r="D1038" s="1" t="s">
        <v>1356</v>
      </c>
      <c r="E1038" s="1" t="str">
        <f>IFERROR(VLOOKUP(Table_Query_from_Cas_Ragle35[[#This Row],[Equipment '#]],'[1]Equip Rates'!A:C,3,FALSE),"")</f>
        <v/>
      </c>
      <c r="F1038" s="1" t="str">
        <f>IFERROR(VLOOKUP(Table_Query_from_Cas_Ragle35[[#This Row],[Equipment '#]],H:I,2,FALSE), "No Div")</f>
        <v>2</v>
      </c>
      <c r="H1038" s="1" t="s">
        <v>2776</v>
      </c>
      <c r="I1038" s="1" t="s">
        <v>1360</v>
      </c>
    </row>
    <row r="1039" spans="1:9" x14ac:dyDescent="0.3">
      <c r="A1039" s="1" t="s">
        <v>2816</v>
      </c>
      <c r="B1039" s="1" t="s">
        <v>2817</v>
      </c>
      <c r="C1039" s="1">
        <v>0</v>
      </c>
      <c r="D1039" s="1" t="s">
        <v>1356</v>
      </c>
      <c r="E1039" s="1" t="str">
        <f>IFERROR(VLOOKUP(Table_Query_from_Cas_Ragle35[[#This Row],[Equipment '#]],'[1]Equip Rates'!A:C,3,FALSE),"")</f>
        <v/>
      </c>
      <c r="F1039" s="1" t="str">
        <f>IFERROR(VLOOKUP(Table_Query_from_Cas_Ragle35[[#This Row],[Equipment '#]],H:I,2,FALSE), "No Div")</f>
        <v>2</v>
      </c>
      <c r="H1039" s="1" t="s">
        <v>2778</v>
      </c>
      <c r="I1039" s="1" t="s">
        <v>1360</v>
      </c>
    </row>
    <row r="1040" spans="1:9" x14ac:dyDescent="0.3">
      <c r="A1040" s="1" t="s">
        <v>2818</v>
      </c>
      <c r="B1040" s="1" t="s">
        <v>2819</v>
      </c>
      <c r="C1040" s="1">
        <v>0</v>
      </c>
      <c r="D1040" s="1" t="s">
        <v>1356</v>
      </c>
      <c r="E1040" s="1" t="str">
        <f>IFERROR(VLOOKUP(Table_Query_from_Cas_Ragle35[[#This Row],[Equipment '#]],'[1]Equip Rates'!A:C,3,FALSE),"")</f>
        <v/>
      </c>
      <c r="F1040" s="1" t="str">
        <f>IFERROR(VLOOKUP(Table_Query_from_Cas_Ragle35[[#This Row],[Equipment '#]],H:I,2,FALSE), "No Div")</f>
        <v>2</v>
      </c>
      <c r="H1040" s="1" t="s">
        <v>2780</v>
      </c>
      <c r="I1040" s="1" t="s">
        <v>1360</v>
      </c>
    </row>
    <row r="1041" spans="1:9" x14ac:dyDescent="0.3">
      <c r="A1041" s="1" t="s">
        <v>2820</v>
      </c>
      <c r="B1041" s="1" t="s">
        <v>2821</v>
      </c>
      <c r="C1041" s="1">
        <v>0</v>
      </c>
      <c r="D1041" s="1" t="s">
        <v>1356</v>
      </c>
      <c r="E1041" s="1" t="str">
        <f>IFERROR(VLOOKUP(Table_Query_from_Cas_Ragle35[[#This Row],[Equipment '#]],'[1]Equip Rates'!A:C,3,FALSE),"")</f>
        <v/>
      </c>
      <c r="F1041" s="1" t="str">
        <f>IFERROR(VLOOKUP(Table_Query_from_Cas_Ragle35[[#This Row],[Equipment '#]],H:I,2,FALSE), "No Div")</f>
        <v>2</v>
      </c>
      <c r="H1041" s="1" t="s">
        <v>2782</v>
      </c>
      <c r="I1041" s="1" t="s">
        <v>1360</v>
      </c>
    </row>
    <row r="1042" spans="1:9" x14ac:dyDescent="0.3">
      <c r="A1042" s="1" t="s">
        <v>2822</v>
      </c>
      <c r="B1042" s="1" t="s">
        <v>2823</v>
      </c>
      <c r="C1042" s="1">
        <v>0</v>
      </c>
      <c r="D1042" s="1" t="s">
        <v>1356</v>
      </c>
      <c r="E1042" s="1" t="str">
        <f>IFERROR(VLOOKUP(Table_Query_from_Cas_Ragle35[[#This Row],[Equipment '#]],'[1]Equip Rates'!A:C,3,FALSE),"")</f>
        <v/>
      </c>
      <c r="F1042" s="1" t="str">
        <f>IFERROR(VLOOKUP(Table_Query_from_Cas_Ragle35[[#This Row],[Equipment '#]],H:I,2,FALSE), "No Div")</f>
        <v>2</v>
      </c>
      <c r="H1042" s="1" t="s">
        <v>2784</v>
      </c>
      <c r="I1042" s="1" t="s">
        <v>1360</v>
      </c>
    </row>
    <row r="1043" spans="1:9" x14ac:dyDescent="0.3">
      <c r="A1043" s="1" t="s">
        <v>2824</v>
      </c>
      <c r="B1043" s="1" t="s">
        <v>2825</v>
      </c>
      <c r="C1043" s="1">
        <v>0</v>
      </c>
      <c r="D1043" s="1" t="s">
        <v>1356</v>
      </c>
      <c r="E1043" s="1" t="str">
        <f>IFERROR(VLOOKUP(Table_Query_from_Cas_Ragle35[[#This Row],[Equipment '#]],'[1]Equip Rates'!A:C,3,FALSE),"")</f>
        <v/>
      </c>
      <c r="F1043" s="1" t="str">
        <f>IFERROR(VLOOKUP(Table_Query_from_Cas_Ragle35[[#This Row],[Equipment '#]],H:I,2,FALSE), "No Div")</f>
        <v>2</v>
      </c>
      <c r="H1043" s="1" t="s">
        <v>2786</v>
      </c>
      <c r="I1043" s="1" t="s">
        <v>1360</v>
      </c>
    </row>
    <row r="1044" spans="1:9" x14ac:dyDescent="0.3">
      <c r="A1044" s="1" t="s">
        <v>2826</v>
      </c>
      <c r="B1044" s="1" t="s">
        <v>2827</v>
      </c>
      <c r="C1044" s="1">
        <v>0</v>
      </c>
      <c r="D1044" s="1" t="s">
        <v>1356</v>
      </c>
      <c r="E1044" s="1" t="str">
        <f>IFERROR(VLOOKUP(Table_Query_from_Cas_Ragle35[[#This Row],[Equipment '#]],'[1]Equip Rates'!A:C,3,FALSE),"")</f>
        <v/>
      </c>
      <c r="F1044" s="1" t="str">
        <f>IFERROR(VLOOKUP(Table_Query_from_Cas_Ragle35[[#This Row],[Equipment '#]],H:I,2,FALSE), "No Div")</f>
        <v>2</v>
      </c>
      <c r="H1044" s="1" t="s">
        <v>2788</v>
      </c>
      <c r="I1044" s="1" t="s">
        <v>1360</v>
      </c>
    </row>
    <row r="1045" spans="1:9" x14ac:dyDescent="0.3">
      <c r="A1045" s="1" t="s">
        <v>2828</v>
      </c>
      <c r="B1045" s="1" t="s">
        <v>2829</v>
      </c>
      <c r="C1045" s="1">
        <v>28050</v>
      </c>
      <c r="D1045" s="1" t="s">
        <v>1356</v>
      </c>
      <c r="E1045" s="1" t="str">
        <f>IFERROR(VLOOKUP(Table_Query_from_Cas_Ragle35[[#This Row],[Equipment '#]],'[1]Equip Rates'!A:C,3,FALSE),"")</f>
        <v/>
      </c>
      <c r="F1045" s="1" t="str">
        <f>IFERROR(VLOOKUP(Table_Query_from_Cas_Ragle35[[#This Row],[Equipment '#]],H:I,2,FALSE), "No Div")</f>
        <v>1</v>
      </c>
      <c r="H1045" s="1" t="s">
        <v>2790</v>
      </c>
      <c r="I1045" s="1" t="s">
        <v>1360</v>
      </c>
    </row>
    <row r="1046" spans="1:9" x14ac:dyDescent="0.3">
      <c r="A1046" s="1" t="s">
        <v>1306</v>
      </c>
      <c r="B1046" s="1" t="s">
        <v>1307</v>
      </c>
      <c r="C1046" s="1">
        <v>8431.5</v>
      </c>
      <c r="D1046" s="1" t="s">
        <v>1356</v>
      </c>
      <c r="E1046" s="1">
        <f>IFERROR(VLOOKUP(Table_Query_from_Cas_Ragle35[[#This Row],[Equipment '#]],'[1]Equip Rates'!A:C,3,FALSE),"")</f>
        <v>2000</v>
      </c>
      <c r="F1046" s="1" t="str">
        <f>IFERROR(VLOOKUP(Table_Query_from_Cas_Ragle35[[#This Row],[Equipment '#]],H:I,2,FALSE), "No Div")</f>
        <v>2</v>
      </c>
      <c r="H1046" s="1" t="s">
        <v>2792</v>
      </c>
      <c r="I1046" s="1" t="s">
        <v>1360</v>
      </c>
    </row>
    <row r="1047" spans="1:9" x14ac:dyDescent="0.3">
      <c r="A1047" s="1" t="s">
        <v>2830</v>
      </c>
      <c r="B1047" s="1" t="s">
        <v>2831</v>
      </c>
      <c r="C1047" s="1">
        <v>182000</v>
      </c>
      <c r="D1047" s="1" t="s">
        <v>1356</v>
      </c>
      <c r="E1047" s="1" t="str">
        <f>IFERROR(VLOOKUP(Table_Query_from_Cas_Ragle35[[#This Row],[Equipment '#]],'[1]Equip Rates'!A:C,3,FALSE),"")</f>
        <v/>
      </c>
      <c r="F1047" s="1" t="str">
        <f>IFERROR(VLOOKUP(Table_Query_from_Cas_Ragle35[[#This Row],[Equipment '#]],H:I,2,FALSE), "No Div")</f>
        <v>1</v>
      </c>
      <c r="H1047" s="1" t="s">
        <v>2794</v>
      </c>
      <c r="I1047" s="1" t="s">
        <v>1360</v>
      </c>
    </row>
    <row r="1048" spans="1:9" x14ac:dyDescent="0.3">
      <c r="A1048" s="1" t="s">
        <v>2832</v>
      </c>
      <c r="B1048" s="1" t="s">
        <v>2833</v>
      </c>
      <c r="C1048" s="1">
        <v>0</v>
      </c>
      <c r="D1048" s="1" t="s">
        <v>1356</v>
      </c>
      <c r="E1048" s="1" t="str">
        <f>IFERROR(VLOOKUP(Table_Query_from_Cas_Ragle35[[#This Row],[Equipment '#]],'[1]Equip Rates'!A:C,3,FALSE),"")</f>
        <v/>
      </c>
      <c r="F1048" s="1" t="str">
        <f>IFERROR(VLOOKUP(Table_Query_from_Cas_Ragle35[[#This Row],[Equipment '#]],H:I,2,FALSE), "No Div")</f>
        <v>No Div</v>
      </c>
      <c r="H1048" s="1" t="s">
        <v>2796</v>
      </c>
      <c r="I1048" s="1" t="s">
        <v>1360</v>
      </c>
    </row>
    <row r="1049" spans="1:9" x14ac:dyDescent="0.3">
      <c r="A1049" s="1" t="s">
        <v>2834</v>
      </c>
      <c r="B1049" s="1" t="s">
        <v>2833</v>
      </c>
      <c r="C1049" s="1">
        <v>0</v>
      </c>
      <c r="D1049" s="1" t="s">
        <v>1356</v>
      </c>
      <c r="E1049" s="1" t="str">
        <f>IFERROR(VLOOKUP(Table_Query_from_Cas_Ragle35[[#This Row],[Equipment '#]],'[1]Equip Rates'!A:C,3,FALSE),"")</f>
        <v/>
      </c>
      <c r="F1049" s="1" t="str">
        <f>IFERROR(VLOOKUP(Table_Query_from_Cas_Ragle35[[#This Row],[Equipment '#]],H:I,2,FALSE), "No Div")</f>
        <v>No Div</v>
      </c>
      <c r="H1049" s="1" t="s">
        <v>2797</v>
      </c>
      <c r="I1049" s="1" t="s">
        <v>1360</v>
      </c>
    </row>
    <row r="1050" spans="1:9" x14ac:dyDescent="0.3">
      <c r="A1050" s="1" t="s">
        <v>2835</v>
      </c>
      <c r="B1050" s="1" t="s">
        <v>2836</v>
      </c>
      <c r="C1050" s="1">
        <v>12000</v>
      </c>
      <c r="D1050" s="1" t="s">
        <v>1356</v>
      </c>
      <c r="E1050" s="1" t="str">
        <f>IFERROR(VLOOKUP(Table_Query_from_Cas_Ragle35[[#This Row],[Equipment '#]],'[1]Equip Rates'!A:C,3,FALSE),"")</f>
        <v/>
      </c>
      <c r="F1050" s="1" t="str">
        <f>IFERROR(VLOOKUP(Table_Query_from_Cas_Ragle35[[#This Row],[Equipment '#]],H:I,2,FALSE), "No Div")</f>
        <v>1</v>
      </c>
      <c r="H1050" s="1" t="s">
        <v>2799</v>
      </c>
      <c r="I1050" s="1" t="s">
        <v>1360</v>
      </c>
    </row>
    <row r="1051" spans="1:9" x14ac:dyDescent="0.3">
      <c r="A1051" s="1" t="s">
        <v>2837</v>
      </c>
      <c r="B1051" s="1" t="s">
        <v>2838</v>
      </c>
      <c r="C1051" s="1">
        <v>69496.5</v>
      </c>
      <c r="D1051" s="1" t="s">
        <v>1356</v>
      </c>
      <c r="E1051" s="1" t="str">
        <f>IFERROR(VLOOKUP(Table_Query_from_Cas_Ragle35[[#This Row],[Equipment '#]],'[1]Equip Rates'!A:C,3,FALSE),"")</f>
        <v/>
      </c>
      <c r="F1051" s="1" t="str">
        <f>IFERROR(VLOOKUP(Table_Query_from_Cas_Ragle35[[#This Row],[Equipment '#]],H:I,2,FALSE), "No Div")</f>
        <v>1</v>
      </c>
      <c r="H1051" s="1" t="s">
        <v>3809</v>
      </c>
      <c r="I1051" s="1" t="s">
        <v>1507</v>
      </c>
    </row>
    <row r="1052" spans="1:9" x14ac:dyDescent="0.3">
      <c r="A1052" s="1" t="s">
        <v>2840</v>
      </c>
      <c r="B1052" s="1" t="s">
        <v>2841</v>
      </c>
      <c r="C1052" s="1">
        <v>110260.16</v>
      </c>
      <c r="D1052" s="1" t="s">
        <v>1356</v>
      </c>
      <c r="E1052" s="1" t="str">
        <f>IFERROR(VLOOKUP(Table_Query_from_Cas_Ragle35[[#This Row],[Equipment '#]],'[1]Equip Rates'!A:C,3,FALSE),"")</f>
        <v/>
      </c>
      <c r="F1052" s="1" t="str">
        <f>IFERROR(VLOOKUP(Table_Query_from_Cas_Ragle35[[#This Row],[Equipment '#]],H:I,2,FALSE), "No Div")</f>
        <v>1</v>
      </c>
      <c r="H1052" s="1" t="s">
        <v>2801</v>
      </c>
      <c r="I1052" s="1" t="s">
        <v>1360</v>
      </c>
    </row>
    <row r="1053" spans="1:9" x14ac:dyDescent="0.3">
      <c r="A1053" s="1" t="s">
        <v>548</v>
      </c>
      <c r="B1053" s="1" t="s">
        <v>1308</v>
      </c>
      <c r="C1053" s="1">
        <v>81030.3</v>
      </c>
      <c r="D1053" s="1" t="s">
        <v>1356</v>
      </c>
      <c r="E1053" s="1">
        <f>IFERROR(VLOOKUP(Table_Query_from_Cas_Ragle35[[#This Row],[Equipment '#]],'[1]Equip Rates'!A:C,3,FALSE),"")</f>
        <v>3193</v>
      </c>
      <c r="F1053" s="1" t="str">
        <f>IFERROR(VLOOKUP(Table_Query_from_Cas_Ragle35[[#This Row],[Equipment '#]],H:I,2,FALSE), "No Div")</f>
        <v>4</v>
      </c>
      <c r="H1053" s="1" t="s">
        <v>3530</v>
      </c>
      <c r="I1053" s="1" t="s">
        <v>1507</v>
      </c>
    </row>
    <row r="1054" spans="1:9" x14ac:dyDescent="0.3">
      <c r="A1054" s="1" t="s">
        <v>2842</v>
      </c>
      <c r="B1054" s="1" t="s">
        <v>2843</v>
      </c>
      <c r="C1054" s="1">
        <v>92720</v>
      </c>
      <c r="D1054" s="1" t="s">
        <v>1356</v>
      </c>
      <c r="E1054" s="1" t="str">
        <f>IFERROR(VLOOKUP(Table_Query_from_Cas_Ragle35[[#This Row],[Equipment '#]],'[1]Equip Rates'!A:C,3,FALSE),"")</f>
        <v/>
      </c>
      <c r="F1054" s="1" t="str">
        <f>IFERROR(VLOOKUP(Table_Query_from_Cas_Ragle35[[#This Row],[Equipment '#]],H:I,2,FALSE), "No Div")</f>
        <v>1</v>
      </c>
      <c r="H1054" s="1" t="s">
        <v>2803</v>
      </c>
      <c r="I1054" s="1" t="s">
        <v>1360</v>
      </c>
    </row>
    <row r="1055" spans="1:9" x14ac:dyDescent="0.3">
      <c r="A1055" s="1" t="s">
        <v>330</v>
      </c>
      <c r="B1055" s="1" t="s">
        <v>331</v>
      </c>
      <c r="C1055" s="1">
        <v>51178</v>
      </c>
      <c r="D1055" s="1" t="s">
        <v>1356</v>
      </c>
      <c r="E1055" s="1">
        <f>IFERROR(VLOOKUP(Table_Query_from_Cas_Ragle35[[#This Row],[Equipment '#]],'[1]Equip Rates'!A:C,3,FALSE),"")</f>
        <v>3193</v>
      </c>
      <c r="F1055" s="1" t="str">
        <f>IFERROR(VLOOKUP(Table_Query_from_Cas_Ragle35[[#This Row],[Equipment '#]],H:I,2,FALSE), "No Div")</f>
        <v>2</v>
      </c>
      <c r="H1055" s="1" t="s">
        <v>2804</v>
      </c>
      <c r="I1055" s="1" t="s">
        <v>1360</v>
      </c>
    </row>
    <row r="1056" spans="1:9" x14ac:dyDescent="0.3">
      <c r="A1056" s="1" t="s">
        <v>5995</v>
      </c>
      <c r="B1056" s="1" t="s">
        <v>7531</v>
      </c>
      <c r="C1056" s="1">
        <v>223357.65</v>
      </c>
      <c r="D1056" s="1" t="s">
        <v>1356</v>
      </c>
      <c r="E1056" s="1">
        <f>IFERROR(VLOOKUP(Table_Query_from_Cas_Ragle35[[#This Row],[Equipment '#]],'[1]Equip Rates'!A:C,3,FALSE),"")</f>
        <v>3193</v>
      </c>
      <c r="F1056" s="1" t="str">
        <f>IFERROR(VLOOKUP(Table_Query_from_Cas_Ragle35[[#This Row],[Equipment '#]],H:I,2,FALSE), "No Div")</f>
        <v>2</v>
      </c>
      <c r="H1056" s="1" t="s">
        <v>2806</v>
      </c>
      <c r="I1056" s="1" t="s">
        <v>1360</v>
      </c>
    </row>
    <row r="1057" spans="1:9" x14ac:dyDescent="0.3">
      <c r="A1057" s="1" t="s">
        <v>7576</v>
      </c>
      <c r="B1057" s="1" t="s">
        <v>7577</v>
      </c>
      <c r="C1057" s="1">
        <v>8050</v>
      </c>
      <c r="D1057" s="1" t="s">
        <v>1356</v>
      </c>
      <c r="E1057" s="1" t="str">
        <f>IFERROR(VLOOKUP(Table_Query_from_Cas_Ragle35[[#This Row],[Equipment '#]],'[1]Equip Rates'!A:C,3,FALSE),"")</f>
        <v/>
      </c>
      <c r="F1057" s="1" t="str">
        <f>IFERROR(VLOOKUP(Table_Query_from_Cas_Ragle35[[#This Row],[Equipment '#]],H:I,2,FALSE), "No Div")</f>
        <v>2</v>
      </c>
      <c r="H1057" s="1" t="s">
        <v>2807</v>
      </c>
      <c r="I1057" s="1" t="s">
        <v>1360</v>
      </c>
    </row>
    <row r="1058" spans="1:9" x14ac:dyDescent="0.3">
      <c r="A1058" s="1" t="s">
        <v>476</v>
      </c>
      <c r="B1058" s="1" t="s">
        <v>2844</v>
      </c>
      <c r="C1058" s="1">
        <v>346252.73</v>
      </c>
      <c r="D1058" s="1" t="s">
        <v>1356</v>
      </c>
      <c r="E1058" s="1">
        <f>IFERROR(VLOOKUP(Table_Query_from_Cas_Ragle35[[#This Row],[Equipment '#]],'[1]Equip Rates'!A:C,3,FALSE),"")</f>
        <v>16000</v>
      </c>
      <c r="F1058" s="1" t="str">
        <f>IFERROR(VLOOKUP(Table_Query_from_Cas_Ragle35[[#This Row],[Equipment '#]],H:I,2,FALSE), "No Div")</f>
        <v>3</v>
      </c>
      <c r="H1058" s="1" t="s">
        <v>2809</v>
      </c>
      <c r="I1058" s="1" t="s">
        <v>1360</v>
      </c>
    </row>
    <row r="1059" spans="1:9" x14ac:dyDescent="0.3">
      <c r="A1059" s="1" t="s">
        <v>3811</v>
      </c>
      <c r="B1059" s="1" t="s">
        <v>3812</v>
      </c>
      <c r="C1059" s="1">
        <v>30514.92</v>
      </c>
      <c r="D1059" s="1" t="s">
        <v>1356</v>
      </c>
      <c r="E1059" s="1">
        <f>IFERROR(VLOOKUP(Table_Query_from_Cas_Ragle35[[#This Row],[Equipment '#]],'[1]Equip Rates'!A:C,3,FALSE),"")</f>
        <v>16000</v>
      </c>
      <c r="F1059" s="1" t="str">
        <f>IFERROR(VLOOKUP(Table_Query_from_Cas_Ragle35[[#This Row],[Equipment '#]],H:I,2,FALSE), "No Div")</f>
        <v>3</v>
      </c>
      <c r="H1059" s="1" t="s">
        <v>2811</v>
      </c>
      <c r="I1059" s="1" t="s">
        <v>1360</v>
      </c>
    </row>
    <row r="1060" spans="1:9" x14ac:dyDescent="0.3">
      <c r="A1060" s="1" t="s">
        <v>2845</v>
      </c>
      <c r="B1060" s="1" t="s">
        <v>2846</v>
      </c>
      <c r="C1060" s="1">
        <v>11000</v>
      </c>
      <c r="D1060" s="1" t="s">
        <v>1356</v>
      </c>
      <c r="E1060" s="1" t="str">
        <f>IFERROR(VLOOKUP(Table_Query_from_Cas_Ragle35[[#This Row],[Equipment '#]],'[1]Equip Rates'!A:C,3,FALSE),"")</f>
        <v/>
      </c>
      <c r="F1060" s="1" t="str">
        <f>IFERROR(VLOOKUP(Table_Query_from_Cas_Ragle35[[#This Row],[Equipment '#]],H:I,2,FALSE), "No Div")</f>
        <v>1</v>
      </c>
      <c r="H1060" s="1" t="s">
        <v>2813</v>
      </c>
      <c r="I1060" s="1" t="s">
        <v>1360</v>
      </c>
    </row>
    <row r="1061" spans="1:9" x14ac:dyDescent="0.3">
      <c r="A1061" s="1" t="s">
        <v>2847</v>
      </c>
      <c r="B1061" s="1" t="s">
        <v>2848</v>
      </c>
      <c r="C1061" s="1">
        <v>16500</v>
      </c>
      <c r="D1061" s="1" t="s">
        <v>1356</v>
      </c>
      <c r="E1061" s="1" t="str">
        <f>IFERROR(VLOOKUP(Table_Query_from_Cas_Ragle35[[#This Row],[Equipment '#]],'[1]Equip Rates'!A:C,3,FALSE),"")</f>
        <v/>
      </c>
      <c r="F1061" s="1" t="str">
        <f>IFERROR(VLOOKUP(Table_Query_from_Cas_Ragle35[[#This Row],[Equipment '#]],H:I,2,FALSE), "No Div")</f>
        <v>1</v>
      </c>
      <c r="H1061" s="1" t="s">
        <v>2814</v>
      </c>
      <c r="I1061" s="1" t="s">
        <v>1360</v>
      </c>
    </row>
    <row r="1062" spans="1:9" x14ac:dyDescent="0.3">
      <c r="A1062" s="1" t="s">
        <v>2849</v>
      </c>
      <c r="B1062" s="1" t="s">
        <v>2850</v>
      </c>
      <c r="C1062" s="1">
        <v>2500</v>
      </c>
      <c r="D1062" s="1" t="s">
        <v>1356</v>
      </c>
      <c r="E1062" s="1" t="str">
        <f>IFERROR(VLOOKUP(Table_Query_from_Cas_Ragle35[[#This Row],[Equipment '#]],'[1]Equip Rates'!A:C,3,FALSE),"")</f>
        <v/>
      </c>
      <c r="F1062" s="1" t="str">
        <f>IFERROR(VLOOKUP(Table_Query_from_Cas_Ragle35[[#This Row],[Equipment '#]],H:I,2,FALSE), "No Div")</f>
        <v>No Div</v>
      </c>
      <c r="H1062" s="1" t="s">
        <v>2816</v>
      </c>
      <c r="I1062" s="1" t="s">
        <v>1360</v>
      </c>
    </row>
    <row r="1063" spans="1:9" x14ac:dyDescent="0.3">
      <c r="A1063" s="1" t="s">
        <v>2851</v>
      </c>
      <c r="B1063" s="1" t="s">
        <v>2852</v>
      </c>
      <c r="C1063" s="1">
        <v>33768.6</v>
      </c>
      <c r="D1063" s="1" t="s">
        <v>1356</v>
      </c>
      <c r="E1063" s="1" t="str">
        <f>IFERROR(VLOOKUP(Table_Query_from_Cas_Ragle35[[#This Row],[Equipment '#]],'[1]Equip Rates'!A:C,3,FALSE),"")</f>
        <v/>
      </c>
      <c r="F1063" s="1" t="str">
        <f>IFERROR(VLOOKUP(Table_Query_from_Cas_Ragle35[[#This Row],[Equipment '#]],H:I,2,FALSE), "No Div")</f>
        <v>1</v>
      </c>
      <c r="H1063" s="1" t="s">
        <v>2818</v>
      </c>
      <c r="I1063" s="1" t="s">
        <v>1360</v>
      </c>
    </row>
    <row r="1064" spans="1:9" x14ac:dyDescent="0.3">
      <c r="A1064" s="1" t="s">
        <v>2853</v>
      </c>
      <c r="B1064" s="1" t="s">
        <v>2854</v>
      </c>
      <c r="C1064" s="1">
        <v>7931.61</v>
      </c>
      <c r="D1064" s="1" t="s">
        <v>1356</v>
      </c>
      <c r="E1064" s="1" t="str">
        <f>IFERROR(VLOOKUP(Table_Query_from_Cas_Ragle35[[#This Row],[Equipment '#]],'[1]Equip Rates'!A:C,3,FALSE),"")</f>
        <v/>
      </c>
      <c r="F1064" s="1" t="str">
        <f>IFERROR(VLOOKUP(Table_Query_from_Cas_Ragle35[[#This Row],[Equipment '#]],H:I,2,FALSE), "No Div")</f>
        <v>1</v>
      </c>
      <c r="H1064" s="1" t="s">
        <v>2820</v>
      </c>
      <c r="I1064" s="1" t="s">
        <v>1360</v>
      </c>
    </row>
    <row r="1065" spans="1:9" x14ac:dyDescent="0.3">
      <c r="A1065" s="1" t="s">
        <v>3532</v>
      </c>
      <c r="B1065" s="1" t="s">
        <v>3533</v>
      </c>
      <c r="C1065" s="1">
        <v>17835</v>
      </c>
      <c r="D1065" s="1" t="s">
        <v>1356</v>
      </c>
      <c r="E1065" s="1" t="str">
        <f>IFERROR(VLOOKUP(Table_Query_from_Cas_Ragle35[[#This Row],[Equipment '#]],'[1]Equip Rates'!A:C,3,FALSE),"")</f>
        <v/>
      </c>
      <c r="F1065" s="1" t="str">
        <f>IFERROR(VLOOKUP(Table_Query_from_Cas_Ragle35[[#This Row],[Equipment '#]],H:I,2,FALSE), "No Div")</f>
        <v>1</v>
      </c>
      <c r="H1065" s="1" t="s">
        <v>2822</v>
      </c>
      <c r="I1065" s="1" t="s">
        <v>1360</v>
      </c>
    </row>
    <row r="1066" spans="1:9" x14ac:dyDescent="0.3">
      <c r="A1066" s="1" t="s">
        <v>477</v>
      </c>
      <c r="B1066" s="1" t="s">
        <v>1062</v>
      </c>
      <c r="C1066" s="1">
        <v>36405</v>
      </c>
      <c r="D1066" s="1" t="s">
        <v>1356</v>
      </c>
      <c r="E1066" s="1">
        <f>IFERROR(VLOOKUP(Table_Query_from_Cas_Ragle35[[#This Row],[Equipment '#]],'[1]Equip Rates'!A:C,3,FALSE),"")</f>
        <v>3650</v>
      </c>
      <c r="F1066" s="1" t="str">
        <f>IFERROR(VLOOKUP(Table_Query_from_Cas_Ragle35[[#This Row],[Equipment '#]],H:I,2,FALSE), "No Div")</f>
        <v>2</v>
      </c>
      <c r="H1066" s="1" t="s">
        <v>2824</v>
      </c>
      <c r="I1066" s="1" t="s">
        <v>1360</v>
      </c>
    </row>
    <row r="1067" spans="1:9" x14ac:dyDescent="0.3">
      <c r="A1067" s="1" t="s">
        <v>2855</v>
      </c>
      <c r="B1067" s="1" t="s">
        <v>2856</v>
      </c>
      <c r="C1067" s="1">
        <v>8950</v>
      </c>
      <c r="D1067" s="1" t="s">
        <v>1356</v>
      </c>
      <c r="E1067" s="1">
        <f>IFERROR(VLOOKUP(Table_Query_from_Cas_Ragle35[[#This Row],[Equipment '#]],'[1]Equip Rates'!A:C,3,FALSE),"")</f>
        <v>3650</v>
      </c>
      <c r="F1067" s="1" t="str">
        <f>IFERROR(VLOOKUP(Table_Query_from_Cas_Ragle35[[#This Row],[Equipment '#]],H:I,2,FALSE), "No Div")</f>
        <v>2</v>
      </c>
      <c r="H1067" s="1" t="s">
        <v>2826</v>
      </c>
      <c r="I1067" s="1" t="s">
        <v>1360</v>
      </c>
    </row>
    <row r="1068" spans="1:9" x14ac:dyDescent="0.3">
      <c r="A1068" s="1" t="s">
        <v>551</v>
      </c>
      <c r="B1068" s="1" t="s">
        <v>1309</v>
      </c>
      <c r="C1068" s="1">
        <v>12000</v>
      </c>
      <c r="D1068" s="1" t="s">
        <v>1356</v>
      </c>
      <c r="E1068" s="1">
        <f>IFERROR(VLOOKUP(Table_Query_from_Cas_Ragle35[[#This Row],[Equipment '#]],'[1]Equip Rates'!A:C,3,FALSE),"")</f>
        <v>3650</v>
      </c>
      <c r="F1068" s="1" t="str">
        <f>IFERROR(VLOOKUP(Table_Query_from_Cas_Ragle35[[#This Row],[Equipment '#]],H:I,2,FALSE), "No Div")</f>
        <v>2</v>
      </c>
      <c r="H1068" s="1" t="s">
        <v>2828</v>
      </c>
      <c r="I1068" s="1" t="s">
        <v>1357</v>
      </c>
    </row>
    <row r="1069" spans="1:9" x14ac:dyDescent="0.3">
      <c r="A1069" s="1" t="s">
        <v>2857</v>
      </c>
      <c r="B1069" s="1" t="s">
        <v>2858</v>
      </c>
      <c r="C1069" s="1">
        <v>25811.43</v>
      </c>
      <c r="D1069" s="1" t="s">
        <v>1356</v>
      </c>
      <c r="E1069" s="1">
        <f>IFERROR(VLOOKUP(Table_Query_from_Cas_Ragle35[[#This Row],[Equipment '#]],'[1]Equip Rates'!A:C,3,FALSE),"")</f>
        <v>3650</v>
      </c>
      <c r="F1069" s="1" t="str">
        <f>IFERROR(VLOOKUP(Table_Query_from_Cas_Ragle35[[#This Row],[Equipment '#]],H:I,2,FALSE), "No Div")</f>
        <v>2</v>
      </c>
      <c r="H1069" s="1" t="s">
        <v>1306</v>
      </c>
      <c r="I1069" s="1" t="s">
        <v>1360</v>
      </c>
    </row>
    <row r="1070" spans="1:9" x14ac:dyDescent="0.3">
      <c r="A1070" s="1" t="s">
        <v>2859</v>
      </c>
      <c r="B1070" s="1" t="s">
        <v>2860</v>
      </c>
      <c r="C1070" s="1">
        <v>9572.98</v>
      </c>
      <c r="D1070" s="1" t="s">
        <v>1356</v>
      </c>
      <c r="E1070" s="1">
        <f>IFERROR(VLOOKUP(Table_Query_from_Cas_Ragle35[[#This Row],[Equipment '#]],'[1]Equip Rates'!A:C,3,FALSE),"")</f>
        <v>3650</v>
      </c>
      <c r="F1070" s="1" t="str">
        <f>IFERROR(VLOOKUP(Table_Query_from_Cas_Ragle35[[#This Row],[Equipment '#]],H:I,2,FALSE), "No Div")</f>
        <v>4</v>
      </c>
      <c r="H1070" s="1" t="s">
        <v>2830</v>
      </c>
      <c r="I1070" s="1" t="s">
        <v>1357</v>
      </c>
    </row>
    <row r="1071" spans="1:9" x14ac:dyDescent="0.3">
      <c r="A1071" s="1" t="s">
        <v>556</v>
      </c>
      <c r="B1071" s="1" t="s">
        <v>1312</v>
      </c>
      <c r="C1071" s="1">
        <v>28600</v>
      </c>
      <c r="D1071" s="1" t="s">
        <v>1356</v>
      </c>
      <c r="E1071" s="1">
        <f>IFERROR(VLOOKUP(Table_Query_from_Cas_Ragle35[[#This Row],[Equipment '#]],'[1]Equip Rates'!A:C,3,FALSE),"")</f>
        <v>3650</v>
      </c>
      <c r="F1071" s="1" t="str">
        <f>IFERROR(VLOOKUP(Table_Query_from_Cas_Ragle35[[#This Row],[Equipment '#]],H:I,2,FALSE), "No Div")</f>
        <v>4</v>
      </c>
      <c r="H1071" s="1" t="s">
        <v>2835</v>
      </c>
      <c r="I1071" s="1" t="s">
        <v>1357</v>
      </c>
    </row>
    <row r="1072" spans="1:9" x14ac:dyDescent="0.3">
      <c r="A1072" s="1" t="s">
        <v>2862</v>
      </c>
      <c r="B1072" s="1" t="s">
        <v>2863</v>
      </c>
      <c r="C1072" s="1">
        <v>21900.22</v>
      </c>
      <c r="D1072" s="1" t="s">
        <v>1356</v>
      </c>
      <c r="E1072" s="1">
        <f>IFERROR(VLOOKUP(Table_Query_from_Cas_Ragle35[[#This Row],[Equipment '#]],'[1]Equip Rates'!A:C,3,FALSE),"")</f>
        <v>3650</v>
      </c>
      <c r="F1072" s="1" t="str">
        <f>IFERROR(VLOOKUP(Table_Query_from_Cas_Ragle35[[#This Row],[Equipment '#]],H:I,2,FALSE), "No Div")</f>
        <v>4</v>
      </c>
      <c r="H1072" s="1" t="s">
        <v>2839</v>
      </c>
      <c r="I1072" s="1" t="s">
        <v>1360</v>
      </c>
    </row>
    <row r="1073" spans="1:9" x14ac:dyDescent="0.3">
      <c r="A1073" s="1" t="s">
        <v>107</v>
      </c>
      <c r="B1073" s="1" t="s">
        <v>218</v>
      </c>
      <c r="C1073" s="1">
        <v>29994</v>
      </c>
      <c r="D1073" s="1" t="s">
        <v>1356</v>
      </c>
      <c r="E1073" s="1">
        <f>IFERROR(VLOOKUP(Table_Query_from_Cas_Ragle35[[#This Row],[Equipment '#]],'[1]Equip Rates'!A:C,3,FALSE),"")</f>
        <v>3650</v>
      </c>
      <c r="F1073" s="1" t="str">
        <f>IFERROR(VLOOKUP(Table_Query_from_Cas_Ragle35[[#This Row],[Equipment '#]],H:I,2,FALSE), "No Div")</f>
        <v>2</v>
      </c>
      <c r="H1073" s="1" t="s">
        <v>2837</v>
      </c>
      <c r="I1073" s="1" t="s">
        <v>1357</v>
      </c>
    </row>
    <row r="1074" spans="1:9" x14ac:dyDescent="0.3">
      <c r="A1074" s="1" t="s">
        <v>262</v>
      </c>
      <c r="B1074" s="1" t="s">
        <v>263</v>
      </c>
      <c r="C1074" s="1">
        <v>38549</v>
      </c>
      <c r="D1074" s="1" t="s">
        <v>1356</v>
      </c>
      <c r="E1074" s="1">
        <f>IFERROR(VLOOKUP(Table_Query_from_Cas_Ragle35[[#This Row],[Equipment '#]],'[1]Equip Rates'!A:C,3,FALSE),"")</f>
        <v>3650</v>
      </c>
      <c r="F1074" s="1" t="str">
        <f>IFERROR(VLOOKUP(Table_Query_from_Cas_Ragle35[[#This Row],[Equipment '#]],H:I,2,FALSE), "No Div")</f>
        <v>2</v>
      </c>
      <c r="H1074" s="1" t="s">
        <v>2840</v>
      </c>
      <c r="I1074" s="1" t="s">
        <v>1357</v>
      </c>
    </row>
    <row r="1075" spans="1:9" x14ac:dyDescent="0.3">
      <c r="A1075" s="1" t="s">
        <v>108</v>
      </c>
      <c r="B1075" s="1" t="s">
        <v>219</v>
      </c>
      <c r="C1075" s="1">
        <v>19035</v>
      </c>
      <c r="D1075" s="1" t="s">
        <v>1356</v>
      </c>
      <c r="E1075" s="1">
        <f>IFERROR(VLOOKUP(Table_Query_from_Cas_Ragle35[[#This Row],[Equipment '#]],'[1]Equip Rates'!A:C,3,FALSE),"")</f>
        <v>3650</v>
      </c>
      <c r="F1075" s="1" t="str">
        <f>IFERROR(VLOOKUP(Table_Query_from_Cas_Ragle35[[#This Row],[Equipment '#]],H:I,2,FALSE), "No Div")</f>
        <v>4</v>
      </c>
      <c r="H1075" s="1" t="s">
        <v>548</v>
      </c>
      <c r="I1075" s="1" t="s">
        <v>1507</v>
      </c>
    </row>
    <row r="1076" spans="1:9" x14ac:dyDescent="0.3">
      <c r="A1076" s="1" t="s">
        <v>332</v>
      </c>
      <c r="B1076" s="1" t="s">
        <v>333</v>
      </c>
      <c r="C1076" s="1">
        <v>39230.720000000001</v>
      </c>
      <c r="D1076" s="1" t="s">
        <v>1356</v>
      </c>
      <c r="E1076" s="1">
        <f>IFERROR(VLOOKUP(Table_Query_from_Cas_Ragle35[[#This Row],[Equipment '#]],'[1]Equip Rates'!A:C,3,FALSE),"")</f>
        <v>3650</v>
      </c>
      <c r="F1076" s="1" t="str">
        <f>IFERROR(VLOOKUP(Table_Query_from_Cas_Ragle35[[#This Row],[Equipment '#]],H:I,2,FALSE), "No Div")</f>
        <v>4</v>
      </c>
      <c r="H1076" s="1" t="s">
        <v>2842</v>
      </c>
      <c r="I1076" s="1" t="s">
        <v>1357</v>
      </c>
    </row>
    <row r="1077" spans="1:9" x14ac:dyDescent="0.3">
      <c r="A1077" s="1" t="s">
        <v>2864</v>
      </c>
      <c r="B1077" s="1" t="s">
        <v>2865</v>
      </c>
      <c r="C1077" s="1">
        <v>42744.800000000003</v>
      </c>
      <c r="D1077" s="1" t="s">
        <v>1356</v>
      </c>
      <c r="E1077" s="1">
        <f>IFERROR(VLOOKUP(Table_Query_from_Cas_Ragle35[[#This Row],[Equipment '#]],'[1]Equip Rates'!A:C,3,FALSE),"")</f>
        <v>3650</v>
      </c>
      <c r="F1077" s="1" t="str">
        <f>IFERROR(VLOOKUP(Table_Query_from_Cas_Ragle35[[#This Row],[Equipment '#]],H:I,2,FALSE), "No Div")</f>
        <v>4</v>
      </c>
      <c r="H1077" s="1" t="s">
        <v>330</v>
      </c>
      <c r="I1077" s="1" t="s">
        <v>1360</v>
      </c>
    </row>
    <row r="1078" spans="1:9" x14ac:dyDescent="0.3">
      <c r="A1078" s="1" t="s">
        <v>109</v>
      </c>
      <c r="B1078" s="1" t="s">
        <v>220</v>
      </c>
      <c r="C1078" s="1">
        <v>137411.35999999999</v>
      </c>
      <c r="D1078" s="1" t="s">
        <v>1356</v>
      </c>
      <c r="E1078" s="1">
        <f>IFERROR(VLOOKUP(Table_Query_from_Cas_Ragle35[[#This Row],[Equipment '#]],'[1]Equip Rates'!A:C,3,FALSE),"")</f>
        <v>3650</v>
      </c>
      <c r="F1078" s="1" t="str">
        <f>IFERROR(VLOOKUP(Table_Query_from_Cas_Ragle35[[#This Row],[Equipment '#]],H:I,2,FALSE), "No Div")</f>
        <v>2</v>
      </c>
      <c r="H1078" s="1" t="s">
        <v>5995</v>
      </c>
      <c r="I1078" s="1" t="s">
        <v>1360</v>
      </c>
    </row>
    <row r="1079" spans="1:9" x14ac:dyDescent="0.3">
      <c r="A1079" s="1" t="s">
        <v>110</v>
      </c>
      <c r="B1079" s="1" t="s">
        <v>220</v>
      </c>
      <c r="C1079" s="1">
        <v>137602.19</v>
      </c>
      <c r="D1079" s="1" t="s">
        <v>1356</v>
      </c>
      <c r="E1079" s="1">
        <f>IFERROR(VLOOKUP(Table_Query_from_Cas_Ragle35[[#This Row],[Equipment '#]],'[1]Equip Rates'!A:C,3,FALSE),"")</f>
        <v>3650</v>
      </c>
      <c r="F1079" s="1" t="str">
        <f>IFERROR(VLOOKUP(Table_Query_from_Cas_Ragle35[[#This Row],[Equipment '#]],H:I,2,FALSE), "No Div")</f>
        <v>2</v>
      </c>
      <c r="H1079" s="1" t="s">
        <v>7576</v>
      </c>
      <c r="I1079" s="1" t="s">
        <v>1360</v>
      </c>
    </row>
    <row r="1080" spans="1:9" x14ac:dyDescent="0.3">
      <c r="A1080" s="1" t="s">
        <v>2866</v>
      </c>
      <c r="B1080" s="1" t="s">
        <v>2867</v>
      </c>
      <c r="C1080" s="1">
        <v>82065.53</v>
      </c>
      <c r="D1080" s="1" t="s">
        <v>1356</v>
      </c>
      <c r="E1080" s="1">
        <f>IFERROR(VLOOKUP(Table_Query_from_Cas_Ragle35[[#This Row],[Equipment '#]],'[1]Equip Rates'!A:C,3,FALSE),"")</f>
        <v>3650</v>
      </c>
      <c r="F1080" s="1" t="str">
        <f>IFERROR(VLOOKUP(Table_Query_from_Cas_Ragle35[[#This Row],[Equipment '#]],H:I,2,FALSE), "No Div")</f>
        <v>2</v>
      </c>
      <c r="H1080" s="1" t="s">
        <v>476</v>
      </c>
      <c r="I1080" s="1" t="s">
        <v>1456</v>
      </c>
    </row>
    <row r="1081" spans="1:9" x14ac:dyDescent="0.3">
      <c r="A1081" s="1" t="s">
        <v>2868</v>
      </c>
      <c r="B1081" s="1" t="s">
        <v>2869</v>
      </c>
      <c r="C1081" s="1">
        <v>83264.53</v>
      </c>
      <c r="D1081" s="1" t="s">
        <v>1356</v>
      </c>
      <c r="E1081" s="1">
        <f>IFERROR(VLOOKUP(Table_Query_from_Cas_Ragle35[[#This Row],[Equipment '#]],'[1]Equip Rates'!A:C,3,FALSE),"")</f>
        <v>3650</v>
      </c>
      <c r="F1081" s="1" t="str">
        <f>IFERROR(VLOOKUP(Table_Query_from_Cas_Ragle35[[#This Row],[Equipment '#]],H:I,2,FALSE), "No Div")</f>
        <v>2</v>
      </c>
      <c r="H1081" s="1" t="s">
        <v>3811</v>
      </c>
      <c r="I1081" s="1" t="s">
        <v>1456</v>
      </c>
    </row>
    <row r="1082" spans="1:9" x14ac:dyDescent="0.3">
      <c r="A1082" s="1" t="s">
        <v>2870</v>
      </c>
      <c r="B1082" s="1" t="s">
        <v>2871</v>
      </c>
      <c r="C1082" s="1">
        <v>92765.53</v>
      </c>
      <c r="D1082" s="1" t="s">
        <v>1356</v>
      </c>
      <c r="E1082" s="1">
        <f>IFERROR(VLOOKUP(Table_Query_from_Cas_Ragle35[[#This Row],[Equipment '#]],'[1]Equip Rates'!A:C,3,FALSE),"")</f>
        <v>3650</v>
      </c>
      <c r="F1082" s="1" t="str">
        <f>IFERROR(VLOOKUP(Table_Query_from_Cas_Ragle35[[#This Row],[Equipment '#]],H:I,2,FALSE), "No Div")</f>
        <v>2</v>
      </c>
      <c r="H1082" s="1" t="s">
        <v>2845</v>
      </c>
      <c r="I1082" s="1" t="s">
        <v>1357</v>
      </c>
    </row>
    <row r="1083" spans="1:9" x14ac:dyDescent="0.3">
      <c r="A1083" s="1" t="s">
        <v>3813</v>
      </c>
      <c r="B1083" s="1" t="s">
        <v>3814</v>
      </c>
      <c r="C1083" s="1">
        <v>67380</v>
      </c>
      <c r="D1083" s="1" t="s">
        <v>1356</v>
      </c>
      <c r="E1083" s="1" t="str">
        <f>IFERROR(VLOOKUP(Table_Query_from_Cas_Ragle35[[#This Row],[Equipment '#]],'[1]Equip Rates'!A:C,3,FALSE),"")</f>
        <v/>
      </c>
      <c r="F1083" s="1" t="str">
        <f>IFERROR(VLOOKUP(Table_Query_from_Cas_Ragle35[[#This Row],[Equipment '#]],H:I,2,FALSE), "No Div")</f>
        <v>1</v>
      </c>
      <c r="H1083" s="1" t="s">
        <v>2847</v>
      </c>
      <c r="I1083" s="1" t="s">
        <v>1357</v>
      </c>
    </row>
    <row r="1084" spans="1:9" x14ac:dyDescent="0.3">
      <c r="A1084" s="1" t="s">
        <v>3815</v>
      </c>
      <c r="B1084" s="1" t="s">
        <v>3816</v>
      </c>
      <c r="C1084" s="1">
        <v>67380</v>
      </c>
      <c r="D1084" s="1" t="s">
        <v>1356</v>
      </c>
      <c r="E1084" s="1" t="str">
        <f>IFERROR(VLOOKUP(Table_Query_from_Cas_Ragle35[[#This Row],[Equipment '#]],'[1]Equip Rates'!A:C,3,FALSE),"")</f>
        <v/>
      </c>
      <c r="F1084" s="1" t="str">
        <f>IFERROR(VLOOKUP(Table_Query_from_Cas_Ragle35[[#This Row],[Equipment '#]],H:I,2,FALSE), "No Div")</f>
        <v>1</v>
      </c>
      <c r="H1084" s="1" t="s">
        <v>2851</v>
      </c>
      <c r="I1084" s="1" t="s">
        <v>1357</v>
      </c>
    </row>
    <row r="1085" spans="1:9" x14ac:dyDescent="0.3">
      <c r="A1085" s="1" t="s">
        <v>3817</v>
      </c>
      <c r="B1085" s="1" t="s">
        <v>3818</v>
      </c>
      <c r="C1085" s="1">
        <v>67380</v>
      </c>
      <c r="D1085" s="1" t="s">
        <v>1356</v>
      </c>
      <c r="E1085" s="1" t="str">
        <f>IFERROR(VLOOKUP(Table_Query_from_Cas_Ragle35[[#This Row],[Equipment '#]],'[1]Equip Rates'!A:C,3,FALSE),"")</f>
        <v/>
      </c>
      <c r="F1085" s="1" t="str">
        <f>IFERROR(VLOOKUP(Table_Query_from_Cas_Ragle35[[#This Row],[Equipment '#]],H:I,2,FALSE), "No Div")</f>
        <v>1</v>
      </c>
      <c r="H1085" s="1" t="s">
        <v>2853</v>
      </c>
      <c r="I1085" s="1" t="s">
        <v>1357</v>
      </c>
    </row>
    <row r="1086" spans="1:9" x14ac:dyDescent="0.3">
      <c r="A1086" s="1" t="s">
        <v>5857</v>
      </c>
      <c r="B1086" s="1" t="s">
        <v>5858</v>
      </c>
      <c r="C1086" s="1">
        <v>45000</v>
      </c>
      <c r="D1086" s="1" t="s">
        <v>1356</v>
      </c>
      <c r="E1086" s="1" t="str">
        <f>IFERROR(VLOOKUP(Table_Query_from_Cas_Ragle35[[#This Row],[Equipment '#]],'[1]Equip Rates'!A:C,3,FALSE),"")</f>
        <v/>
      </c>
      <c r="F1086" s="1" t="str">
        <f>IFERROR(VLOOKUP(Table_Query_from_Cas_Ragle35[[#This Row],[Equipment '#]],H:I,2,FALSE), "No Div")</f>
        <v>2</v>
      </c>
      <c r="H1086" s="1" t="s">
        <v>3532</v>
      </c>
      <c r="I1086" s="1" t="s">
        <v>1357</v>
      </c>
    </row>
    <row r="1087" spans="1:9" x14ac:dyDescent="0.3">
      <c r="A1087" s="1" t="s">
        <v>5859</v>
      </c>
      <c r="B1087" s="1" t="s">
        <v>5860</v>
      </c>
      <c r="C1087" s="1">
        <v>54000</v>
      </c>
      <c r="D1087" s="1" t="s">
        <v>1356</v>
      </c>
      <c r="E1087" s="1" t="str">
        <f>IFERROR(VLOOKUP(Table_Query_from_Cas_Ragle35[[#This Row],[Equipment '#]],'[1]Equip Rates'!A:C,3,FALSE),"")</f>
        <v/>
      </c>
      <c r="F1087" s="1" t="str">
        <f>IFERROR(VLOOKUP(Table_Query_from_Cas_Ragle35[[#This Row],[Equipment '#]],H:I,2,FALSE), "No Div")</f>
        <v>2</v>
      </c>
      <c r="H1087" s="1" t="s">
        <v>477</v>
      </c>
      <c r="I1087" s="1" t="s">
        <v>1360</v>
      </c>
    </row>
    <row r="1088" spans="1:9" x14ac:dyDescent="0.3">
      <c r="A1088" s="1" t="s">
        <v>2874</v>
      </c>
      <c r="B1088" s="1" t="s">
        <v>2875</v>
      </c>
      <c r="C1088" s="1">
        <v>32860</v>
      </c>
      <c r="D1088" s="1" t="s">
        <v>1356</v>
      </c>
      <c r="E1088" s="1" t="str">
        <f>IFERROR(VLOOKUP(Table_Query_from_Cas_Ragle35[[#This Row],[Equipment '#]],'[1]Equip Rates'!A:C,3,FALSE),"")</f>
        <v/>
      </c>
      <c r="F1088" s="1" t="str">
        <f>IFERROR(VLOOKUP(Table_Query_from_Cas_Ragle35[[#This Row],[Equipment '#]],H:I,2,FALSE), "No Div")</f>
        <v>1</v>
      </c>
      <c r="H1088" s="1" t="s">
        <v>2855</v>
      </c>
      <c r="I1088" s="1" t="s">
        <v>1360</v>
      </c>
    </row>
    <row r="1089" spans="1:9" x14ac:dyDescent="0.3">
      <c r="A1089" s="1" t="s">
        <v>2876</v>
      </c>
      <c r="B1089" s="1" t="s">
        <v>2877</v>
      </c>
      <c r="C1089" s="1">
        <v>45851.33</v>
      </c>
      <c r="D1089" s="1" t="s">
        <v>1356</v>
      </c>
      <c r="E1089" s="1" t="str">
        <f>IFERROR(VLOOKUP(Table_Query_from_Cas_Ragle35[[#This Row],[Equipment '#]],'[1]Equip Rates'!A:C,3,FALSE),"")</f>
        <v/>
      </c>
      <c r="F1089" s="1" t="str">
        <f>IFERROR(VLOOKUP(Table_Query_from_Cas_Ragle35[[#This Row],[Equipment '#]],H:I,2,FALSE), "No Div")</f>
        <v>1</v>
      </c>
      <c r="H1089" s="1" t="s">
        <v>551</v>
      </c>
      <c r="I1089" s="1" t="s">
        <v>1360</v>
      </c>
    </row>
    <row r="1090" spans="1:9" x14ac:dyDescent="0.3">
      <c r="A1090" s="1" t="s">
        <v>2878</v>
      </c>
      <c r="B1090" s="1" t="s">
        <v>2879</v>
      </c>
      <c r="C1090" s="1">
        <v>49755</v>
      </c>
      <c r="D1090" s="1" t="s">
        <v>1356</v>
      </c>
      <c r="E1090" s="1" t="str">
        <f>IFERROR(VLOOKUP(Table_Query_from_Cas_Ragle35[[#This Row],[Equipment '#]],'[1]Equip Rates'!A:C,3,FALSE),"")</f>
        <v/>
      </c>
      <c r="F1090" s="1" t="str">
        <f>IFERROR(VLOOKUP(Table_Query_from_Cas_Ragle35[[#This Row],[Equipment '#]],H:I,2,FALSE), "No Div")</f>
        <v>1</v>
      </c>
      <c r="H1090" s="1" t="s">
        <v>2857</v>
      </c>
      <c r="I1090" s="1" t="s">
        <v>1507</v>
      </c>
    </row>
    <row r="1091" spans="1:9" x14ac:dyDescent="0.3">
      <c r="A1091" s="1" t="s">
        <v>2908</v>
      </c>
      <c r="B1091" s="1" t="s">
        <v>2909</v>
      </c>
      <c r="C1091" s="1">
        <v>0</v>
      </c>
      <c r="D1091" s="1" t="s">
        <v>1356</v>
      </c>
      <c r="E1091" s="1" t="str">
        <f>IFERROR(VLOOKUP(Table_Query_from_Cas_Ragle35[[#This Row],[Equipment '#]],'[1]Equip Rates'!A:C,3,FALSE),"")</f>
        <v/>
      </c>
      <c r="F1091" s="1" t="str">
        <f>IFERROR(VLOOKUP(Table_Query_from_Cas_Ragle35[[#This Row],[Equipment '#]],H:I,2,FALSE), "No Div")</f>
        <v>No Div</v>
      </c>
      <c r="H1091" s="1" t="s">
        <v>1141</v>
      </c>
      <c r="I1091" s="1" t="s">
        <v>1360</v>
      </c>
    </row>
    <row r="1092" spans="1:9" x14ac:dyDescent="0.3">
      <c r="A1092" s="1" t="s">
        <v>1144</v>
      </c>
      <c r="B1092" s="1" t="s">
        <v>1317</v>
      </c>
      <c r="C1092" s="1">
        <v>44445.32</v>
      </c>
      <c r="D1092" s="1" t="s">
        <v>1356</v>
      </c>
      <c r="E1092" s="1">
        <f>IFERROR(VLOOKUP(Table_Query_from_Cas_Ragle35[[#This Row],[Equipment '#]],'[1]Equip Rates'!A:C,3,FALSE),"")</f>
        <v>2100</v>
      </c>
      <c r="F1092" s="1" t="str">
        <f>IFERROR(VLOOKUP(Table_Query_from_Cas_Ragle35[[#This Row],[Equipment '#]],H:I,2,FALSE), "No Div")</f>
        <v>2</v>
      </c>
      <c r="H1092" s="1" t="s">
        <v>2861</v>
      </c>
      <c r="I1092" s="1" t="s">
        <v>1360</v>
      </c>
    </row>
    <row r="1093" spans="1:9" x14ac:dyDescent="0.3">
      <c r="A1093" s="1" t="s">
        <v>111</v>
      </c>
      <c r="B1093" s="1" t="s">
        <v>221</v>
      </c>
      <c r="C1093" s="1">
        <v>47000</v>
      </c>
      <c r="D1093" s="1" t="s">
        <v>1356</v>
      </c>
      <c r="E1093" s="1">
        <f>IFERROR(VLOOKUP(Table_Query_from_Cas_Ragle35[[#This Row],[Equipment '#]],'[1]Equip Rates'!A:C,3,FALSE),"")</f>
        <v>2100</v>
      </c>
      <c r="F1093" s="1" t="str">
        <f>IFERROR(VLOOKUP(Table_Query_from_Cas_Ragle35[[#This Row],[Equipment '#]],H:I,2,FALSE), "No Div")</f>
        <v>2</v>
      </c>
      <c r="H1093" s="1" t="s">
        <v>554</v>
      </c>
      <c r="I1093" s="1" t="s">
        <v>1507</v>
      </c>
    </row>
    <row r="1094" spans="1:9" x14ac:dyDescent="0.3">
      <c r="A1094" s="1" t="s">
        <v>112</v>
      </c>
      <c r="B1094" s="1" t="s">
        <v>222</v>
      </c>
      <c r="C1094" s="1">
        <v>51073.2</v>
      </c>
      <c r="D1094" s="1" t="s">
        <v>1356</v>
      </c>
      <c r="E1094" s="1">
        <f>IFERROR(VLOOKUP(Table_Query_from_Cas_Ragle35[[#This Row],[Equipment '#]],'[1]Equip Rates'!A:C,3,FALSE),"")</f>
        <v>2100</v>
      </c>
      <c r="F1094" s="1" t="str">
        <f>IFERROR(VLOOKUP(Table_Query_from_Cas_Ragle35[[#This Row],[Equipment '#]],H:I,2,FALSE), "No Div")</f>
        <v>2</v>
      </c>
      <c r="H1094" s="1" t="s">
        <v>2859</v>
      </c>
      <c r="I1094" s="1" t="s">
        <v>1507</v>
      </c>
    </row>
    <row r="1095" spans="1:9" x14ac:dyDescent="0.3">
      <c r="A1095" s="1" t="s">
        <v>2882</v>
      </c>
      <c r="B1095" s="1" t="s">
        <v>2883</v>
      </c>
      <c r="C1095" s="1">
        <v>14064.67</v>
      </c>
      <c r="D1095" s="1" t="s">
        <v>1356</v>
      </c>
      <c r="E1095" s="1">
        <f>IFERROR(VLOOKUP(Table_Query_from_Cas_Ragle35[[#This Row],[Equipment '#]],'[1]Equip Rates'!A:C,3,FALSE),"")</f>
        <v>2100</v>
      </c>
      <c r="F1095" s="1" t="str">
        <f>IFERROR(VLOOKUP(Table_Query_from_Cas_Ragle35[[#This Row],[Equipment '#]],H:I,2,FALSE), "No Div")</f>
        <v>2</v>
      </c>
      <c r="H1095" s="1" t="s">
        <v>556</v>
      </c>
      <c r="I1095" s="1" t="s">
        <v>1507</v>
      </c>
    </row>
    <row r="1096" spans="1:9" x14ac:dyDescent="0.3">
      <c r="A1096" s="1" t="s">
        <v>2885</v>
      </c>
      <c r="B1096" s="1" t="s">
        <v>2886</v>
      </c>
      <c r="C1096" s="1">
        <v>43014</v>
      </c>
      <c r="D1096" s="1" t="s">
        <v>1356</v>
      </c>
      <c r="E1096" s="1" t="str">
        <f>IFERROR(VLOOKUP(Table_Query_from_Cas_Ragle35[[#This Row],[Equipment '#]],'[1]Equip Rates'!A:C,3,FALSE),"")</f>
        <v/>
      </c>
      <c r="F1096" s="1" t="str">
        <f>IFERROR(VLOOKUP(Table_Query_from_Cas_Ragle35[[#This Row],[Equipment '#]],H:I,2,FALSE), "No Div")</f>
        <v>1</v>
      </c>
      <c r="H1096" s="1" t="s">
        <v>2862</v>
      </c>
      <c r="I1096" s="1" t="s">
        <v>1507</v>
      </c>
    </row>
    <row r="1097" spans="1:9" x14ac:dyDescent="0.3">
      <c r="A1097" s="1" t="s">
        <v>2887</v>
      </c>
      <c r="B1097" s="1" t="s">
        <v>2888</v>
      </c>
      <c r="C1097" s="1">
        <v>37075.5</v>
      </c>
      <c r="D1097" s="1" t="s">
        <v>1356</v>
      </c>
      <c r="E1097" s="1" t="str">
        <f>IFERROR(VLOOKUP(Table_Query_from_Cas_Ragle35[[#This Row],[Equipment '#]],'[1]Equip Rates'!A:C,3,FALSE),"")</f>
        <v/>
      </c>
      <c r="F1097" s="1" t="str">
        <f>IFERROR(VLOOKUP(Table_Query_from_Cas_Ragle35[[#This Row],[Equipment '#]],H:I,2,FALSE), "No Div")</f>
        <v>1</v>
      </c>
      <c r="H1097" s="1" t="s">
        <v>107</v>
      </c>
      <c r="I1097" s="1" t="s">
        <v>1360</v>
      </c>
    </row>
    <row r="1098" spans="1:9" x14ac:dyDescent="0.3">
      <c r="A1098" s="1" t="s">
        <v>2910</v>
      </c>
      <c r="B1098" s="1" t="s">
        <v>2911</v>
      </c>
      <c r="C1098" s="1">
        <v>0</v>
      </c>
      <c r="D1098" s="1" t="s">
        <v>1356</v>
      </c>
      <c r="E1098" s="1" t="str">
        <f>IFERROR(VLOOKUP(Table_Query_from_Cas_Ragle35[[#This Row],[Equipment '#]],'[1]Equip Rates'!A:C,3,FALSE),"")</f>
        <v/>
      </c>
      <c r="F1098" s="1" t="str">
        <f>IFERROR(VLOOKUP(Table_Query_from_Cas_Ragle35[[#This Row],[Equipment '#]],H:I,2,FALSE), "No Div")</f>
        <v>No Div</v>
      </c>
      <c r="H1098" s="1" t="s">
        <v>262</v>
      </c>
      <c r="I1098" s="1" t="s">
        <v>1360</v>
      </c>
    </row>
    <row r="1099" spans="1:9" x14ac:dyDescent="0.3">
      <c r="A1099" s="1" t="s">
        <v>2889</v>
      </c>
      <c r="B1099" s="1" t="s">
        <v>2890</v>
      </c>
      <c r="C1099" s="1">
        <v>59920</v>
      </c>
      <c r="D1099" s="1" t="s">
        <v>1356</v>
      </c>
      <c r="E1099" s="1" t="str">
        <f>IFERROR(VLOOKUP(Table_Query_from_Cas_Ragle35[[#This Row],[Equipment '#]],'[1]Equip Rates'!A:C,3,FALSE),"")</f>
        <v/>
      </c>
      <c r="F1099" s="1" t="str">
        <f>IFERROR(VLOOKUP(Table_Query_from_Cas_Ragle35[[#This Row],[Equipment '#]],H:I,2,FALSE), "No Div")</f>
        <v>1</v>
      </c>
      <c r="H1099" s="1" t="s">
        <v>108</v>
      </c>
      <c r="I1099" s="1" t="s">
        <v>1507</v>
      </c>
    </row>
    <row r="1100" spans="1:9" x14ac:dyDescent="0.3">
      <c r="A1100" s="1" t="s">
        <v>7578</v>
      </c>
      <c r="B1100" s="1" t="s">
        <v>7579</v>
      </c>
      <c r="C1100" s="1">
        <v>16435.38</v>
      </c>
      <c r="D1100" s="1" t="s">
        <v>1356</v>
      </c>
      <c r="E1100" s="1" t="str">
        <f>IFERROR(VLOOKUP(Table_Query_from_Cas_Ragle35[[#This Row],[Equipment '#]],'[1]Equip Rates'!A:C,3,FALSE),"")</f>
        <v/>
      </c>
      <c r="F1100" s="1" t="str">
        <f>IFERROR(VLOOKUP(Table_Query_from_Cas_Ragle35[[#This Row],[Equipment '#]],H:I,2,FALSE), "No Div")</f>
        <v>1</v>
      </c>
      <c r="H1100" s="1" t="s">
        <v>332</v>
      </c>
      <c r="I1100" s="1" t="s">
        <v>1507</v>
      </c>
    </row>
    <row r="1101" spans="1:9" x14ac:dyDescent="0.3">
      <c r="A1101" s="1" t="s">
        <v>265</v>
      </c>
      <c r="B1101" s="1" t="s">
        <v>222</v>
      </c>
      <c r="C1101" s="1">
        <v>49000</v>
      </c>
      <c r="D1101" s="1" t="s">
        <v>1356</v>
      </c>
      <c r="E1101" s="1">
        <f>IFERROR(VLOOKUP(Table_Query_from_Cas_Ragle35[[#This Row],[Equipment '#]],'[1]Equip Rates'!A:C,3,FALSE),"")</f>
        <v>2100</v>
      </c>
      <c r="F1101" s="1" t="str">
        <f>IFERROR(VLOOKUP(Table_Query_from_Cas_Ragle35[[#This Row],[Equipment '#]],H:I,2,FALSE), "No Div")</f>
        <v>2</v>
      </c>
      <c r="H1101" s="1" t="s">
        <v>2864</v>
      </c>
      <c r="I1101" s="1" t="s">
        <v>1507</v>
      </c>
    </row>
    <row r="1102" spans="1:9" x14ac:dyDescent="0.3">
      <c r="A1102" s="1" t="s">
        <v>1082</v>
      </c>
      <c r="B1102" s="1" t="s">
        <v>222</v>
      </c>
      <c r="C1102" s="1">
        <v>35594.239999999998</v>
      </c>
      <c r="D1102" s="1" t="s">
        <v>1356</v>
      </c>
      <c r="E1102" s="1">
        <f>IFERROR(VLOOKUP(Table_Query_from_Cas_Ragle35[[#This Row],[Equipment '#]],'[1]Equip Rates'!A:C,3,FALSE),"")</f>
        <v>2100</v>
      </c>
      <c r="F1102" s="1" t="str">
        <f>IFERROR(VLOOKUP(Table_Query_from_Cas_Ragle35[[#This Row],[Equipment '#]],H:I,2,FALSE), "No Div")</f>
        <v>2</v>
      </c>
      <c r="H1102" s="1" t="s">
        <v>109</v>
      </c>
      <c r="I1102" s="1" t="s">
        <v>1360</v>
      </c>
    </row>
    <row r="1103" spans="1:9" x14ac:dyDescent="0.3">
      <c r="A1103" s="1" t="s">
        <v>1323</v>
      </c>
      <c r="B1103" s="1" t="s">
        <v>1324</v>
      </c>
      <c r="C1103" s="1">
        <v>28891.07</v>
      </c>
      <c r="D1103" s="1" t="s">
        <v>1356</v>
      </c>
      <c r="E1103" s="1">
        <f>IFERROR(VLOOKUP(Table_Query_from_Cas_Ragle35[[#This Row],[Equipment '#]],'[1]Equip Rates'!A:C,3,FALSE),"")</f>
        <v>2100</v>
      </c>
      <c r="F1103" s="1" t="str">
        <f>IFERROR(VLOOKUP(Table_Query_from_Cas_Ragle35[[#This Row],[Equipment '#]],H:I,2,FALSE), "No Div")</f>
        <v>4</v>
      </c>
      <c r="H1103" s="1" t="s">
        <v>110</v>
      </c>
      <c r="I1103" s="1" t="s">
        <v>1360</v>
      </c>
    </row>
    <row r="1104" spans="1:9" x14ac:dyDescent="0.3">
      <c r="A1104" s="1" t="s">
        <v>113</v>
      </c>
      <c r="B1104" s="1" t="s">
        <v>223</v>
      </c>
      <c r="C1104" s="1">
        <v>30822.68</v>
      </c>
      <c r="D1104" s="1" t="s">
        <v>1356</v>
      </c>
      <c r="E1104" s="1">
        <f>IFERROR(VLOOKUP(Table_Query_from_Cas_Ragle35[[#This Row],[Equipment '#]],'[1]Equip Rates'!A:C,3,FALSE),"")</f>
        <v>2100</v>
      </c>
      <c r="F1104" s="1" t="str">
        <f>IFERROR(VLOOKUP(Table_Query_from_Cas_Ragle35[[#This Row],[Equipment '#]],H:I,2,FALSE), "No Div")</f>
        <v>2</v>
      </c>
      <c r="H1104" s="1" t="s">
        <v>2866</v>
      </c>
      <c r="I1104" s="1" t="s">
        <v>1360</v>
      </c>
    </row>
    <row r="1105" spans="1:9" x14ac:dyDescent="0.3">
      <c r="A1105" s="1" t="s">
        <v>2892</v>
      </c>
      <c r="B1105" s="1" t="s">
        <v>2893</v>
      </c>
      <c r="C1105" s="1">
        <v>16718.689999999999</v>
      </c>
      <c r="D1105" s="1" t="s">
        <v>1356</v>
      </c>
      <c r="E1105" s="1">
        <f>IFERROR(VLOOKUP(Table_Query_from_Cas_Ragle35[[#This Row],[Equipment '#]],'[1]Equip Rates'!A:C,3,FALSE),"")</f>
        <v>2100</v>
      </c>
      <c r="F1105" s="1" t="str">
        <f>IFERROR(VLOOKUP(Table_Query_from_Cas_Ragle35[[#This Row],[Equipment '#]],H:I,2,FALSE), "No Div")</f>
        <v>2</v>
      </c>
      <c r="H1105" s="1" t="s">
        <v>2868</v>
      </c>
      <c r="I1105" s="1" t="s">
        <v>1360</v>
      </c>
    </row>
    <row r="1106" spans="1:9" x14ac:dyDescent="0.3">
      <c r="A1106" s="1" t="s">
        <v>1327</v>
      </c>
      <c r="B1106" s="1" t="s">
        <v>1328</v>
      </c>
      <c r="C1106" s="1">
        <v>35558.239999999998</v>
      </c>
      <c r="D1106" s="1" t="s">
        <v>1356</v>
      </c>
      <c r="E1106" s="1">
        <f>IFERROR(VLOOKUP(Table_Query_from_Cas_Ragle35[[#This Row],[Equipment '#]],'[1]Equip Rates'!A:C,3,FALSE),"")</f>
        <v>2100</v>
      </c>
      <c r="F1106" s="1" t="str">
        <f>IFERROR(VLOOKUP(Table_Query_from_Cas_Ragle35[[#This Row],[Equipment '#]],H:I,2,FALSE), "No Div")</f>
        <v>2</v>
      </c>
      <c r="H1106" s="1" t="s">
        <v>2870</v>
      </c>
      <c r="I1106" s="1" t="s">
        <v>1360</v>
      </c>
    </row>
    <row r="1107" spans="1:9" x14ac:dyDescent="0.3">
      <c r="A1107" s="1" t="s">
        <v>2894</v>
      </c>
      <c r="B1107" s="1" t="s">
        <v>2895</v>
      </c>
      <c r="C1107" s="1">
        <v>4722.92</v>
      </c>
      <c r="D1107" s="1" t="s">
        <v>1356</v>
      </c>
      <c r="E1107" s="1">
        <f>IFERROR(VLOOKUP(Table_Query_from_Cas_Ragle35[[#This Row],[Equipment '#]],'[1]Equip Rates'!A:C,3,FALSE),"")</f>
        <v>2100</v>
      </c>
      <c r="F1107" s="1" t="str">
        <f>IFERROR(VLOOKUP(Table_Query_from_Cas_Ragle35[[#This Row],[Equipment '#]],H:I,2,FALSE), "No Div")</f>
        <v>2</v>
      </c>
      <c r="H1107" s="1" t="s">
        <v>2872</v>
      </c>
      <c r="I1107" s="1" t="s">
        <v>1360</v>
      </c>
    </row>
    <row r="1108" spans="1:9" x14ac:dyDescent="0.3">
      <c r="A1108" s="1" t="s">
        <v>114</v>
      </c>
      <c r="B1108" s="1" t="s">
        <v>224</v>
      </c>
      <c r="C1108" s="1">
        <v>44827.4</v>
      </c>
      <c r="D1108" s="1" t="s">
        <v>1356</v>
      </c>
      <c r="E1108" s="1">
        <f>IFERROR(VLOOKUP(Table_Query_from_Cas_Ragle35[[#This Row],[Equipment '#]],'[1]Equip Rates'!A:C,3,FALSE),"")</f>
        <v>2100</v>
      </c>
      <c r="F1108" s="1" t="str">
        <f>IFERROR(VLOOKUP(Table_Query_from_Cas_Ragle35[[#This Row],[Equipment '#]],H:I,2,FALSE), "No Div")</f>
        <v>2</v>
      </c>
      <c r="H1108" s="1" t="s">
        <v>2873</v>
      </c>
      <c r="I1108" s="1" t="s">
        <v>1360</v>
      </c>
    </row>
    <row r="1109" spans="1:9" x14ac:dyDescent="0.3">
      <c r="A1109" s="1" t="s">
        <v>115</v>
      </c>
      <c r="B1109" s="1" t="s">
        <v>224</v>
      </c>
      <c r="C1109" s="1">
        <v>38750</v>
      </c>
      <c r="D1109" s="1" t="s">
        <v>1356</v>
      </c>
      <c r="E1109" s="1">
        <f>IFERROR(VLOOKUP(Table_Query_from_Cas_Ragle35[[#This Row],[Equipment '#]],'[1]Equip Rates'!A:C,3,FALSE),"")</f>
        <v>2100</v>
      </c>
      <c r="F1109" s="1" t="str">
        <f>IFERROR(VLOOKUP(Table_Query_from_Cas_Ragle35[[#This Row],[Equipment '#]],H:I,2,FALSE), "No Div")</f>
        <v>2</v>
      </c>
      <c r="H1109" s="1" t="s">
        <v>3813</v>
      </c>
      <c r="I1109" s="1" t="s">
        <v>1357</v>
      </c>
    </row>
    <row r="1110" spans="1:9" x14ac:dyDescent="0.3">
      <c r="A1110" s="1" t="s">
        <v>2896</v>
      </c>
      <c r="B1110" s="1" t="s">
        <v>2897</v>
      </c>
      <c r="C1110" s="1">
        <v>35310</v>
      </c>
      <c r="D1110" s="1" t="s">
        <v>1356</v>
      </c>
      <c r="E1110" s="1" t="str">
        <f>IFERROR(VLOOKUP(Table_Query_from_Cas_Ragle35[[#This Row],[Equipment '#]],'[1]Equip Rates'!A:C,3,FALSE),"")</f>
        <v/>
      </c>
      <c r="F1110" s="1" t="str">
        <f>IFERROR(VLOOKUP(Table_Query_from_Cas_Ragle35[[#This Row],[Equipment '#]],H:I,2,FALSE), "No Div")</f>
        <v>1</v>
      </c>
      <c r="H1110" s="1" t="s">
        <v>3815</v>
      </c>
      <c r="I1110" s="1" t="s">
        <v>1357</v>
      </c>
    </row>
    <row r="1111" spans="1:9" x14ac:dyDescent="0.3">
      <c r="A1111" s="1" t="s">
        <v>2898</v>
      </c>
      <c r="B1111" s="1" t="s">
        <v>2899</v>
      </c>
      <c r="C1111" s="1">
        <v>15667.44</v>
      </c>
      <c r="D1111" s="1" t="s">
        <v>1356</v>
      </c>
      <c r="E1111" s="1" t="str">
        <f>IFERROR(VLOOKUP(Table_Query_from_Cas_Ragle35[[#This Row],[Equipment '#]],'[1]Equip Rates'!A:C,3,FALSE),"")</f>
        <v/>
      </c>
      <c r="F1111" s="1" t="str">
        <f>IFERROR(VLOOKUP(Table_Query_from_Cas_Ragle35[[#This Row],[Equipment '#]],H:I,2,FALSE), "No Div")</f>
        <v>1</v>
      </c>
      <c r="H1111" s="1" t="s">
        <v>3817</v>
      </c>
      <c r="I1111" s="1" t="s">
        <v>1357</v>
      </c>
    </row>
    <row r="1112" spans="1:9" x14ac:dyDescent="0.3">
      <c r="A1112" s="1" t="s">
        <v>2900</v>
      </c>
      <c r="B1112" s="1" t="s">
        <v>2901</v>
      </c>
      <c r="C1112" s="1">
        <v>53804.68</v>
      </c>
      <c r="D1112" s="1" t="s">
        <v>1356</v>
      </c>
      <c r="E1112" s="1" t="str">
        <f>IFERROR(VLOOKUP(Table_Query_from_Cas_Ragle35[[#This Row],[Equipment '#]],'[1]Equip Rates'!A:C,3,FALSE),"")</f>
        <v/>
      </c>
      <c r="F1112" s="1" t="str">
        <f>IFERROR(VLOOKUP(Table_Query_from_Cas_Ragle35[[#This Row],[Equipment '#]],H:I,2,FALSE), "No Div")</f>
        <v>1</v>
      </c>
      <c r="H1112" s="1" t="s">
        <v>5857</v>
      </c>
      <c r="I1112" s="1" t="s">
        <v>1360</v>
      </c>
    </row>
    <row r="1113" spans="1:9" x14ac:dyDescent="0.3">
      <c r="A1113" s="1" t="s">
        <v>116</v>
      </c>
      <c r="B1113" s="1" t="s">
        <v>225</v>
      </c>
      <c r="C1113" s="1">
        <v>41424.239999999998</v>
      </c>
      <c r="D1113" s="1" t="s">
        <v>1356</v>
      </c>
      <c r="E1113" s="1">
        <f>IFERROR(VLOOKUP(Table_Query_from_Cas_Ragle35[[#This Row],[Equipment '#]],'[1]Equip Rates'!A:C,3,FALSE),"")</f>
        <v>2100</v>
      </c>
      <c r="F1113" s="1" t="str">
        <f>IFERROR(VLOOKUP(Table_Query_from_Cas_Ragle35[[#This Row],[Equipment '#]],H:I,2,FALSE), "No Div")</f>
        <v>4</v>
      </c>
      <c r="H1113" s="1" t="s">
        <v>5859</v>
      </c>
      <c r="I1113" s="1" t="s">
        <v>1360</v>
      </c>
    </row>
    <row r="1114" spans="1:9" x14ac:dyDescent="0.3">
      <c r="A1114" s="1" t="s">
        <v>117</v>
      </c>
      <c r="B1114" s="1" t="s">
        <v>226</v>
      </c>
      <c r="C1114" s="1">
        <v>91165.26</v>
      </c>
      <c r="D1114" s="1" t="s">
        <v>1356</v>
      </c>
      <c r="E1114" s="1">
        <f>IFERROR(VLOOKUP(Table_Query_from_Cas_Ragle35[[#This Row],[Equipment '#]],'[1]Equip Rates'!A:C,3,FALSE),"")</f>
        <v>2100</v>
      </c>
      <c r="F1114" s="1" t="str">
        <f>IFERROR(VLOOKUP(Table_Query_from_Cas_Ragle35[[#This Row],[Equipment '#]],H:I,2,FALSE), "No Div")</f>
        <v>2</v>
      </c>
      <c r="H1114" s="1" t="s">
        <v>2880</v>
      </c>
      <c r="I1114" s="1" t="s">
        <v>1360</v>
      </c>
    </row>
    <row r="1115" spans="1:9" x14ac:dyDescent="0.3">
      <c r="A1115" s="1" t="s">
        <v>118</v>
      </c>
      <c r="B1115" s="1" t="s">
        <v>227</v>
      </c>
      <c r="C1115" s="1">
        <v>95610.47</v>
      </c>
      <c r="D1115" s="1" t="s">
        <v>1356</v>
      </c>
      <c r="E1115" s="1">
        <f>IFERROR(VLOOKUP(Table_Query_from_Cas_Ragle35[[#This Row],[Equipment '#]],'[1]Equip Rates'!A:C,3,FALSE),"")</f>
        <v>2100</v>
      </c>
      <c r="F1115" s="1" t="str">
        <f>IFERROR(VLOOKUP(Table_Query_from_Cas_Ragle35[[#This Row],[Equipment '#]],H:I,2,FALSE), "No Div")</f>
        <v>2</v>
      </c>
      <c r="H1115" s="1" t="s">
        <v>2874</v>
      </c>
      <c r="I1115" s="1" t="s">
        <v>1357</v>
      </c>
    </row>
    <row r="1116" spans="1:9" x14ac:dyDescent="0.3">
      <c r="A1116" s="1" t="s">
        <v>478</v>
      </c>
      <c r="B1116" s="1" t="s">
        <v>226</v>
      </c>
      <c r="C1116" s="1">
        <v>91165.26</v>
      </c>
      <c r="D1116" s="1" t="s">
        <v>1356</v>
      </c>
      <c r="E1116" s="1">
        <f>IFERROR(VLOOKUP(Table_Query_from_Cas_Ragle35[[#This Row],[Equipment '#]],'[1]Equip Rates'!A:C,3,FALSE),"")</f>
        <v>2100</v>
      </c>
      <c r="F1116" s="1" t="str">
        <f>IFERROR(VLOOKUP(Table_Query_from_Cas_Ragle35[[#This Row],[Equipment '#]],H:I,2,FALSE), "No Div")</f>
        <v>2</v>
      </c>
      <c r="H1116" s="1" t="s">
        <v>2881</v>
      </c>
      <c r="I1116" s="1" t="s">
        <v>1357</v>
      </c>
    </row>
    <row r="1117" spans="1:9" x14ac:dyDescent="0.3">
      <c r="A1117" s="1" t="s">
        <v>119</v>
      </c>
      <c r="B1117" s="1" t="s">
        <v>226</v>
      </c>
      <c r="C1117" s="1">
        <v>91165.26</v>
      </c>
      <c r="D1117" s="1" t="s">
        <v>1356</v>
      </c>
      <c r="E1117" s="1">
        <f>IFERROR(VLOOKUP(Table_Query_from_Cas_Ragle35[[#This Row],[Equipment '#]],'[1]Equip Rates'!A:C,3,FALSE),"")</f>
        <v>2100</v>
      </c>
      <c r="F1117" s="1" t="str">
        <f>IFERROR(VLOOKUP(Table_Query_from_Cas_Ragle35[[#This Row],[Equipment '#]],H:I,2,FALSE), "No Div")</f>
        <v>2</v>
      </c>
      <c r="H1117" s="1" t="s">
        <v>2876</v>
      </c>
      <c r="I1117" s="1" t="s">
        <v>1357</v>
      </c>
    </row>
    <row r="1118" spans="1:9" x14ac:dyDescent="0.3">
      <c r="A1118" s="1" t="s">
        <v>120</v>
      </c>
      <c r="B1118" s="1" t="s">
        <v>227</v>
      </c>
      <c r="C1118" s="1">
        <v>95610.47</v>
      </c>
      <c r="D1118" s="1" t="s">
        <v>1356</v>
      </c>
      <c r="E1118" s="1">
        <f>IFERROR(VLOOKUP(Table_Query_from_Cas_Ragle35[[#This Row],[Equipment '#]],'[1]Equip Rates'!A:C,3,FALSE),"")</f>
        <v>2100</v>
      </c>
      <c r="F1118" s="1" t="str">
        <f>IFERROR(VLOOKUP(Table_Query_from_Cas_Ragle35[[#This Row],[Equipment '#]],H:I,2,FALSE), "No Div")</f>
        <v>2</v>
      </c>
      <c r="H1118" s="1" t="s">
        <v>2884</v>
      </c>
      <c r="I1118" s="1" t="s">
        <v>1360</v>
      </c>
    </row>
    <row r="1119" spans="1:9" x14ac:dyDescent="0.3">
      <c r="A1119" s="1" t="s">
        <v>255</v>
      </c>
      <c r="B1119" s="1" t="s">
        <v>227</v>
      </c>
      <c r="C1119" s="1">
        <v>95610.47</v>
      </c>
      <c r="D1119" s="1" t="s">
        <v>1356</v>
      </c>
      <c r="E1119" s="1">
        <f>IFERROR(VLOOKUP(Table_Query_from_Cas_Ragle35[[#This Row],[Equipment '#]],'[1]Equip Rates'!A:C,3,FALSE),"")</f>
        <v>2100</v>
      </c>
      <c r="F1119" s="1" t="str">
        <f>IFERROR(VLOOKUP(Table_Query_from_Cas_Ragle35[[#This Row],[Equipment '#]],H:I,2,FALSE), "No Div")</f>
        <v>2</v>
      </c>
      <c r="H1119" s="1" t="s">
        <v>1313</v>
      </c>
      <c r="I1119" s="1" t="s">
        <v>1360</v>
      </c>
    </row>
    <row r="1120" spans="1:9" x14ac:dyDescent="0.3">
      <c r="A1120" s="1" t="s">
        <v>121</v>
      </c>
      <c r="B1120" s="1" t="s">
        <v>2902</v>
      </c>
      <c r="C1120" s="1">
        <v>99551.98</v>
      </c>
      <c r="D1120" s="1" t="s">
        <v>1356</v>
      </c>
      <c r="E1120" s="1">
        <f>IFERROR(VLOOKUP(Table_Query_from_Cas_Ragle35[[#This Row],[Equipment '#]],'[1]Equip Rates'!A:C,3,FALSE),"")</f>
        <v>2100</v>
      </c>
      <c r="F1120" s="1" t="str">
        <f>IFERROR(VLOOKUP(Table_Query_from_Cas_Ragle35[[#This Row],[Equipment '#]],H:I,2,FALSE), "No Div")</f>
        <v>2</v>
      </c>
      <c r="H1120" s="1" t="s">
        <v>1315</v>
      </c>
      <c r="I1120" s="1" t="s">
        <v>1360</v>
      </c>
    </row>
    <row r="1121" spans="1:9" x14ac:dyDescent="0.3">
      <c r="A1121" s="1" t="s">
        <v>2903</v>
      </c>
      <c r="B1121" s="1" t="s">
        <v>2904</v>
      </c>
      <c r="C1121" s="1">
        <v>73705.88</v>
      </c>
      <c r="D1121" s="1" t="s">
        <v>1356</v>
      </c>
      <c r="E1121" s="1" t="str">
        <f>IFERROR(VLOOKUP(Table_Query_from_Cas_Ragle35[[#This Row],[Equipment '#]],'[1]Equip Rates'!A:C,3,FALSE),"")</f>
        <v/>
      </c>
      <c r="F1121" s="1" t="str">
        <f>IFERROR(VLOOKUP(Table_Query_from_Cas_Ragle35[[#This Row],[Equipment '#]],H:I,2,FALSE), "No Div")</f>
        <v>1</v>
      </c>
      <c r="H1121" s="1" t="s">
        <v>2878</v>
      </c>
      <c r="I1121" s="1" t="s">
        <v>1357</v>
      </c>
    </row>
    <row r="1122" spans="1:9" x14ac:dyDescent="0.3">
      <c r="A1122" s="1" t="s">
        <v>122</v>
      </c>
      <c r="B1122" s="1" t="s">
        <v>2905</v>
      </c>
      <c r="C1122" s="1">
        <v>101291.55</v>
      </c>
      <c r="D1122" s="1" t="s">
        <v>1356</v>
      </c>
      <c r="E1122" s="1">
        <f>IFERROR(VLOOKUP(Table_Query_from_Cas_Ragle35[[#This Row],[Equipment '#]],'[1]Equip Rates'!A:C,3,FALSE),"")</f>
        <v>2100</v>
      </c>
      <c r="F1122" s="1" t="str">
        <f>IFERROR(VLOOKUP(Table_Query_from_Cas_Ragle35[[#This Row],[Equipment '#]],H:I,2,FALSE), "No Div")</f>
        <v>4</v>
      </c>
      <c r="H1122" s="1" t="s">
        <v>1316</v>
      </c>
      <c r="I1122" s="1" t="s">
        <v>1360</v>
      </c>
    </row>
    <row r="1123" spans="1:9" x14ac:dyDescent="0.3">
      <c r="A1123" s="1" t="s">
        <v>2906</v>
      </c>
      <c r="B1123" s="1" t="s">
        <v>2907</v>
      </c>
      <c r="C1123" s="1">
        <v>85835.85</v>
      </c>
      <c r="D1123" s="1" t="s">
        <v>1356</v>
      </c>
      <c r="E1123" s="1" t="str">
        <f>IFERROR(VLOOKUP(Table_Query_from_Cas_Ragle35[[#This Row],[Equipment '#]],'[1]Equip Rates'!A:C,3,FALSE),"")</f>
        <v/>
      </c>
      <c r="F1123" s="1" t="str">
        <f>IFERROR(VLOOKUP(Table_Query_from_Cas_Ragle35[[#This Row],[Equipment '#]],H:I,2,FALSE), "No Div")</f>
        <v>1</v>
      </c>
      <c r="H1123" s="1" t="s">
        <v>2891</v>
      </c>
      <c r="I1123" s="1" t="s">
        <v>1357</v>
      </c>
    </row>
    <row r="1124" spans="1:9" x14ac:dyDescent="0.3">
      <c r="A1124" s="1" t="s">
        <v>7580</v>
      </c>
      <c r="B1124" s="1" t="s">
        <v>7581</v>
      </c>
      <c r="C1124" s="1">
        <v>27874.44</v>
      </c>
      <c r="D1124" s="1" t="s">
        <v>1356</v>
      </c>
      <c r="E1124" s="1" t="str">
        <f>IFERROR(VLOOKUP(Table_Query_from_Cas_Ragle35[[#This Row],[Equipment '#]],'[1]Equip Rates'!A:C,3,FALSE),"")</f>
        <v/>
      </c>
      <c r="F1124" s="1" t="str">
        <f>IFERROR(VLOOKUP(Table_Query_from_Cas_Ragle35[[#This Row],[Equipment '#]],H:I,2,FALSE), "No Div")</f>
        <v>1</v>
      </c>
      <c r="H1124" s="1" t="s">
        <v>1144</v>
      </c>
      <c r="I1124" s="1" t="s">
        <v>1360</v>
      </c>
    </row>
    <row r="1125" spans="1:9" x14ac:dyDescent="0.3">
      <c r="A1125" s="1" t="s">
        <v>2912</v>
      </c>
      <c r="B1125" s="1" t="s">
        <v>2913</v>
      </c>
      <c r="C1125" s="1">
        <v>3392</v>
      </c>
      <c r="D1125" s="1" t="s">
        <v>1356</v>
      </c>
      <c r="E1125" s="1" t="str">
        <f>IFERROR(VLOOKUP(Table_Query_from_Cas_Ragle35[[#This Row],[Equipment '#]],'[1]Equip Rates'!A:C,3,FALSE),"")</f>
        <v/>
      </c>
      <c r="F1125" s="1" t="str">
        <f>IFERROR(VLOOKUP(Table_Query_from_Cas_Ragle35[[#This Row],[Equipment '#]],H:I,2,FALSE), "No Div")</f>
        <v>1</v>
      </c>
      <c r="H1125" s="1" t="s">
        <v>1146</v>
      </c>
      <c r="I1125" s="1" t="s">
        <v>1360</v>
      </c>
    </row>
    <row r="1126" spans="1:9" x14ac:dyDescent="0.3">
      <c r="A1126" s="1" t="s">
        <v>2914</v>
      </c>
      <c r="B1126" s="1" t="s">
        <v>2915</v>
      </c>
      <c r="C1126" s="1">
        <v>3400</v>
      </c>
      <c r="D1126" s="1" t="s">
        <v>1356</v>
      </c>
      <c r="E1126" s="1" t="str">
        <f>IFERROR(VLOOKUP(Table_Query_from_Cas_Ragle35[[#This Row],[Equipment '#]],'[1]Equip Rates'!A:C,3,FALSE),"")</f>
        <v/>
      </c>
      <c r="F1126" s="1" t="str">
        <f>IFERROR(VLOOKUP(Table_Query_from_Cas_Ragle35[[#This Row],[Equipment '#]],H:I,2,FALSE), "No Div")</f>
        <v>1</v>
      </c>
      <c r="H1126" s="1" t="s">
        <v>1148</v>
      </c>
      <c r="I1126" s="1" t="s">
        <v>1360</v>
      </c>
    </row>
    <row r="1127" spans="1:9" x14ac:dyDescent="0.3">
      <c r="A1127" s="1" t="s">
        <v>2916</v>
      </c>
      <c r="B1127" s="1" t="s">
        <v>2917</v>
      </c>
      <c r="C1127" s="1">
        <v>0</v>
      </c>
      <c r="D1127" s="1" t="s">
        <v>1356</v>
      </c>
      <c r="E1127" s="1" t="str">
        <f>IFERROR(VLOOKUP(Table_Query_from_Cas_Ragle35[[#This Row],[Equipment '#]],'[1]Equip Rates'!A:C,3,FALSE),"")</f>
        <v/>
      </c>
      <c r="F1127" s="1" t="str">
        <f>IFERROR(VLOOKUP(Table_Query_from_Cas_Ragle35[[#This Row],[Equipment '#]],H:I,2,FALSE), "No Div")</f>
        <v>No Div</v>
      </c>
      <c r="H1127" s="1" t="s">
        <v>1319</v>
      </c>
      <c r="I1127" s="1" t="s">
        <v>1507</v>
      </c>
    </row>
    <row r="1128" spans="1:9" x14ac:dyDescent="0.3">
      <c r="A1128" s="1" t="s">
        <v>2918</v>
      </c>
      <c r="B1128" s="1" t="s">
        <v>2919</v>
      </c>
      <c r="C1128" s="1">
        <v>0</v>
      </c>
      <c r="D1128" s="1" t="s">
        <v>1356</v>
      </c>
      <c r="E1128" s="1" t="str">
        <f>IFERROR(VLOOKUP(Table_Query_from_Cas_Ragle35[[#This Row],[Equipment '#]],'[1]Equip Rates'!A:C,3,FALSE),"")</f>
        <v/>
      </c>
      <c r="F1128" s="1" t="str">
        <f>IFERROR(VLOOKUP(Table_Query_from_Cas_Ragle35[[#This Row],[Equipment '#]],H:I,2,FALSE), "No Div")</f>
        <v>No Div</v>
      </c>
      <c r="H1128" s="1" t="s">
        <v>1321</v>
      </c>
      <c r="I1128" s="1" t="s">
        <v>1507</v>
      </c>
    </row>
    <row r="1129" spans="1:9" x14ac:dyDescent="0.3">
      <c r="A1129" s="1" t="s">
        <v>2920</v>
      </c>
      <c r="B1129" s="1" t="s">
        <v>2921</v>
      </c>
      <c r="C1129" s="1">
        <v>0</v>
      </c>
      <c r="D1129" s="1" t="s">
        <v>1356</v>
      </c>
      <c r="E1129" s="1" t="str">
        <f>IFERROR(VLOOKUP(Table_Query_from_Cas_Ragle35[[#This Row],[Equipment '#]],'[1]Equip Rates'!A:C,3,FALSE),"")</f>
        <v/>
      </c>
      <c r="F1129" s="1" t="str">
        <f>IFERROR(VLOOKUP(Table_Query_from_Cas_Ragle35[[#This Row],[Equipment '#]],H:I,2,FALSE), "No Div")</f>
        <v>No Div</v>
      </c>
      <c r="H1129" s="1" t="s">
        <v>111</v>
      </c>
      <c r="I1129" s="1" t="s">
        <v>1360</v>
      </c>
    </row>
    <row r="1130" spans="1:9" x14ac:dyDescent="0.3">
      <c r="A1130" s="1" t="s">
        <v>2922</v>
      </c>
      <c r="B1130" s="1" t="s">
        <v>2923</v>
      </c>
      <c r="C1130" s="1">
        <v>0</v>
      </c>
      <c r="D1130" s="1" t="s">
        <v>1356</v>
      </c>
      <c r="E1130" s="1" t="str">
        <f>IFERROR(VLOOKUP(Table_Query_from_Cas_Ragle35[[#This Row],[Equipment '#]],'[1]Equip Rates'!A:C,3,FALSE),"")</f>
        <v/>
      </c>
      <c r="F1130" s="1" t="str">
        <f>IFERROR(VLOOKUP(Table_Query_from_Cas_Ragle35[[#This Row],[Equipment '#]],H:I,2,FALSE), "No Div")</f>
        <v>No Div</v>
      </c>
      <c r="H1130" s="1" t="s">
        <v>112</v>
      </c>
      <c r="I1130" s="1" t="s">
        <v>1360</v>
      </c>
    </row>
    <row r="1131" spans="1:9" x14ac:dyDescent="0.3">
      <c r="A1131" s="1" t="s">
        <v>2924</v>
      </c>
      <c r="B1131" s="1" t="s">
        <v>2925</v>
      </c>
      <c r="C1131" s="1">
        <v>0</v>
      </c>
      <c r="D1131" s="1" t="s">
        <v>1356</v>
      </c>
      <c r="E1131" s="1" t="str">
        <f>IFERROR(VLOOKUP(Table_Query_from_Cas_Ragle35[[#This Row],[Equipment '#]],'[1]Equip Rates'!A:C,3,FALSE),"")</f>
        <v/>
      </c>
      <c r="F1131" s="1" t="str">
        <f>IFERROR(VLOOKUP(Table_Query_from_Cas_Ragle35[[#This Row],[Equipment '#]],H:I,2,FALSE), "No Div")</f>
        <v>No Div</v>
      </c>
      <c r="H1131" s="1" t="s">
        <v>2882</v>
      </c>
      <c r="I1131" s="1" t="s">
        <v>1360</v>
      </c>
    </row>
    <row r="1132" spans="1:9" x14ac:dyDescent="0.3">
      <c r="A1132" s="1" t="s">
        <v>2926</v>
      </c>
      <c r="B1132" s="1" t="s">
        <v>2927</v>
      </c>
      <c r="C1132" s="1">
        <v>5885</v>
      </c>
      <c r="D1132" s="1" t="s">
        <v>1356</v>
      </c>
      <c r="E1132" s="1" t="str">
        <f>IFERROR(VLOOKUP(Table_Query_from_Cas_Ragle35[[#This Row],[Equipment '#]],'[1]Equip Rates'!A:C,3,FALSE),"")</f>
        <v/>
      </c>
      <c r="F1132" s="1" t="str">
        <f>IFERROR(VLOOKUP(Table_Query_from_Cas_Ragle35[[#This Row],[Equipment '#]],H:I,2,FALSE), "No Div")</f>
        <v>1</v>
      </c>
      <c r="H1132" s="1" t="s">
        <v>2885</v>
      </c>
      <c r="I1132" s="1" t="s">
        <v>1357</v>
      </c>
    </row>
    <row r="1133" spans="1:9" x14ac:dyDescent="0.3">
      <c r="A1133" s="1" t="s">
        <v>2928</v>
      </c>
      <c r="B1133" s="1" t="s">
        <v>2927</v>
      </c>
      <c r="C1133" s="1">
        <v>5885</v>
      </c>
      <c r="D1133" s="1" t="s">
        <v>1356</v>
      </c>
      <c r="E1133" s="1" t="str">
        <f>IFERROR(VLOOKUP(Table_Query_from_Cas_Ragle35[[#This Row],[Equipment '#]],'[1]Equip Rates'!A:C,3,FALSE),"")</f>
        <v/>
      </c>
      <c r="F1133" s="1" t="str">
        <f>IFERROR(VLOOKUP(Table_Query_from_Cas_Ragle35[[#This Row],[Equipment '#]],H:I,2,FALSE), "No Div")</f>
        <v>1</v>
      </c>
      <c r="H1133" s="1" t="s">
        <v>2887</v>
      </c>
      <c r="I1133" s="1" t="s">
        <v>1357</v>
      </c>
    </row>
    <row r="1134" spans="1:9" x14ac:dyDescent="0.3">
      <c r="A1134" s="1" t="s">
        <v>2951</v>
      </c>
      <c r="B1134" s="1" t="s">
        <v>2952</v>
      </c>
      <c r="C1134" s="1">
        <v>0</v>
      </c>
      <c r="D1134" s="1" t="s">
        <v>1356</v>
      </c>
      <c r="E1134" s="1" t="str">
        <f>IFERROR(VLOOKUP(Table_Query_from_Cas_Ragle35[[#This Row],[Equipment '#]],'[1]Equip Rates'!A:C,3,FALSE),"")</f>
        <v/>
      </c>
      <c r="F1134" s="1" t="str">
        <f>IFERROR(VLOOKUP(Table_Query_from_Cas_Ragle35[[#This Row],[Equipment '#]],H:I,2,FALSE), "No Div")</f>
        <v>No Div</v>
      </c>
      <c r="H1134" s="1" t="s">
        <v>2889</v>
      </c>
      <c r="I1134" s="1" t="s">
        <v>1357</v>
      </c>
    </row>
    <row r="1135" spans="1:9" x14ac:dyDescent="0.3">
      <c r="A1135" s="1" t="s">
        <v>2929</v>
      </c>
      <c r="B1135" s="1" t="s">
        <v>2930</v>
      </c>
      <c r="C1135" s="1">
        <v>9150.64</v>
      </c>
      <c r="D1135" s="1" t="s">
        <v>1356</v>
      </c>
      <c r="E1135" s="1" t="str">
        <f>IFERROR(VLOOKUP(Table_Query_from_Cas_Ragle35[[#This Row],[Equipment '#]],'[1]Equip Rates'!A:C,3,FALSE),"")</f>
        <v/>
      </c>
      <c r="F1135" s="1" t="str">
        <f>IFERROR(VLOOKUP(Table_Query_from_Cas_Ragle35[[#This Row],[Equipment '#]],H:I,2,FALSE), "No Div")</f>
        <v>1</v>
      </c>
      <c r="H1135" s="1" t="s">
        <v>7578</v>
      </c>
      <c r="I1135" s="1" t="s">
        <v>1357</v>
      </c>
    </row>
    <row r="1136" spans="1:9" x14ac:dyDescent="0.3">
      <c r="A1136" s="1" t="s">
        <v>2931</v>
      </c>
      <c r="B1136" s="1" t="s">
        <v>2932</v>
      </c>
      <c r="C1136" s="1">
        <v>2381.5</v>
      </c>
      <c r="D1136" s="1" t="s">
        <v>1356</v>
      </c>
      <c r="E1136" s="1" t="str">
        <f>IFERROR(VLOOKUP(Table_Query_from_Cas_Ragle35[[#This Row],[Equipment '#]],'[1]Equip Rates'!A:C,3,FALSE),"")</f>
        <v/>
      </c>
      <c r="F1136" s="1" t="str">
        <f>IFERROR(VLOOKUP(Table_Query_from_Cas_Ragle35[[#This Row],[Equipment '#]],H:I,2,FALSE), "No Div")</f>
        <v>2</v>
      </c>
      <c r="H1136" s="1" t="s">
        <v>264</v>
      </c>
      <c r="I1136" s="1" t="s">
        <v>1456</v>
      </c>
    </row>
    <row r="1137" spans="1:9" x14ac:dyDescent="0.3">
      <c r="A1137" s="1" t="s">
        <v>2933</v>
      </c>
      <c r="B1137" s="1" t="s">
        <v>2934</v>
      </c>
      <c r="C1137" s="1">
        <v>1309.83</v>
      </c>
      <c r="D1137" s="1" t="s">
        <v>1356</v>
      </c>
      <c r="E1137" s="1" t="str">
        <f>IFERROR(VLOOKUP(Table_Query_from_Cas_Ragle35[[#This Row],[Equipment '#]],'[1]Equip Rates'!A:C,3,FALSE),"")</f>
        <v/>
      </c>
      <c r="F1137" s="1" t="str">
        <f>IFERROR(VLOOKUP(Table_Query_from_Cas_Ragle35[[#This Row],[Equipment '#]],H:I,2,FALSE), "No Div")</f>
        <v>No Div</v>
      </c>
      <c r="H1137" s="1" t="s">
        <v>265</v>
      </c>
      <c r="I1137" s="1" t="s">
        <v>1360</v>
      </c>
    </row>
    <row r="1138" spans="1:9" x14ac:dyDescent="0.3">
      <c r="A1138" s="1" t="s">
        <v>2935</v>
      </c>
      <c r="B1138" s="1" t="s">
        <v>2936</v>
      </c>
      <c r="C1138" s="1">
        <v>1905.2</v>
      </c>
      <c r="D1138" s="1" t="s">
        <v>1356</v>
      </c>
      <c r="E1138" s="1" t="str">
        <f>IFERROR(VLOOKUP(Table_Query_from_Cas_Ragle35[[#This Row],[Equipment '#]],'[1]Equip Rates'!A:C,3,FALSE),"")</f>
        <v/>
      </c>
      <c r="F1138" s="1" t="str">
        <f>IFERROR(VLOOKUP(Table_Query_from_Cas_Ragle35[[#This Row],[Equipment '#]],H:I,2,FALSE), "No Div")</f>
        <v>2</v>
      </c>
      <c r="H1138" s="1" t="s">
        <v>1082</v>
      </c>
      <c r="I1138" s="1" t="s">
        <v>1360</v>
      </c>
    </row>
    <row r="1139" spans="1:9" x14ac:dyDescent="0.3">
      <c r="A1139" s="1" t="s">
        <v>2937</v>
      </c>
      <c r="B1139" s="1" t="s">
        <v>2936</v>
      </c>
      <c r="C1139" s="1">
        <v>1905.2</v>
      </c>
      <c r="D1139" s="1" t="s">
        <v>1356</v>
      </c>
      <c r="E1139" s="1" t="str">
        <f>IFERROR(VLOOKUP(Table_Query_from_Cas_Ragle35[[#This Row],[Equipment '#]],'[1]Equip Rates'!A:C,3,FALSE),"")</f>
        <v/>
      </c>
      <c r="F1139" s="1" t="str">
        <f>IFERROR(VLOOKUP(Table_Query_from_Cas_Ragle35[[#This Row],[Equipment '#]],H:I,2,FALSE), "No Div")</f>
        <v>2</v>
      </c>
      <c r="H1139" s="1" t="s">
        <v>1323</v>
      </c>
      <c r="I1139" s="1" t="s">
        <v>1507</v>
      </c>
    </row>
    <row r="1140" spans="1:9" x14ac:dyDescent="0.3">
      <c r="A1140" s="1" t="s">
        <v>2938</v>
      </c>
      <c r="B1140" s="1" t="s">
        <v>2939</v>
      </c>
      <c r="C1140" s="1">
        <v>5953.75</v>
      </c>
      <c r="D1140" s="1" t="s">
        <v>1356</v>
      </c>
      <c r="E1140" s="1" t="str">
        <f>IFERROR(VLOOKUP(Table_Query_from_Cas_Ragle35[[#This Row],[Equipment '#]],'[1]Equip Rates'!A:C,3,FALSE),"")</f>
        <v/>
      </c>
      <c r="F1140" s="1" t="str">
        <f>IFERROR(VLOOKUP(Table_Query_from_Cas_Ragle35[[#This Row],[Equipment '#]],H:I,2,FALSE), "No Div")</f>
        <v>2</v>
      </c>
      <c r="H1140" s="1" t="s">
        <v>1325</v>
      </c>
      <c r="I1140" s="1" t="s">
        <v>1507</v>
      </c>
    </row>
    <row r="1141" spans="1:9" x14ac:dyDescent="0.3">
      <c r="A1141" s="1" t="s">
        <v>2940</v>
      </c>
      <c r="B1141" s="1" t="s">
        <v>2941</v>
      </c>
      <c r="C1141" s="1">
        <v>2024.28</v>
      </c>
      <c r="D1141" s="1" t="s">
        <v>1356</v>
      </c>
      <c r="E1141" s="1" t="str">
        <f>IFERROR(VLOOKUP(Table_Query_from_Cas_Ragle35[[#This Row],[Equipment '#]],'[1]Equip Rates'!A:C,3,FALSE),"")</f>
        <v/>
      </c>
      <c r="F1141" s="1" t="str">
        <f>IFERROR(VLOOKUP(Table_Query_from_Cas_Ragle35[[#This Row],[Equipment '#]],H:I,2,FALSE), "No Div")</f>
        <v>2</v>
      </c>
      <c r="H1141" s="1" t="s">
        <v>113</v>
      </c>
      <c r="I1141" s="1" t="s">
        <v>1360</v>
      </c>
    </row>
    <row r="1142" spans="1:9" x14ac:dyDescent="0.3">
      <c r="A1142" s="1" t="s">
        <v>2942</v>
      </c>
      <c r="B1142" s="1" t="s">
        <v>2941</v>
      </c>
      <c r="C1142" s="1">
        <v>1905.2</v>
      </c>
      <c r="D1142" s="1" t="s">
        <v>1356</v>
      </c>
      <c r="E1142" s="1" t="str">
        <f>IFERROR(VLOOKUP(Table_Query_from_Cas_Ragle35[[#This Row],[Equipment '#]],'[1]Equip Rates'!A:C,3,FALSE),"")</f>
        <v/>
      </c>
      <c r="F1142" s="1" t="str">
        <f>IFERROR(VLOOKUP(Table_Query_from_Cas_Ragle35[[#This Row],[Equipment '#]],H:I,2,FALSE), "No Div")</f>
        <v>2</v>
      </c>
      <c r="H1142" s="1" t="s">
        <v>2892</v>
      </c>
      <c r="I1142" s="1" t="s">
        <v>1360</v>
      </c>
    </row>
    <row r="1143" spans="1:9" x14ac:dyDescent="0.3">
      <c r="A1143" s="1" t="s">
        <v>2943</v>
      </c>
      <c r="B1143" s="1" t="s">
        <v>2944</v>
      </c>
      <c r="C1143" s="1">
        <v>19225.91</v>
      </c>
      <c r="D1143" s="1" t="s">
        <v>1356</v>
      </c>
      <c r="E1143" s="1" t="str">
        <f>IFERROR(VLOOKUP(Table_Query_from_Cas_Ragle35[[#This Row],[Equipment '#]],'[1]Equip Rates'!A:C,3,FALSE),"")</f>
        <v/>
      </c>
      <c r="F1143" s="1" t="str">
        <f>IFERROR(VLOOKUP(Table_Query_from_Cas_Ragle35[[#This Row],[Equipment '#]],H:I,2,FALSE), "No Div")</f>
        <v>1</v>
      </c>
      <c r="H1143" s="1" t="s">
        <v>1327</v>
      </c>
      <c r="I1143" s="1" t="s">
        <v>1360</v>
      </c>
    </row>
    <row r="1144" spans="1:9" x14ac:dyDescent="0.3">
      <c r="A1144" s="1" t="s">
        <v>2945</v>
      </c>
      <c r="B1144" s="1" t="s">
        <v>2946</v>
      </c>
      <c r="C1144" s="1">
        <v>2000</v>
      </c>
      <c r="D1144" s="1" t="s">
        <v>1356</v>
      </c>
      <c r="E1144" s="1" t="str">
        <f>IFERROR(VLOOKUP(Table_Query_from_Cas_Ragle35[[#This Row],[Equipment '#]],'[1]Equip Rates'!A:C,3,FALSE),"")</f>
        <v/>
      </c>
      <c r="F1144" s="1" t="str">
        <f>IFERROR(VLOOKUP(Table_Query_from_Cas_Ragle35[[#This Row],[Equipment '#]],H:I,2,FALSE), "No Div")</f>
        <v>1</v>
      </c>
      <c r="H1144" s="1" t="s">
        <v>114</v>
      </c>
      <c r="I1144" s="1" t="s">
        <v>1360</v>
      </c>
    </row>
    <row r="1145" spans="1:9" x14ac:dyDescent="0.3">
      <c r="A1145" s="1" t="s">
        <v>2947</v>
      </c>
      <c r="B1145" s="1" t="s">
        <v>2948</v>
      </c>
      <c r="C1145" s="1">
        <v>4000</v>
      </c>
      <c r="D1145" s="1" t="s">
        <v>1356</v>
      </c>
      <c r="E1145" s="1" t="str">
        <f>IFERROR(VLOOKUP(Table_Query_from_Cas_Ragle35[[#This Row],[Equipment '#]],'[1]Equip Rates'!A:C,3,FALSE),"")</f>
        <v/>
      </c>
      <c r="F1145" s="1" t="str">
        <f>IFERROR(VLOOKUP(Table_Query_from_Cas_Ragle35[[#This Row],[Equipment '#]],H:I,2,FALSE), "No Div")</f>
        <v>1</v>
      </c>
      <c r="H1145" s="1" t="s">
        <v>115</v>
      </c>
      <c r="I1145" s="1" t="s">
        <v>1360</v>
      </c>
    </row>
    <row r="1146" spans="1:9" x14ac:dyDescent="0.3">
      <c r="A1146" s="1" t="s">
        <v>2949</v>
      </c>
      <c r="B1146" s="1" t="s">
        <v>2950</v>
      </c>
      <c r="C1146" s="1">
        <v>36534.39</v>
      </c>
      <c r="D1146" s="1" t="s">
        <v>1356</v>
      </c>
      <c r="E1146" s="1" t="str">
        <f>IFERROR(VLOOKUP(Table_Query_from_Cas_Ragle35[[#This Row],[Equipment '#]],'[1]Equip Rates'!A:C,3,FALSE),"")</f>
        <v/>
      </c>
      <c r="F1146" s="1" t="str">
        <f>IFERROR(VLOOKUP(Table_Query_from_Cas_Ragle35[[#This Row],[Equipment '#]],H:I,2,FALSE), "No Div")</f>
        <v>3</v>
      </c>
      <c r="H1146" s="1" t="s">
        <v>2896</v>
      </c>
      <c r="I1146" s="1" t="s">
        <v>1357</v>
      </c>
    </row>
    <row r="1147" spans="1:9" x14ac:dyDescent="0.3">
      <c r="A1147" s="1" t="s">
        <v>3534</v>
      </c>
      <c r="B1147" s="1" t="s">
        <v>3535</v>
      </c>
      <c r="C1147" s="1">
        <v>7951.98</v>
      </c>
      <c r="D1147" s="1" t="s">
        <v>1356</v>
      </c>
      <c r="E1147" s="1" t="str">
        <f>IFERROR(VLOOKUP(Table_Query_from_Cas_Ragle35[[#This Row],[Equipment '#]],'[1]Equip Rates'!A:C,3,FALSE),"")</f>
        <v/>
      </c>
      <c r="F1147" s="1" t="str">
        <f>IFERROR(VLOOKUP(Table_Query_from_Cas_Ragle35[[#This Row],[Equipment '#]],H:I,2,FALSE), "No Div")</f>
        <v>1</v>
      </c>
      <c r="H1147" s="1" t="s">
        <v>2898</v>
      </c>
      <c r="I1147" s="1" t="s">
        <v>1357</v>
      </c>
    </row>
    <row r="1148" spans="1:9" x14ac:dyDescent="0.3">
      <c r="A1148" s="1" t="s">
        <v>7582</v>
      </c>
      <c r="B1148" s="1" t="s">
        <v>7583</v>
      </c>
      <c r="C1148" s="1">
        <v>12832.51</v>
      </c>
      <c r="D1148" s="1" t="s">
        <v>1356</v>
      </c>
      <c r="E1148" s="1" t="str">
        <f>IFERROR(VLOOKUP(Table_Query_from_Cas_Ragle35[[#This Row],[Equipment '#]],'[1]Equip Rates'!A:C,3,FALSE),"")</f>
        <v/>
      </c>
      <c r="F1148" s="1" t="str">
        <f>IFERROR(VLOOKUP(Table_Query_from_Cas_Ragle35[[#This Row],[Equipment '#]],H:I,2,FALSE), "No Div")</f>
        <v>1</v>
      </c>
      <c r="H1148" s="1" t="s">
        <v>2900</v>
      </c>
      <c r="I1148" s="1" t="s">
        <v>1357</v>
      </c>
    </row>
    <row r="1149" spans="1:9" x14ac:dyDescent="0.3">
      <c r="A1149" s="1" t="s">
        <v>2953</v>
      </c>
      <c r="B1149" s="1" t="s">
        <v>2954</v>
      </c>
      <c r="C1149" s="1">
        <v>16738</v>
      </c>
      <c r="D1149" s="1" t="s">
        <v>1356</v>
      </c>
      <c r="E1149" s="1" t="str">
        <f>IFERROR(VLOOKUP(Table_Query_from_Cas_Ragle35[[#This Row],[Equipment '#]],'[1]Equip Rates'!A:C,3,FALSE),"")</f>
        <v/>
      </c>
      <c r="F1149" s="1" t="str">
        <f>IFERROR(VLOOKUP(Table_Query_from_Cas_Ragle35[[#This Row],[Equipment '#]],H:I,2,FALSE), "No Div")</f>
        <v>2</v>
      </c>
      <c r="H1149" s="1" t="s">
        <v>116</v>
      </c>
      <c r="I1149" s="1" t="s">
        <v>1507</v>
      </c>
    </row>
    <row r="1150" spans="1:9" x14ac:dyDescent="0.3">
      <c r="A1150" s="1" t="s">
        <v>2955</v>
      </c>
      <c r="B1150" s="1" t="s">
        <v>2956</v>
      </c>
      <c r="C1150" s="1">
        <v>16500</v>
      </c>
      <c r="D1150" s="1" t="s">
        <v>1356</v>
      </c>
      <c r="E1150" s="1" t="str">
        <f>IFERROR(VLOOKUP(Table_Query_from_Cas_Ragle35[[#This Row],[Equipment '#]],'[1]Equip Rates'!A:C,3,FALSE),"")</f>
        <v/>
      </c>
      <c r="F1150" s="1" t="str">
        <f>IFERROR(VLOOKUP(Table_Query_from_Cas_Ragle35[[#This Row],[Equipment '#]],H:I,2,FALSE), "No Div")</f>
        <v>2</v>
      </c>
      <c r="H1150" s="1" t="s">
        <v>117</v>
      </c>
      <c r="I1150" s="1" t="s">
        <v>1360</v>
      </c>
    </row>
    <row r="1151" spans="1:9" x14ac:dyDescent="0.3">
      <c r="A1151" s="1" t="s">
        <v>2957</v>
      </c>
      <c r="B1151" s="1" t="s">
        <v>2958</v>
      </c>
      <c r="C1151" s="1">
        <v>19995</v>
      </c>
      <c r="D1151" s="1" t="s">
        <v>1356</v>
      </c>
      <c r="E1151" s="1" t="str">
        <f>IFERROR(VLOOKUP(Table_Query_from_Cas_Ragle35[[#This Row],[Equipment '#]],'[1]Equip Rates'!A:C,3,FALSE),"")</f>
        <v/>
      </c>
      <c r="F1151" s="1" t="str">
        <f>IFERROR(VLOOKUP(Table_Query_from_Cas_Ragle35[[#This Row],[Equipment '#]],H:I,2,FALSE), "No Div")</f>
        <v>2</v>
      </c>
      <c r="H1151" s="1" t="s">
        <v>118</v>
      </c>
      <c r="I1151" s="1" t="s">
        <v>1360</v>
      </c>
    </row>
    <row r="1152" spans="1:9" x14ac:dyDescent="0.3">
      <c r="A1152" s="1" t="s">
        <v>2959</v>
      </c>
      <c r="B1152" s="1" t="s">
        <v>2960</v>
      </c>
      <c r="C1152" s="1">
        <v>8650</v>
      </c>
      <c r="D1152" s="1" t="s">
        <v>1356</v>
      </c>
      <c r="E1152" s="1" t="str">
        <f>IFERROR(VLOOKUP(Table_Query_from_Cas_Ragle35[[#This Row],[Equipment '#]],'[1]Equip Rates'!A:C,3,FALSE),"")</f>
        <v/>
      </c>
      <c r="F1152" s="1" t="str">
        <f>IFERROR(VLOOKUP(Table_Query_from_Cas_Ragle35[[#This Row],[Equipment '#]],H:I,2,FALSE), "No Div")</f>
        <v>4</v>
      </c>
      <c r="H1152" s="1" t="s">
        <v>478</v>
      </c>
      <c r="I1152" s="1" t="s">
        <v>1360</v>
      </c>
    </row>
    <row r="1153" spans="1:9" x14ac:dyDescent="0.3">
      <c r="A1153" s="1" t="s">
        <v>2961</v>
      </c>
      <c r="B1153" s="1" t="s">
        <v>2962</v>
      </c>
      <c r="C1153" s="1">
        <v>100000</v>
      </c>
      <c r="D1153" s="1" t="s">
        <v>1356</v>
      </c>
      <c r="E1153" s="1" t="str">
        <f>IFERROR(VLOOKUP(Table_Query_from_Cas_Ragle35[[#This Row],[Equipment '#]],'[1]Equip Rates'!A:C,3,FALSE),"")</f>
        <v/>
      </c>
      <c r="F1153" s="1" t="str">
        <f>IFERROR(VLOOKUP(Table_Query_from_Cas_Ragle35[[#This Row],[Equipment '#]],H:I,2,FALSE), "No Div")</f>
        <v>1</v>
      </c>
      <c r="H1153" s="1" t="s">
        <v>119</v>
      </c>
      <c r="I1153" s="1" t="s">
        <v>1360</v>
      </c>
    </row>
    <row r="1154" spans="1:9" x14ac:dyDescent="0.3">
      <c r="A1154" s="1" t="s">
        <v>2964</v>
      </c>
      <c r="B1154" s="1" t="s">
        <v>2965</v>
      </c>
      <c r="C1154" s="1">
        <v>18725</v>
      </c>
      <c r="D1154" s="1" t="s">
        <v>1356</v>
      </c>
      <c r="E1154" s="1" t="str">
        <f>IFERROR(VLOOKUP(Table_Query_from_Cas_Ragle35[[#This Row],[Equipment '#]],'[1]Equip Rates'!A:C,3,FALSE),"")</f>
        <v/>
      </c>
      <c r="F1154" s="1" t="str">
        <f>IFERROR(VLOOKUP(Table_Query_from_Cas_Ragle35[[#This Row],[Equipment '#]],H:I,2,FALSE), "No Div")</f>
        <v>1</v>
      </c>
      <c r="H1154" s="1" t="s">
        <v>120</v>
      </c>
      <c r="I1154" s="1" t="s">
        <v>1360</v>
      </c>
    </row>
    <row r="1155" spans="1:9" x14ac:dyDescent="0.3">
      <c r="A1155" s="1" t="s">
        <v>2966</v>
      </c>
      <c r="B1155" s="1" t="s">
        <v>2967</v>
      </c>
      <c r="C1155" s="1">
        <v>18725</v>
      </c>
      <c r="D1155" s="1" t="s">
        <v>1356</v>
      </c>
      <c r="E1155" s="1" t="str">
        <f>IFERROR(VLOOKUP(Table_Query_from_Cas_Ragle35[[#This Row],[Equipment '#]],'[1]Equip Rates'!A:C,3,FALSE),"")</f>
        <v/>
      </c>
      <c r="F1155" s="1" t="str">
        <f>IFERROR(VLOOKUP(Table_Query_from_Cas_Ragle35[[#This Row],[Equipment '#]],H:I,2,FALSE), "No Div")</f>
        <v>1</v>
      </c>
      <c r="H1155" s="1" t="s">
        <v>255</v>
      </c>
      <c r="I1155" s="1" t="s">
        <v>1360</v>
      </c>
    </row>
    <row r="1156" spans="1:9" x14ac:dyDescent="0.3">
      <c r="A1156" s="1" t="s">
        <v>2968</v>
      </c>
      <c r="B1156" s="1" t="s">
        <v>2969</v>
      </c>
      <c r="C1156" s="1">
        <v>0</v>
      </c>
      <c r="D1156" s="1" t="s">
        <v>1356</v>
      </c>
      <c r="E1156" s="1" t="str">
        <f>IFERROR(VLOOKUP(Table_Query_from_Cas_Ragle35[[#This Row],[Equipment '#]],'[1]Equip Rates'!A:C,3,FALSE),"")</f>
        <v/>
      </c>
      <c r="F1156" s="1" t="str">
        <f>IFERROR(VLOOKUP(Table_Query_from_Cas_Ragle35[[#This Row],[Equipment '#]],H:I,2,FALSE), "No Div")</f>
        <v>No Div</v>
      </c>
      <c r="H1156" s="1" t="s">
        <v>121</v>
      </c>
      <c r="I1156" s="1" t="s">
        <v>1360</v>
      </c>
    </row>
    <row r="1157" spans="1:9" x14ac:dyDescent="0.3">
      <c r="A1157" s="1" t="s">
        <v>2970</v>
      </c>
      <c r="B1157" s="1" t="s">
        <v>2823</v>
      </c>
      <c r="C1157" s="1">
        <v>0</v>
      </c>
      <c r="D1157" s="1" t="s">
        <v>1356</v>
      </c>
      <c r="E1157" s="1" t="str">
        <f>IFERROR(VLOOKUP(Table_Query_from_Cas_Ragle35[[#This Row],[Equipment '#]],'[1]Equip Rates'!A:C,3,FALSE),"")</f>
        <v/>
      </c>
      <c r="F1157" s="1" t="str">
        <f>IFERROR(VLOOKUP(Table_Query_from_Cas_Ragle35[[#This Row],[Equipment '#]],H:I,2,FALSE), "No Div")</f>
        <v>No Div</v>
      </c>
      <c r="H1157" s="1" t="s">
        <v>2903</v>
      </c>
      <c r="I1157" s="1" t="s">
        <v>1357</v>
      </c>
    </row>
    <row r="1158" spans="1:9" x14ac:dyDescent="0.3">
      <c r="A1158" s="1" t="s">
        <v>2971</v>
      </c>
      <c r="B1158" s="1" t="s">
        <v>2972</v>
      </c>
      <c r="C1158" s="1">
        <v>0</v>
      </c>
      <c r="D1158" s="1" t="s">
        <v>1356</v>
      </c>
      <c r="E1158" s="1" t="str">
        <f>IFERROR(VLOOKUP(Table_Query_from_Cas_Ragle35[[#This Row],[Equipment '#]],'[1]Equip Rates'!A:C,3,FALSE),"")</f>
        <v/>
      </c>
      <c r="F1158" s="1" t="str">
        <f>IFERROR(VLOOKUP(Table_Query_from_Cas_Ragle35[[#This Row],[Equipment '#]],H:I,2,FALSE), "No Div")</f>
        <v>No Div</v>
      </c>
      <c r="H1158" s="1" t="s">
        <v>122</v>
      </c>
      <c r="I1158" s="1" t="s">
        <v>1507</v>
      </c>
    </row>
    <row r="1159" spans="1:9" x14ac:dyDescent="0.3">
      <c r="A1159" s="1" t="s">
        <v>2973</v>
      </c>
      <c r="B1159" s="1" t="s">
        <v>1932</v>
      </c>
      <c r="C1159" s="1">
        <v>0</v>
      </c>
      <c r="D1159" s="1" t="s">
        <v>1356</v>
      </c>
      <c r="E1159" s="1" t="str">
        <f>IFERROR(VLOOKUP(Table_Query_from_Cas_Ragle35[[#This Row],[Equipment '#]],'[1]Equip Rates'!A:C,3,FALSE),"")</f>
        <v/>
      </c>
      <c r="F1159" s="1" t="str">
        <f>IFERROR(VLOOKUP(Table_Query_from_Cas_Ragle35[[#This Row],[Equipment '#]],H:I,2,FALSE), "No Div")</f>
        <v>No Div</v>
      </c>
      <c r="H1159" s="1" t="s">
        <v>2906</v>
      </c>
      <c r="I1159" s="1" t="s">
        <v>1357</v>
      </c>
    </row>
    <row r="1160" spans="1:9" x14ac:dyDescent="0.3">
      <c r="A1160" s="1" t="s">
        <v>2974</v>
      </c>
      <c r="B1160" s="1" t="s">
        <v>2975</v>
      </c>
      <c r="C1160" s="1">
        <v>73013.119999999995</v>
      </c>
      <c r="D1160" s="1" t="s">
        <v>1356</v>
      </c>
      <c r="E1160" s="1" t="str">
        <f>IFERROR(VLOOKUP(Table_Query_from_Cas_Ragle35[[#This Row],[Equipment '#]],'[1]Equip Rates'!A:C,3,FALSE),"")</f>
        <v/>
      </c>
      <c r="F1160" s="1" t="str">
        <f>IFERROR(VLOOKUP(Table_Query_from_Cas_Ragle35[[#This Row],[Equipment '#]],H:I,2,FALSE), "No Div")</f>
        <v>2</v>
      </c>
      <c r="H1160" s="1" t="s">
        <v>7580</v>
      </c>
      <c r="I1160" s="1" t="s">
        <v>1357</v>
      </c>
    </row>
    <row r="1161" spans="1:9" x14ac:dyDescent="0.3">
      <c r="A1161" s="1" t="s">
        <v>2976</v>
      </c>
      <c r="B1161" s="1" t="s">
        <v>2977</v>
      </c>
      <c r="C1161" s="1">
        <v>43000</v>
      </c>
      <c r="D1161" s="1" t="s">
        <v>1356</v>
      </c>
      <c r="E1161" s="1" t="str">
        <f>IFERROR(VLOOKUP(Table_Query_from_Cas_Ragle35[[#This Row],[Equipment '#]],'[1]Equip Rates'!A:C,3,FALSE),"")</f>
        <v/>
      </c>
      <c r="F1161" s="1" t="str">
        <f>IFERROR(VLOOKUP(Table_Query_from_Cas_Ragle35[[#This Row],[Equipment '#]],H:I,2,FALSE), "No Div")</f>
        <v>No Div</v>
      </c>
      <c r="H1161" s="1" t="s">
        <v>2912</v>
      </c>
      <c r="I1161" s="1" t="s">
        <v>1357</v>
      </c>
    </row>
    <row r="1162" spans="1:9" x14ac:dyDescent="0.3">
      <c r="A1162" s="1" t="s">
        <v>2979</v>
      </c>
      <c r="B1162" s="1" t="s">
        <v>2980</v>
      </c>
      <c r="C1162" s="1">
        <v>40500</v>
      </c>
      <c r="D1162" s="1" t="s">
        <v>1356</v>
      </c>
      <c r="E1162" s="1" t="str">
        <f>IFERROR(VLOOKUP(Table_Query_from_Cas_Ragle35[[#This Row],[Equipment '#]],'[1]Equip Rates'!A:C,3,FALSE),"")</f>
        <v/>
      </c>
      <c r="F1162" s="1" t="str">
        <f>IFERROR(VLOOKUP(Table_Query_from_Cas_Ragle35[[#This Row],[Equipment '#]],H:I,2,FALSE), "No Div")</f>
        <v>No Div</v>
      </c>
      <c r="H1162" s="1" t="s">
        <v>2914</v>
      </c>
      <c r="I1162" s="1" t="s">
        <v>1357</v>
      </c>
    </row>
    <row r="1163" spans="1:9" x14ac:dyDescent="0.3">
      <c r="A1163" s="1" t="s">
        <v>2982</v>
      </c>
      <c r="B1163" s="1" t="s">
        <v>2983</v>
      </c>
      <c r="C1163" s="1">
        <v>55651.5</v>
      </c>
      <c r="D1163" s="1" t="s">
        <v>1356</v>
      </c>
      <c r="E1163" s="1" t="str">
        <f>IFERROR(VLOOKUP(Table_Query_from_Cas_Ragle35[[#This Row],[Equipment '#]],'[1]Equip Rates'!A:C,3,FALSE),"")</f>
        <v/>
      </c>
      <c r="F1163" s="1" t="str">
        <f>IFERROR(VLOOKUP(Table_Query_from_Cas_Ragle35[[#This Row],[Equipment '#]],H:I,2,FALSE), "No Div")</f>
        <v>9</v>
      </c>
      <c r="H1163" s="1" t="s">
        <v>2926</v>
      </c>
      <c r="I1163" s="1" t="s">
        <v>1357</v>
      </c>
    </row>
    <row r="1164" spans="1:9" x14ac:dyDescent="0.3">
      <c r="A1164" s="1" t="s">
        <v>558</v>
      </c>
      <c r="B1164" s="1" t="s">
        <v>2984</v>
      </c>
      <c r="C1164" s="1">
        <v>34109.65</v>
      </c>
      <c r="D1164" s="1" t="s">
        <v>1356</v>
      </c>
      <c r="E1164" s="1">
        <f>IFERROR(VLOOKUP(Table_Query_from_Cas_Ragle35[[#This Row],[Equipment '#]],'[1]Equip Rates'!A:C,3,FALSE),"")</f>
        <v>1250</v>
      </c>
      <c r="F1164" s="1" t="str">
        <f>IFERROR(VLOOKUP(Table_Query_from_Cas_Ragle35[[#This Row],[Equipment '#]],H:I,2,FALSE), "No Div")</f>
        <v>2</v>
      </c>
      <c r="H1164" s="1" t="s">
        <v>2928</v>
      </c>
      <c r="I1164" s="1" t="s">
        <v>1357</v>
      </c>
    </row>
    <row r="1165" spans="1:9" x14ac:dyDescent="0.3">
      <c r="A1165" s="1" t="s">
        <v>2986</v>
      </c>
      <c r="B1165" s="1" t="s">
        <v>2987</v>
      </c>
      <c r="C1165" s="1">
        <v>93715.839999999997</v>
      </c>
      <c r="D1165" s="1" t="s">
        <v>1356</v>
      </c>
      <c r="E1165" s="1" t="str">
        <f>IFERROR(VLOOKUP(Table_Query_from_Cas_Ragle35[[#This Row],[Equipment '#]],'[1]Equip Rates'!A:C,3,FALSE),"")</f>
        <v/>
      </c>
      <c r="F1165" s="1" t="str">
        <f>IFERROR(VLOOKUP(Table_Query_from_Cas_Ragle35[[#This Row],[Equipment '#]],H:I,2,FALSE), "No Div")</f>
        <v>9</v>
      </c>
      <c r="H1165" s="1" t="s">
        <v>2929</v>
      </c>
      <c r="I1165" s="1" t="s">
        <v>1357</v>
      </c>
    </row>
    <row r="1166" spans="1:9" x14ac:dyDescent="0.3">
      <c r="A1166" s="1" t="s">
        <v>2988</v>
      </c>
      <c r="B1166" s="1" t="s">
        <v>2989</v>
      </c>
      <c r="C1166" s="1">
        <v>0</v>
      </c>
      <c r="D1166" s="1" t="s">
        <v>1356</v>
      </c>
      <c r="E1166" s="1" t="str">
        <f>IFERROR(VLOOKUP(Table_Query_from_Cas_Ragle35[[#This Row],[Equipment '#]],'[1]Equip Rates'!A:C,3,FALSE),"")</f>
        <v/>
      </c>
      <c r="F1166" s="1" t="str">
        <f>IFERROR(VLOOKUP(Table_Query_from_Cas_Ragle35[[#This Row],[Equipment '#]],H:I,2,FALSE), "No Div")</f>
        <v>No Div</v>
      </c>
      <c r="H1166" s="1" t="s">
        <v>2931</v>
      </c>
      <c r="I1166" s="1" t="s">
        <v>1360</v>
      </c>
    </row>
    <row r="1167" spans="1:9" x14ac:dyDescent="0.3">
      <c r="A1167" s="1" t="s">
        <v>123</v>
      </c>
      <c r="B1167" s="1" t="s">
        <v>2990</v>
      </c>
      <c r="C1167" s="1">
        <v>92070</v>
      </c>
      <c r="D1167" s="1" t="s">
        <v>1356</v>
      </c>
      <c r="E1167" s="1">
        <f>IFERROR(VLOOKUP(Table_Query_from_Cas_Ragle35[[#This Row],[Equipment '#]],'[1]Equip Rates'!A:C,3,FALSE),"")</f>
        <v>3000</v>
      </c>
      <c r="F1167" s="1" t="str">
        <f>IFERROR(VLOOKUP(Table_Query_from_Cas_Ragle35[[#This Row],[Equipment '#]],H:I,2,FALSE), "No Div")</f>
        <v>2</v>
      </c>
      <c r="H1167" s="1" t="s">
        <v>2935</v>
      </c>
      <c r="I1167" s="1" t="s">
        <v>1360</v>
      </c>
    </row>
    <row r="1168" spans="1:9" x14ac:dyDescent="0.3">
      <c r="A1168" s="1" t="s">
        <v>1329</v>
      </c>
      <c r="B1168" s="1" t="s">
        <v>1330</v>
      </c>
      <c r="C1168" s="1">
        <v>75000</v>
      </c>
      <c r="D1168" s="1" t="s">
        <v>1356</v>
      </c>
      <c r="E1168" s="1">
        <f>IFERROR(VLOOKUP(Table_Query_from_Cas_Ragle35[[#This Row],[Equipment '#]],'[1]Equip Rates'!A:C,3,FALSE),"")</f>
        <v>6000</v>
      </c>
      <c r="F1168" s="1" t="str">
        <f>IFERROR(VLOOKUP(Table_Query_from_Cas_Ragle35[[#This Row],[Equipment '#]],H:I,2,FALSE), "No Div")</f>
        <v>2</v>
      </c>
      <c r="H1168" s="1" t="s">
        <v>2937</v>
      </c>
      <c r="I1168" s="1" t="s">
        <v>1360</v>
      </c>
    </row>
    <row r="1169" spans="1:9" x14ac:dyDescent="0.3">
      <c r="A1169" s="1" t="s">
        <v>2991</v>
      </c>
      <c r="B1169" s="1" t="s">
        <v>2992</v>
      </c>
      <c r="C1169" s="1">
        <v>65000</v>
      </c>
      <c r="D1169" s="1" t="s">
        <v>1356</v>
      </c>
      <c r="E1169" s="1" t="str">
        <f>IFERROR(VLOOKUP(Table_Query_from_Cas_Ragle35[[#This Row],[Equipment '#]],'[1]Equip Rates'!A:C,3,FALSE),"")</f>
        <v/>
      </c>
      <c r="F1169" s="1" t="str">
        <f>IFERROR(VLOOKUP(Table_Query_from_Cas_Ragle35[[#This Row],[Equipment '#]],H:I,2,FALSE), "No Div")</f>
        <v>1</v>
      </c>
      <c r="H1169" s="1" t="s">
        <v>2938</v>
      </c>
      <c r="I1169" s="1" t="s">
        <v>1360</v>
      </c>
    </row>
    <row r="1170" spans="1:9" x14ac:dyDescent="0.3">
      <c r="A1170" s="1" t="s">
        <v>1083</v>
      </c>
      <c r="B1170" s="1" t="s">
        <v>1331</v>
      </c>
      <c r="C1170" s="1">
        <v>216639.13</v>
      </c>
      <c r="D1170" s="1" t="s">
        <v>1356</v>
      </c>
      <c r="E1170" s="1">
        <f>IFERROR(VLOOKUP(Table_Query_from_Cas_Ragle35[[#This Row],[Equipment '#]],'[1]Equip Rates'!A:C,3,FALSE),"")</f>
        <v>7000</v>
      </c>
      <c r="F1170" s="1" t="str">
        <f>IFERROR(VLOOKUP(Table_Query_from_Cas_Ragle35[[#This Row],[Equipment '#]],H:I,2,FALSE), "No Div")</f>
        <v>2</v>
      </c>
      <c r="H1170" s="1" t="s">
        <v>2940</v>
      </c>
      <c r="I1170" s="1" t="s">
        <v>1360</v>
      </c>
    </row>
    <row r="1171" spans="1:9" x14ac:dyDescent="0.3">
      <c r="A1171" s="1" t="s">
        <v>3536</v>
      </c>
      <c r="B1171" s="1" t="s">
        <v>3537</v>
      </c>
      <c r="C1171" s="1">
        <v>432480</v>
      </c>
      <c r="D1171" s="1" t="s">
        <v>1356</v>
      </c>
      <c r="E1171" s="1" t="str">
        <f>IFERROR(VLOOKUP(Table_Query_from_Cas_Ragle35[[#This Row],[Equipment '#]],'[1]Equip Rates'!A:C,3,FALSE),"")</f>
        <v/>
      </c>
      <c r="F1171" s="1" t="str">
        <f>IFERROR(VLOOKUP(Table_Query_from_Cas_Ragle35[[#This Row],[Equipment '#]],H:I,2,FALSE), "No Div")</f>
        <v>1</v>
      </c>
      <c r="H1171" s="1" t="s">
        <v>2942</v>
      </c>
      <c r="I1171" s="1" t="s">
        <v>1360</v>
      </c>
    </row>
    <row r="1172" spans="1:9" x14ac:dyDescent="0.3">
      <c r="A1172" s="1" t="s">
        <v>2993</v>
      </c>
      <c r="B1172" s="1" t="s">
        <v>2994</v>
      </c>
      <c r="C1172" s="1">
        <v>0</v>
      </c>
      <c r="D1172" s="1" t="s">
        <v>1356</v>
      </c>
      <c r="E1172" s="1" t="str">
        <f>IFERROR(VLOOKUP(Table_Query_from_Cas_Ragle35[[#This Row],[Equipment '#]],'[1]Equip Rates'!A:C,3,FALSE),"")</f>
        <v/>
      </c>
      <c r="F1172" s="1" t="str">
        <f>IFERROR(VLOOKUP(Table_Query_from_Cas_Ragle35[[#This Row],[Equipment '#]],H:I,2,FALSE), "No Div")</f>
        <v>No Div</v>
      </c>
      <c r="H1172" s="1" t="s">
        <v>2943</v>
      </c>
      <c r="I1172" s="1" t="s">
        <v>1357</v>
      </c>
    </row>
    <row r="1173" spans="1:9" x14ac:dyDescent="0.3">
      <c r="A1173" s="1" t="s">
        <v>2996</v>
      </c>
      <c r="B1173" s="1" t="s">
        <v>2997</v>
      </c>
      <c r="C1173" s="1">
        <v>0</v>
      </c>
      <c r="D1173" s="1" t="s">
        <v>1356</v>
      </c>
      <c r="E1173" s="1" t="str">
        <f>IFERROR(VLOOKUP(Table_Query_from_Cas_Ragle35[[#This Row],[Equipment '#]],'[1]Equip Rates'!A:C,3,FALSE),"")</f>
        <v/>
      </c>
      <c r="F1173" s="1" t="str">
        <f>IFERROR(VLOOKUP(Table_Query_from_Cas_Ragle35[[#This Row],[Equipment '#]],H:I,2,FALSE), "No Div")</f>
        <v>No Div</v>
      </c>
      <c r="H1173" s="1" t="s">
        <v>2945</v>
      </c>
      <c r="I1173" s="1" t="s">
        <v>1357</v>
      </c>
    </row>
    <row r="1174" spans="1:9" x14ac:dyDescent="0.3">
      <c r="A1174" s="1" t="s">
        <v>2999</v>
      </c>
      <c r="B1174" s="1" t="s">
        <v>3000</v>
      </c>
      <c r="C1174" s="1">
        <v>0</v>
      </c>
      <c r="D1174" s="1" t="s">
        <v>1356</v>
      </c>
      <c r="E1174" s="1" t="str">
        <f>IFERROR(VLOOKUP(Table_Query_from_Cas_Ragle35[[#This Row],[Equipment '#]],'[1]Equip Rates'!A:C,3,FALSE),"")</f>
        <v/>
      </c>
      <c r="F1174" s="1" t="str">
        <f>IFERROR(VLOOKUP(Table_Query_from_Cas_Ragle35[[#This Row],[Equipment '#]],H:I,2,FALSE), "No Div")</f>
        <v>No Div</v>
      </c>
      <c r="H1174" s="1" t="s">
        <v>2947</v>
      </c>
      <c r="I1174" s="1" t="s">
        <v>1357</v>
      </c>
    </row>
    <row r="1175" spans="1:9" x14ac:dyDescent="0.3">
      <c r="A1175" s="1" t="s">
        <v>3001</v>
      </c>
      <c r="B1175" s="1" t="s">
        <v>3002</v>
      </c>
      <c r="C1175" s="1">
        <v>0</v>
      </c>
      <c r="D1175" s="1" t="s">
        <v>1356</v>
      </c>
      <c r="E1175" s="1" t="str">
        <f>IFERROR(VLOOKUP(Table_Query_from_Cas_Ragle35[[#This Row],[Equipment '#]],'[1]Equip Rates'!A:C,3,FALSE),"")</f>
        <v/>
      </c>
      <c r="F1175" s="1" t="str">
        <f>IFERROR(VLOOKUP(Table_Query_from_Cas_Ragle35[[#This Row],[Equipment '#]],H:I,2,FALSE), "No Div")</f>
        <v>No Div</v>
      </c>
      <c r="H1175" s="1" t="s">
        <v>2949</v>
      </c>
      <c r="I1175" s="1" t="s">
        <v>1456</v>
      </c>
    </row>
    <row r="1176" spans="1:9" x14ac:dyDescent="0.3">
      <c r="A1176" s="1" t="s">
        <v>3004</v>
      </c>
      <c r="B1176" s="1" t="s">
        <v>3005</v>
      </c>
      <c r="C1176" s="1">
        <v>0</v>
      </c>
      <c r="D1176" s="1" t="s">
        <v>1356</v>
      </c>
      <c r="E1176" s="1" t="str">
        <f>IFERROR(VLOOKUP(Table_Query_from_Cas_Ragle35[[#This Row],[Equipment '#]],'[1]Equip Rates'!A:C,3,FALSE),"")</f>
        <v/>
      </c>
      <c r="F1176" s="1" t="str">
        <f>IFERROR(VLOOKUP(Table_Query_from_Cas_Ragle35[[#This Row],[Equipment '#]],H:I,2,FALSE), "No Div")</f>
        <v>No Div</v>
      </c>
      <c r="H1176" s="1" t="s">
        <v>3534</v>
      </c>
      <c r="I1176" s="1" t="s">
        <v>1357</v>
      </c>
    </row>
    <row r="1177" spans="1:9" x14ac:dyDescent="0.3">
      <c r="A1177" s="1" t="s">
        <v>2995</v>
      </c>
      <c r="B1177" s="1" t="s">
        <v>3006</v>
      </c>
      <c r="C1177" s="1">
        <v>0</v>
      </c>
      <c r="D1177" s="1" t="s">
        <v>1356</v>
      </c>
      <c r="E1177" s="1" t="str">
        <f>IFERROR(VLOOKUP(Table_Query_from_Cas_Ragle35[[#This Row],[Equipment '#]],'[1]Equip Rates'!A:C,3,FALSE),"")</f>
        <v/>
      </c>
      <c r="F1177" s="1" t="str">
        <f>IFERROR(VLOOKUP(Table_Query_from_Cas_Ragle35[[#This Row],[Equipment '#]],H:I,2,FALSE), "No Div")</f>
        <v>1</v>
      </c>
      <c r="H1177" s="1" t="s">
        <v>7582</v>
      </c>
      <c r="I1177" s="1" t="s">
        <v>1357</v>
      </c>
    </row>
    <row r="1178" spans="1:9" x14ac:dyDescent="0.3">
      <c r="A1178" s="1" t="s">
        <v>2998</v>
      </c>
      <c r="B1178" s="1" t="s">
        <v>3007</v>
      </c>
      <c r="C1178" s="1">
        <v>55051.01</v>
      </c>
      <c r="D1178" s="1" t="s">
        <v>1356</v>
      </c>
      <c r="E1178" s="1" t="str">
        <f>IFERROR(VLOOKUP(Table_Query_from_Cas_Ragle35[[#This Row],[Equipment '#]],'[1]Equip Rates'!A:C,3,FALSE),"")</f>
        <v/>
      </c>
      <c r="F1178" s="1" t="str">
        <f>IFERROR(VLOOKUP(Table_Query_from_Cas_Ragle35[[#This Row],[Equipment '#]],H:I,2,FALSE), "No Div")</f>
        <v>1</v>
      </c>
      <c r="H1178" s="1" t="s">
        <v>2963</v>
      </c>
      <c r="I1178" s="1" t="s">
        <v>1357</v>
      </c>
    </row>
    <row r="1179" spans="1:9" x14ac:dyDescent="0.3">
      <c r="A1179" s="1" t="s">
        <v>124</v>
      </c>
      <c r="B1179" s="1" t="s">
        <v>230</v>
      </c>
      <c r="C1179" s="1">
        <v>78968.38</v>
      </c>
      <c r="D1179" s="1" t="s">
        <v>1356</v>
      </c>
      <c r="E1179" s="1">
        <f>IFERROR(VLOOKUP(Table_Query_from_Cas_Ragle35[[#This Row],[Equipment '#]],'[1]Equip Rates'!A:C,3,FALSE),"")</f>
        <v>4000</v>
      </c>
      <c r="F1179" s="1" t="str">
        <f>IFERROR(VLOOKUP(Table_Query_from_Cas_Ragle35[[#This Row],[Equipment '#]],H:I,2,FALSE), "No Div")</f>
        <v>2</v>
      </c>
      <c r="H1179" s="1" t="s">
        <v>2953</v>
      </c>
      <c r="I1179" s="1" t="s">
        <v>1360</v>
      </c>
    </row>
    <row r="1180" spans="1:9" x14ac:dyDescent="0.3">
      <c r="A1180" s="1" t="s">
        <v>1332</v>
      </c>
      <c r="B1180" s="1" t="s">
        <v>1333</v>
      </c>
      <c r="C1180" s="1">
        <v>73450</v>
      </c>
      <c r="D1180" s="1" t="s">
        <v>1356</v>
      </c>
      <c r="E1180" s="1">
        <f>IFERROR(VLOOKUP(Table_Query_from_Cas_Ragle35[[#This Row],[Equipment '#]],'[1]Equip Rates'!A:C,3,FALSE),"")</f>
        <v>4000</v>
      </c>
      <c r="F1180" s="1" t="str">
        <f>IFERROR(VLOOKUP(Table_Query_from_Cas_Ragle35[[#This Row],[Equipment '#]],H:I,2,FALSE), "No Div")</f>
        <v>2</v>
      </c>
      <c r="H1180" s="1" t="s">
        <v>2955</v>
      </c>
      <c r="I1180" s="1" t="s">
        <v>1360</v>
      </c>
    </row>
    <row r="1181" spans="1:9" x14ac:dyDescent="0.3">
      <c r="A1181" s="1" t="s">
        <v>479</v>
      </c>
      <c r="B1181" s="1" t="s">
        <v>1063</v>
      </c>
      <c r="C1181" s="1">
        <v>40906.43</v>
      </c>
      <c r="D1181" s="1" t="s">
        <v>1356</v>
      </c>
      <c r="E1181" s="1">
        <f>IFERROR(VLOOKUP(Table_Query_from_Cas_Ragle35[[#This Row],[Equipment '#]],'[1]Equip Rates'!A:C,3,FALSE),"")</f>
        <v>4000</v>
      </c>
      <c r="F1181" s="1" t="str">
        <f>IFERROR(VLOOKUP(Table_Query_from_Cas_Ragle35[[#This Row],[Equipment '#]],H:I,2,FALSE), "No Div")</f>
        <v>2</v>
      </c>
      <c r="H1181" s="1" t="s">
        <v>2957</v>
      </c>
      <c r="I1181" s="1" t="s">
        <v>1360</v>
      </c>
    </row>
    <row r="1182" spans="1:9" x14ac:dyDescent="0.3">
      <c r="A1182" s="1" t="s">
        <v>125</v>
      </c>
      <c r="B1182" s="1" t="s">
        <v>231</v>
      </c>
      <c r="C1182" s="1">
        <v>75748.3</v>
      </c>
      <c r="D1182" s="1" t="s">
        <v>1356</v>
      </c>
      <c r="E1182" s="1">
        <f>IFERROR(VLOOKUP(Table_Query_from_Cas_Ragle35[[#This Row],[Equipment '#]],'[1]Equip Rates'!A:C,3,FALSE),"")</f>
        <v>4000</v>
      </c>
      <c r="F1182" s="1" t="str">
        <f>IFERROR(VLOOKUP(Table_Query_from_Cas_Ragle35[[#This Row],[Equipment '#]],H:I,2,FALSE), "No Div")</f>
        <v>2</v>
      </c>
      <c r="H1182" s="1" t="s">
        <v>2959</v>
      </c>
      <c r="I1182" s="1" t="s">
        <v>1507</v>
      </c>
    </row>
    <row r="1183" spans="1:9" x14ac:dyDescent="0.3">
      <c r="A1183" s="1" t="s">
        <v>3008</v>
      </c>
      <c r="B1183" s="1" t="s">
        <v>3009</v>
      </c>
      <c r="C1183" s="1">
        <v>58850</v>
      </c>
      <c r="D1183" s="1" t="s">
        <v>1356</v>
      </c>
      <c r="E1183" s="1" t="str">
        <f>IFERROR(VLOOKUP(Table_Query_from_Cas_Ragle35[[#This Row],[Equipment '#]],'[1]Equip Rates'!A:C,3,FALSE),"")</f>
        <v/>
      </c>
      <c r="F1183" s="1" t="str">
        <f>IFERROR(VLOOKUP(Table_Query_from_Cas_Ragle35[[#This Row],[Equipment '#]],H:I,2,FALSE), "No Div")</f>
        <v>1</v>
      </c>
      <c r="H1183" s="1" t="s">
        <v>2961</v>
      </c>
      <c r="I1183" s="1" t="s">
        <v>1357</v>
      </c>
    </row>
    <row r="1184" spans="1:9" x14ac:dyDescent="0.3">
      <c r="A1184" s="1" t="s">
        <v>126</v>
      </c>
      <c r="B1184" s="1" t="s">
        <v>232</v>
      </c>
      <c r="C1184" s="1">
        <v>82312.5</v>
      </c>
      <c r="D1184" s="1" t="s">
        <v>1356</v>
      </c>
      <c r="E1184" s="1">
        <f>IFERROR(VLOOKUP(Table_Query_from_Cas_Ragle35[[#This Row],[Equipment '#]],'[1]Equip Rates'!A:C,3,FALSE),"")</f>
        <v>4000</v>
      </c>
      <c r="F1184" s="1" t="str">
        <f>IFERROR(VLOOKUP(Table_Query_from_Cas_Ragle35[[#This Row],[Equipment '#]],H:I,2,FALSE), "No Div")</f>
        <v>2</v>
      </c>
      <c r="H1184" s="1" t="s">
        <v>2964</v>
      </c>
      <c r="I1184" s="1" t="s">
        <v>1357</v>
      </c>
    </row>
    <row r="1185" spans="1:9" x14ac:dyDescent="0.3">
      <c r="A1185" s="1" t="s">
        <v>480</v>
      </c>
      <c r="B1185" s="1" t="s">
        <v>1064</v>
      </c>
      <c r="C1185" s="1">
        <v>39266.32</v>
      </c>
      <c r="D1185" s="1" t="s">
        <v>1356</v>
      </c>
      <c r="E1185" s="1">
        <f>IFERROR(VLOOKUP(Table_Query_from_Cas_Ragle35[[#This Row],[Equipment '#]],'[1]Equip Rates'!A:C,3,FALSE),"")</f>
        <v>2000</v>
      </c>
      <c r="F1185" s="1" t="str">
        <f>IFERROR(VLOOKUP(Table_Query_from_Cas_Ragle35[[#This Row],[Equipment '#]],H:I,2,FALSE), "No Div")</f>
        <v>2</v>
      </c>
      <c r="H1185" s="1" t="s">
        <v>2966</v>
      </c>
      <c r="I1185" s="1" t="s">
        <v>1357</v>
      </c>
    </row>
    <row r="1186" spans="1:9" x14ac:dyDescent="0.3">
      <c r="A1186" s="1" t="s">
        <v>6005</v>
      </c>
      <c r="B1186" s="1" t="s">
        <v>6028</v>
      </c>
      <c r="C1186" s="1">
        <v>28750.03</v>
      </c>
      <c r="D1186" s="1" t="s">
        <v>1356</v>
      </c>
      <c r="E1186" s="1">
        <f>IFERROR(VLOOKUP(Table_Query_from_Cas_Ragle35[[#This Row],[Equipment '#]],'[1]Equip Rates'!A:C,3,FALSE),"")</f>
        <v>2000</v>
      </c>
      <c r="F1186" s="1" t="str">
        <f>IFERROR(VLOOKUP(Table_Query_from_Cas_Ragle35[[#This Row],[Equipment '#]],H:I,2,FALSE), "No Div")</f>
        <v>2</v>
      </c>
      <c r="H1186" s="1" t="s">
        <v>2974</v>
      </c>
      <c r="I1186" s="1" t="s">
        <v>1360</v>
      </c>
    </row>
    <row r="1187" spans="1:9" x14ac:dyDescent="0.3">
      <c r="A1187" s="1" t="s">
        <v>3013</v>
      </c>
      <c r="B1187" s="1" t="s">
        <v>3014</v>
      </c>
      <c r="C1187" s="1">
        <v>0</v>
      </c>
      <c r="D1187" s="1" t="s">
        <v>1356</v>
      </c>
      <c r="E1187" s="1" t="str">
        <f>IFERROR(VLOOKUP(Table_Query_from_Cas_Ragle35[[#This Row],[Equipment '#]],'[1]Equip Rates'!A:C,3,FALSE),"")</f>
        <v/>
      </c>
      <c r="F1187" s="1" t="str">
        <f>IFERROR(VLOOKUP(Table_Query_from_Cas_Ragle35[[#This Row],[Equipment '#]],H:I,2,FALSE), "No Div")</f>
        <v>No Div</v>
      </c>
      <c r="H1187" s="1" t="s">
        <v>2978</v>
      </c>
      <c r="I1187" s="1" t="s">
        <v>1357</v>
      </c>
    </row>
    <row r="1188" spans="1:9" x14ac:dyDescent="0.3">
      <c r="A1188" s="1" t="s">
        <v>3016</v>
      </c>
      <c r="B1188" s="1" t="s">
        <v>3017</v>
      </c>
      <c r="C1188" s="1">
        <v>0</v>
      </c>
      <c r="D1188" s="1" t="s">
        <v>1356</v>
      </c>
      <c r="E1188" s="1" t="str">
        <f>IFERROR(VLOOKUP(Table_Query_from_Cas_Ragle35[[#This Row],[Equipment '#]],'[1]Equip Rates'!A:C,3,FALSE),"")</f>
        <v/>
      </c>
      <c r="F1188" s="1" t="str">
        <f>IFERROR(VLOOKUP(Table_Query_from_Cas_Ragle35[[#This Row],[Equipment '#]],H:I,2,FALSE), "No Div")</f>
        <v>No Div</v>
      </c>
      <c r="H1188" s="1" t="s">
        <v>2981</v>
      </c>
      <c r="I1188" s="1" t="s">
        <v>1574</v>
      </c>
    </row>
    <row r="1189" spans="1:9" x14ac:dyDescent="0.3">
      <c r="A1189" s="1" t="s">
        <v>3018</v>
      </c>
      <c r="B1189" s="1" t="s">
        <v>3019</v>
      </c>
      <c r="C1189" s="1">
        <v>0</v>
      </c>
      <c r="D1189" s="1" t="s">
        <v>1356</v>
      </c>
      <c r="E1189" s="1" t="str">
        <f>IFERROR(VLOOKUP(Table_Query_from_Cas_Ragle35[[#This Row],[Equipment '#]],'[1]Equip Rates'!A:C,3,FALSE),"")</f>
        <v/>
      </c>
      <c r="F1189" s="1" t="str">
        <f>IFERROR(VLOOKUP(Table_Query_from_Cas_Ragle35[[#This Row],[Equipment '#]],H:I,2,FALSE), "No Div")</f>
        <v>No Div</v>
      </c>
      <c r="H1189" s="1" t="s">
        <v>2982</v>
      </c>
      <c r="I1189" s="1" t="s">
        <v>1574</v>
      </c>
    </row>
    <row r="1190" spans="1:9" x14ac:dyDescent="0.3">
      <c r="A1190" s="1" t="s">
        <v>3021</v>
      </c>
      <c r="B1190" s="1" t="s">
        <v>3022</v>
      </c>
      <c r="C1190" s="1">
        <v>0</v>
      </c>
      <c r="D1190" s="1" t="s">
        <v>1356</v>
      </c>
      <c r="E1190" s="1" t="str">
        <f>IFERROR(VLOOKUP(Table_Query_from_Cas_Ragle35[[#This Row],[Equipment '#]],'[1]Equip Rates'!A:C,3,FALSE),"")</f>
        <v/>
      </c>
      <c r="F1190" s="1" t="str">
        <f>IFERROR(VLOOKUP(Table_Query_from_Cas_Ragle35[[#This Row],[Equipment '#]],H:I,2,FALSE), "No Div")</f>
        <v>No Div</v>
      </c>
      <c r="H1190" s="1" t="s">
        <v>2985</v>
      </c>
      <c r="I1190" s="1" t="s">
        <v>1909</v>
      </c>
    </row>
    <row r="1191" spans="1:9" x14ac:dyDescent="0.3">
      <c r="A1191" s="1" t="s">
        <v>3024</v>
      </c>
      <c r="B1191" s="1" t="s">
        <v>3025</v>
      </c>
      <c r="C1191" s="1">
        <v>0</v>
      </c>
      <c r="D1191" s="1" t="s">
        <v>1356</v>
      </c>
      <c r="E1191" s="1" t="str">
        <f>IFERROR(VLOOKUP(Table_Query_from_Cas_Ragle35[[#This Row],[Equipment '#]],'[1]Equip Rates'!A:C,3,FALSE),"")</f>
        <v/>
      </c>
      <c r="F1191" s="1" t="str">
        <f>IFERROR(VLOOKUP(Table_Query_from_Cas_Ragle35[[#This Row],[Equipment '#]],H:I,2,FALSE), "No Div")</f>
        <v>No Div</v>
      </c>
      <c r="H1191" s="1" t="s">
        <v>558</v>
      </c>
      <c r="I1191" s="1" t="s">
        <v>1360</v>
      </c>
    </row>
    <row r="1192" spans="1:9" x14ac:dyDescent="0.3">
      <c r="A1192" s="1" t="s">
        <v>3027</v>
      </c>
      <c r="B1192" s="1" t="s">
        <v>3028</v>
      </c>
      <c r="C1192" s="1">
        <v>0</v>
      </c>
      <c r="D1192" s="1" t="s">
        <v>1356</v>
      </c>
      <c r="E1192" s="1" t="str">
        <f>IFERROR(VLOOKUP(Table_Query_from_Cas_Ragle35[[#This Row],[Equipment '#]],'[1]Equip Rates'!A:C,3,FALSE),"")</f>
        <v/>
      </c>
      <c r="F1192" s="1" t="str">
        <f>IFERROR(VLOOKUP(Table_Query_from_Cas_Ragle35[[#This Row],[Equipment '#]],H:I,2,FALSE), "No Div")</f>
        <v>No Div</v>
      </c>
      <c r="H1192" s="1" t="s">
        <v>2986</v>
      </c>
      <c r="I1192" s="1" t="s">
        <v>1574</v>
      </c>
    </row>
    <row r="1193" spans="1:9" x14ac:dyDescent="0.3">
      <c r="A1193" s="1" t="s">
        <v>3030</v>
      </c>
      <c r="B1193" s="1" t="s">
        <v>3031</v>
      </c>
      <c r="C1193" s="1">
        <v>0</v>
      </c>
      <c r="D1193" s="1" t="s">
        <v>1356</v>
      </c>
      <c r="E1193" s="1" t="str">
        <f>IFERROR(VLOOKUP(Table_Query_from_Cas_Ragle35[[#This Row],[Equipment '#]],'[1]Equip Rates'!A:C,3,FALSE),"")</f>
        <v/>
      </c>
      <c r="F1193" s="1" t="str">
        <f>IFERROR(VLOOKUP(Table_Query_from_Cas_Ragle35[[#This Row],[Equipment '#]],H:I,2,FALSE), "No Div")</f>
        <v>No Div</v>
      </c>
      <c r="H1193" s="1" t="s">
        <v>123</v>
      </c>
      <c r="I1193" s="1" t="s">
        <v>1360</v>
      </c>
    </row>
    <row r="1194" spans="1:9" x14ac:dyDescent="0.3">
      <c r="A1194" s="1" t="s">
        <v>3033</v>
      </c>
      <c r="B1194" s="1" t="s">
        <v>3034</v>
      </c>
      <c r="C1194" s="1">
        <v>0</v>
      </c>
      <c r="D1194" s="1" t="s">
        <v>1356</v>
      </c>
      <c r="E1194" s="1" t="str">
        <f>IFERROR(VLOOKUP(Table_Query_from_Cas_Ragle35[[#This Row],[Equipment '#]],'[1]Equip Rates'!A:C,3,FALSE),"")</f>
        <v/>
      </c>
      <c r="F1194" s="1" t="str">
        <f>IFERROR(VLOOKUP(Table_Query_from_Cas_Ragle35[[#This Row],[Equipment '#]],H:I,2,FALSE), "No Div")</f>
        <v>No Div</v>
      </c>
      <c r="H1194" s="1" t="s">
        <v>1329</v>
      </c>
      <c r="I1194" s="1" t="s">
        <v>1360</v>
      </c>
    </row>
    <row r="1195" spans="1:9" x14ac:dyDescent="0.3">
      <c r="A1195" s="1" t="s">
        <v>3036</v>
      </c>
      <c r="B1195" s="1" t="s">
        <v>3037</v>
      </c>
      <c r="C1195" s="1">
        <v>0</v>
      </c>
      <c r="D1195" s="1" t="s">
        <v>1356</v>
      </c>
      <c r="E1195" s="1" t="str">
        <f>IFERROR(VLOOKUP(Table_Query_from_Cas_Ragle35[[#This Row],[Equipment '#]],'[1]Equip Rates'!A:C,3,FALSE),"")</f>
        <v/>
      </c>
      <c r="F1195" s="1" t="str">
        <f>IFERROR(VLOOKUP(Table_Query_from_Cas_Ragle35[[#This Row],[Equipment '#]],H:I,2,FALSE), "No Div")</f>
        <v>No Div</v>
      </c>
      <c r="H1195" s="1" t="s">
        <v>2991</v>
      </c>
      <c r="I1195" s="1" t="s">
        <v>1357</v>
      </c>
    </row>
    <row r="1196" spans="1:9" x14ac:dyDescent="0.3">
      <c r="A1196" s="1" t="s">
        <v>3039</v>
      </c>
      <c r="B1196" s="1" t="s">
        <v>3040</v>
      </c>
      <c r="C1196" s="1">
        <v>0</v>
      </c>
      <c r="D1196" s="1" t="s">
        <v>1356</v>
      </c>
      <c r="E1196" s="1" t="str">
        <f>IFERROR(VLOOKUP(Table_Query_from_Cas_Ragle35[[#This Row],[Equipment '#]],'[1]Equip Rates'!A:C,3,FALSE),"")</f>
        <v/>
      </c>
      <c r="F1196" s="1" t="str">
        <f>IFERROR(VLOOKUP(Table_Query_from_Cas_Ragle35[[#This Row],[Equipment '#]],H:I,2,FALSE), "No Div")</f>
        <v>No Div</v>
      </c>
      <c r="H1196" s="1" t="s">
        <v>1083</v>
      </c>
      <c r="I1196" s="1" t="s">
        <v>1360</v>
      </c>
    </row>
    <row r="1197" spans="1:9" x14ac:dyDescent="0.3">
      <c r="A1197" s="1" t="s">
        <v>3042</v>
      </c>
      <c r="B1197" s="1" t="s">
        <v>3043</v>
      </c>
      <c r="C1197" s="1">
        <v>0</v>
      </c>
      <c r="D1197" s="1" t="s">
        <v>1356</v>
      </c>
      <c r="E1197" s="1" t="str">
        <f>IFERROR(VLOOKUP(Table_Query_from_Cas_Ragle35[[#This Row],[Equipment '#]],'[1]Equip Rates'!A:C,3,FALSE),"")</f>
        <v/>
      </c>
      <c r="F1197" s="1" t="str">
        <f>IFERROR(VLOOKUP(Table_Query_from_Cas_Ragle35[[#This Row],[Equipment '#]],H:I,2,FALSE), "No Div")</f>
        <v>No Div</v>
      </c>
      <c r="H1197" s="1" t="s">
        <v>3536</v>
      </c>
      <c r="I1197" s="1" t="s">
        <v>1357</v>
      </c>
    </row>
    <row r="1198" spans="1:9" x14ac:dyDescent="0.3">
      <c r="A1198" s="1" t="s">
        <v>3045</v>
      </c>
      <c r="B1198" s="1" t="s">
        <v>3046</v>
      </c>
      <c r="C1198" s="1">
        <v>0</v>
      </c>
      <c r="D1198" s="1" t="s">
        <v>1356</v>
      </c>
      <c r="E1198" s="1" t="str">
        <f>IFERROR(VLOOKUP(Table_Query_from_Cas_Ragle35[[#This Row],[Equipment '#]],'[1]Equip Rates'!A:C,3,FALSE),"")</f>
        <v/>
      </c>
      <c r="F1198" s="1" t="str">
        <f>IFERROR(VLOOKUP(Table_Query_from_Cas_Ragle35[[#This Row],[Equipment '#]],H:I,2,FALSE), "No Div")</f>
        <v>No Div</v>
      </c>
      <c r="H1198" s="1" t="s">
        <v>2995</v>
      </c>
      <c r="I1198" s="1" t="s">
        <v>1357</v>
      </c>
    </row>
    <row r="1199" spans="1:9" x14ac:dyDescent="0.3">
      <c r="A1199" s="1" t="s">
        <v>3047</v>
      </c>
      <c r="B1199" s="1" t="s">
        <v>3048</v>
      </c>
      <c r="C1199" s="1">
        <v>0</v>
      </c>
      <c r="D1199" s="1" t="s">
        <v>1356</v>
      </c>
      <c r="E1199" s="1" t="str">
        <f>IFERROR(VLOOKUP(Table_Query_from_Cas_Ragle35[[#This Row],[Equipment '#]],'[1]Equip Rates'!A:C,3,FALSE),"")</f>
        <v/>
      </c>
      <c r="F1199" s="1" t="str">
        <f>IFERROR(VLOOKUP(Table_Query_from_Cas_Ragle35[[#This Row],[Equipment '#]],H:I,2,FALSE), "No Div")</f>
        <v>No Div</v>
      </c>
      <c r="H1199" s="1" t="s">
        <v>2998</v>
      </c>
      <c r="I1199" s="1" t="s">
        <v>1357</v>
      </c>
    </row>
    <row r="1200" spans="1:9" x14ac:dyDescent="0.3">
      <c r="A1200" s="1" t="s">
        <v>3050</v>
      </c>
      <c r="B1200" s="1" t="s">
        <v>3051</v>
      </c>
      <c r="C1200" s="1">
        <v>0</v>
      </c>
      <c r="D1200" s="1" t="s">
        <v>1356</v>
      </c>
      <c r="E1200" s="1" t="str">
        <f>IFERROR(VLOOKUP(Table_Query_from_Cas_Ragle35[[#This Row],[Equipment '#]],'[1]Equip Rates'!A:C,3,FALSE),"")</f>
        <v/>
      </c>
      <c r="F1200" s="1" t="str">
        <f>IFERROR(VLOOKUP(Table_Query_from_Cas_Ragle35[[#This Row],[Equipment '#]],H:I,2,FALSE), "No Div")</f>
        <v>No Div</v>
      </c>
      <c r="H1200" s="1" t="s">
        <v>124</v>
      </c>
      <c r="I1200" s="1" t="s">
        <v>1360</v>
      </c>
    </row>
    <row r="1201" spans="1:9" x14ac:dyDescent="0.3">
      <c r="A1201" s="1" t="s">
        <v>3052</v>
      </c>
      <c r="B1201" s="1" t="s">
        <v>3053</v>
      </c>
      <c r="C1201" s="1">
        <v>0</v>
      </c>
      <c r="D1201" s="1" t="s">
        <v>1356</v>
      </c>
      <c r="E1201" s="1" t="str">
        <f>IFERROR(VLOOKUP(Table_Query_from_Cas_Ragle35[[#This Row],[Equipment '#]],'[1]Equip Rates'!A:C,3,FALSE),"")</f>
        <v/>
      </c>
      <c r="F1201" s="1" t="str">
        <f>IFERROR(VLOOKUP(Table_Query_from_Cas_Ragle35[[#This Row],[Equipment '#]],H:I,2,FALSE), "No Div")</f>
        <v>No Div</v>
      </c>
      <c r="H1201" s="1" t="s">
        <v>3003</v>
      </c>
      <c r="I1201" s="1" t="s">
        <v>1507</v>
      </c>
    </row>
    <row r="1202" spans="1:9" x14ac:dyDescent="0.3">
      <c r="A1202" s="1" t="s">
        <v>3054</v>
      </c>
      <c r="B1202" s="1" t="s">
        <v>3055</v>
      </c>
      <c r="C1202" s="1">
        <v>0</v>
      </c>
      <c r="D1202" s="1" t="s">
        <v>1356</v>
      </c>
      <c r="E1202" s="1" t="str">
        <f>IFERROR(VLOOKUP(Table_Query_from_Cas_Ragle35[[#This Row],[Equipment '#]],'[1]Equip Rates'!A:C,3,FALSE),"")</f>
        <v/>
      </c>
      <c r="F1202" s="1" t="str">
        <f>IFERROR(VLOOKUP(Table_Query_from_Cas_Ragle35[[#This Row],[Equipment '#]],H:I,2,FALSE), "No Div")</f>
        <v>No Div</v>
      </c>
      <c r="H1202" s="1" t="s">
        <v>1332</v>
      </c>
      <c r="I1202" s="1" t="s">
        <v>1360</v>
      </c>
    </row>
    <row r="1203" spans="1:9" x14ac:dyDescent="0.3">
      <c r="A1203" s="1" t="s">
        <v>3057</v>
      </c>
      <c r="B1203" s="1" t="s">
        <v>3058</v>
      </c>
      <c r="C1203" s="1">
        <v>0</v>
      </c>
      <c r="D1203" s="1" t="s">
        <v>1356</v>
      </c>
      <c r="E1203" s="1" t="str">
        <f>IFERROR(VLOOKUP(Table_Query_from_Cas_Ragle35[[#This Row],[Equipment '#]],'[1]Equip Rates'!A:C,3,FALSE),"")</f>
        <v/>
      </c>
      <c r="F1203" s="1" t="str">
        <f>IFERROR(VLOOKUP(Table_Query_from_Cas_Ragle35[[#This Row],[Equipment '#]],H:I,2,FALSE), "No Div")</f>
        <v>No Div</v>
      </c>
      <c r="H1203" s="1" t="s">
        <v>1153</v>
      </c>
      <c r="I1203" s="1" t="s">
        <v>1507</v>
      </c>
    </row>
    <row r="1204" spans="1:9" x14ac:dyDescent="0.3">
      <c r="A1204" s="1" t="s">
        <v>3010</v>
      </c>
      <c r="B1204" s="1" t="s">
        <v>3059</v>
      </c>
      <c r="C1204" s="1">
        <v>5000</v>
      </c>
      <c r="D1204" s="1" t="s">
        <v>1356</v>
      </c>
      <c r="E1204" s="1" t="str">
        <f>IFERROR(VLOOKUP(Table_Query_from_Cas_Ragle35[[#This Row],[Equipment '#]],'[1]Equip Rates'!A:C,3,FALSE),"")</f>
        <v/>
      </c>
      <c r="F1204" s="1" t="str">
        <f>IFERROR(VLOOKUP(Table_Query_from_Cas_Ragle35[[#This Row],[Equipment '#]],H:I,2,FALSE), "No Div")</f>
        <v>1</v>
      </c>
      <c r="H1204" s="1" t="s">
        <v>479</v>
      </c>
      <c r="I1204" s="1" t="s">
        <v>1360</v>
      </c>
    </row>
    <row r="1205" spans="1:9" x14ac:dyDescent="0.3">
      <c r="A1205" s="1" t="s">
        <v>3060</v>
      </c>
      <c r="B1205" s="1" t="s">
        <v>3061</v>
      </c>
      <c r="C1205" s="1">
        <v>0</v>
      </c>
      <c r="D1205" s="1" t="s">
        <v>1356</v>
      </c>
      <c r="E1205" s="1" t="str">
        <f>IFERROR(VLOOKUP(Table_Query_from_Cas_Ragle35[[#This Row],[Equipment '#]],'[1]Equip Rates'!A:C,3,FALSE),"")</f>
        <v/>
      </c>
      <c r="F1205" s="1" t="str">
        <f>IFERROR(VLOOKUP(Table_Query_from_Cas_Ragle35[[#This Row],[Equipment '#]],H:I,2,FALSE), "No Div")</f>
        <v>No Div</v>
      </c>
      <c r="H1205" s="1" t="s">
        <v>125</v>
      </c>
      <c r="I1205" s="1" t="s">
        <v>1360</v>
      </c>
    </row>
    <row r="1206" spans="1:9" x14ac:dyDescent="0.3">
      <c r="A1206" s="1" t="s">
        <v>3062</v>
      </c>
      <c r="B1206" s="1" t="s">
        <v>3063</v>
      </c>
      <c r="C1206" s="1">
        <v>0</v>
      </c>
      <c r="D1206" s="1" t="s">
        <v>1356</v>
      </c>
      <c r="E1206" s="1" t="str">
        <f>IFERROR(VLOOKUP(Table_Query_from_Cas_Ragle35[[#This Row],[Equipment '#]],'[1]Equip Rates'!A:C,3,FALSE),"")</f>
        <v/>
      </c>
      <c r="F1206" s="1" t="str">
        <f>IFERROR(VLOOKUP(Table_Query_from_Cas_Ragle35[[#This Row],[Equipment '#]],H:I,2,FALSE), "No Div")</f>
        <v>No Div</v>
      </c>
      <c r="H1206" s="1" t="s">
        <v>3008</v>
      </c>
      <c r="I1206" s="1" t="s">
        <v>1357</v>
      </c>
    </row>
    <row r="1207" spans="1:9" x14ac:dyDescent="0.3">
      <c r="A1207" s="1" t="s">
        <v>3064</v>
      </c>
      <c r="B1207" s="1" t="s">
        <v>3065</v>
      </c>
      <c r="C1207" s="1">
        <v>0</v>
      </c>
      <c r="D1207" s="1" t="s">
        <v>1356</v>
      </c>
      <c r="E1207" s="1" t="str">
        <f>IFERROR(VLOOKUP(Table_Query_from_Cas_Ragle35[[#This Row],[Equipment '#]],'[1]Equip Rates'!A:C,3,FALSE),"")</f>
        <v/>
      </c>
      <c r="F1207" s="1" t="str">
        <f>IFERROR(VLOOKUP(Table_Query_from_Cas_Ragle35[[#This Row],[Equipment '#]],H:I,2,FALSE), "No Div")</f>
        <v>No Div</v>
      </c>
      <c r="H1207" s="1" t="s">
        <v>126</v>
      </c>
      <c r="I1207" s="1" t="s">
        <v>1360</v>
      </c>
    </row>
    <row r="1208" spans="1:9" x14ac:dyDescent="0.3">
      <c r="A1208" s="1" t="s">
        <v>3067</v>
      </c>
      <c r="B1208" s="1" t="s">
        <v>3068</v>
      </c>
      <c r="C1208" s="1">
        <v>0</v>
      </c>
      <c r="D1208" s="1" t="s">
        <v>1356</v>
      </c>
      <c r="E1208" s="1" t="str">
        <f>IFERROR(VLOOKUP(Table_Query_from_Cas_Ragle35[[#This Row],[Equipment '#]],'[1]Equip Rates'!A:C,3,FALSE),"")</f>
        <v/>
      </c>
      <c r="F1208" s="1" t="str">
        <f>IFERROR(VLOOKUP(Table_Query_from_Cas_Ragle35[[#This Row],[Equipment '#]],H:I,2,FALSE), "No Div")</f>
        <v>No Div</v>
      </c>
      <c r="H1208" s="1" t="s">
        <v>480</v>
      </c>
      <c r="I1208" s="1" t="s">
        <v>1360</v>
      </c>
    </row>
    <row r="1209" spans="1:9" x14ac:dyDescent="0.3">
      <c r="A1209" s="1" t="s">
        <v>3070</v>
      </c>
      <c r="B1209" s="1" t="s">
        <v>3068</v>
      </c>
      <c r="C1209" s="1">
        <v>0</v>
      </c>
      <c r="D1209" s="1" t="s">
        <v>1356</v>
      </c>
      <c r="E1209" s="1" t="str">
        <f>IFERROR(VLOOKUP(Table_Query_from_Cas_Ragle35[[#This Row],[Equipment '#]],'[1]Equip Rates'!A:C,3,FALSE),"")</f>
        <v/>
      </c>
      <c r="F1209" s="1" t="str">
        <f>IFERROR(VLOOKUP(Table_Query_from_Cas_Ragle35[[#This Row],[Equipment '#]],H:I,2,FALSE), "No Div")</f>
        <v>No Div</v>
      </c>
      <c r="H1209" s="1" t="s">
        <v>6005</v>
      </c>
      <c r="I1209" s="1" t="s">
        <v>1360</v>
      </c>
    </row>
    <row r="1210" spans="1:9" x14ac:dyDescent="0.3">
      <c r="A1210" s="1" t="s">
        <v>3072</v>
      </c>
      <c r="B1210" s="1" t="s">
        <v>3073</v>
      </c>
      <c r="C1210" s="1">
        <v>0</v>
      </c>
      <c r="D1210" s="1" t="s">
        <v>1356</v>
      </c>
      <c r="E1210" s="1" t="str">
        <f>IFERROR(VLOOKUP(Table_Query_from_Cas_Ragle35[[#This Row],[Equipment '#]],'[1]Equip Rates'!A:C,3,FALSE),"")</f>
        <v/>
      </c>
      <c r="F1210" s="1" t="str">
        <f>IFERROR(VLOOKUP(Table_Query_from_Cas_Ragle35[[#This Row],[Equipment '#]],H:I,2,FALSE), "No Div")</f>
        <v>No Div</v>
      </c>
      <c r="H1210" s="1" t="s">
        <v>3010</v>
      </c>
      <c r="I1210" s="1" t="s">
        <v>1357</v>
      </c>
    </row>
    <row r="1211" spans="1:9" x14ac:dyDescent="0.3">
      <c r="A1211" s="1" t="s">
        <v>3075</v>
      </c>
      <c r="B1211" s="1" t="s">
        <v>3076</v>
      </c>
      <c r="C1211" s="1">
        <v>0</v>
      </c>
      <c r="D1211" s="1" t="s">
        <v>1356</v>
      </c>
      <c r="E1211" s="1" t="str">
        <f>IFERROR(VLOOKUP(Table_Query_from_Cas_Ragle35[[#This Row],[Equipment '#]],'[1]Equip Rates'!A:C,3,FALSE),"")</f>
        <v/>
      </c>
      <c r="F1211" s="1" t="str">
        <f>IFERROR(VLOOKUP(Table_Query_from_Cas_Ragle35[[#This Row],[Equipment '#]],H:I,2,FALSE), "No Div")</f>
        <v>No Div</v>
      </c>
      <c r="H1211" s="1" t="s">
        <v>3011</v>
      </c>
      <c r="I1211" s="1" t="s">
        <v>1357</v>
      </c>
    </row>
    <row r="1212" spans="1:9" x14ac:dyDescent="0.3">
      <c r="A1212" s="1" t="s">
        <v>3078</v>
      </c>
      <c r="B1212" s="1" t="s">
        <v>3076</v>
      </c>
      <c r="C1212" s="1">
        <v>0</v>
      </c>
      <c r="D1212" s="1" t="s">
        <v>1356</v>
      </c>
      <c r="E1212" s="1" t="str">
        <f>IFERROR(VLOOKUP(Table_Query_from_Cas_Ragle35[[#This Row],[Equipment '#]],'[1]Equip Rates'!A:C,3,FALSE),"")</f>
        <v/>
      </c>
      <c r="F1212" s="1" t="str">
        <f>IFERROR(VLOOKUP(Table_Query_from_Cas_Ragle35[[#This Row],[Equipment '#]],H:I,2,FALSE), "No Div")</f>
        <v>No Div</v>
      </c>
      <c r="H1212" s="1" t="s">
        <v>3012</v>
      </c>
      <c r="I1212" s="1" t="s">
        <v>1357</v>
      </c>
    </row>
    <row r="1213" spans="1:9" x14ac:dyDescent="0.3">
      <c r="A1213" s="1" t="s">
        <v>3080</v>
      </c>
      <c r="B1213" s="1" t="s">
        <v>3081</v>
      </c>
      <c r="C1213" s="1">
        <v>0</v>
      </c>
      <c r="D1213" s="1" t="s">
        <v>1356</v>
      </c>
      <c r="E1213" s="1" t="str">
        <f>IFERROR(VLOOKUP(Table_Query_from_Cas_Ragle35[[#This Row],[Equipment '#]],'[1]Equip Rates'!A:C,3,FALSE),"")</f>
        <v/>
      </c>
      <c r="F1213" s="1" t="str">
        <f>IFERROR(VLOOKUP(Table_Query_from_Cas_Ragle35[[#This Row],[Equipment '#]],H:I,2,FALSE), "No Div")</f>
        <v>No Div</v>
      </c>
      <c r="H1213" s="1" t="s">
        <v>3015</v>
      </c>
      <c r="I1213" s="1" t="s">
        <v>1357</v>
      </c>
    </row>
    <row r="1214" spans="1:9" x14ac:dyDescent="0.3">
      <c r="A1214" s="1" t="s">
        <v>3082</v>
      </c>
      <c r="B1214" s="1" t="s">
        <v>3083</v>
      </c>
      <c r="C1214" s="1">
        <v>0</v>
      </c>
      <c r="D1214" s="1" t="s">
        <v>1356</v>
      </c>
      <c r="E1214" s="1" t="str">
        <f>IFERROR(VLOOKUP(Table_Query_from_Cas_Ragle35[[#This Row],[Equipment '#]],'[1]Equip Rates'!A:C,3,FALSE),"")</f>
        <v/>
      </c>
      <c r="F1214" s="1" t="str">
        <f>IFERROR(VLOOKUP(Table_Query_from_Cas_Ragle35[[#This Row],[Equipment '#]],H:I,2,FALSE), "No Div")</f>
        <v>No Div</v>
      </c>
      <c r="H1214" s="1" t="s">
        <v>1335</v>
      </c>
      <c r="I1214" s="1" t="s">
        <v>1360</v>
      </c>
    </row>
    <row r="1215" spans="1:9" x14ac:dyDescent="0.3">
      <c r="A1215" s="1" t="s">
        <v>3085</v>
      </c>
      <c r="B1215" s="1" t="s">
        <v>3086</v>
      </c>
      <c r="C1215" s="1">
        <v>0</v>
      </c>
      <c r="D1215" s="1" t="s">
        <v>1356</v>
      </c>
      <c r="E1215" s="1" t="str">
        <f>IFERROR(VLOOKUP(Table_Query_from_Cas_Ragle35[[#This Row],[Equipment '#]],'[1]Equip Rates'!A:C,3,FALSE),"")</f>
        <v/>
      </c>
      <c r="F1215" s="1" t="str">
        <f>IFERROR(VLOOKUP(Table_Query_from_Cas_Ragle35[[#This Row],[Equipment '#]],H:I,2,FALSE), "No Div")</f>
        <v>No Div</v>
      </c>
      <c r="H1215" s="1" t="s">
        <v>3020</v>
      </c>
      <c r="I1215" s="1" t="s">
        <v>1357</v>
      </c>
    </row>
    <row r="1216" spans="1:9" x14ac:dyDescent="0.3">
      <c r="A1216" s="1" t="s">
        <v>3087</v>
      </c>
      <c r="B1216" s="1" t="s">
        <v>3088</v>
      </c>
      <c r="C1216" s="1">
        <v>0</v>
      </c>
      <c r="D1216" s="1" t="s">
        <v>1356</v>
      </c>
      <c r="E1216" s="1" t="str">
        <f>IFERROR(VLOOKUP(Table_Query_from_Cas_Ragle35[[#This Row],[Equipment '#]],'[1]Equip Rates'!A:C,3,FALSE),"")</f>
        <v/>
      </c>
      <c r="F1216" s="1" t="str">
        <f>IFERROR(VLOOKUP(Table_Query_from_Cas_Ragle35[[#This Row],[Equipment '#]],H:I,2,FALSE), "No Div")</f>
        <v>No Div</v>
      </c>
      <c r="H1216" s="1" t="s">
        <v>3023</v>
      </c>
      <c r="I1216" s="1" t="s">
        <v>1357</v>
      </c>
    </row>
    <row r="1217" spans="1:9" x14ac:dyDescent="0.3">
      <c r="A1217" s="1" t="s">
        <v>3089</v>
      </c>
      <c r="B1217" s="1" t="s">
        <v>3063</v>
      </c>
      <c r="C1217" s="1">
        <v>0</v>
      </c>
      <c r="D1217" s="1" t="s">
        <v>1356</v>
      </c>
      <c r="E1217" s="1" t="str">
        <f>IFERROR(VLOOKUP(Table_Query_from_Cas_Ragle35[[#This Row],[Equipment '#]],'[1]Equip Rates'!A:C,3,FALSE),"")</f>
        <v/>
      </c>
      <c r="F1217" s="1" t="str">
        <f>IFERROR(VLOOKUP(Table_Query_from_Cas_Ragle35[[#This Row],[Equipment '#]],H:I,2,FALSE), "No Div")</f>
        <v>No Div</v>
      </c>
      <c r="H1217" s="1" t="s">
        <v>3026</v>
      </c>
      <c r="I1217" s="1" t="s">
        <v>1357</v>
      </c>
    </row>
    <row r="1218" spans="1:9" x14ac:dyDescent="0.3">
      <c r="A1218" s="1" t="s">
        <v>3090</v>
      </c>
      <c r="B1218" s="1" t="s">
        <v>3091</v>
      </c>
      <c r="C1218" s="1">
        <v>0</v>
      </c>
      <c r="D1218" s="1" t="s">
        <v>1356</v>
      </c>
      <c r="E1218" s="1" t="str">
        <f>IFERROR(VLOOKUP(Table_Query_from_Cas_Ragle35[[#This Row],[Equipment '#]],'[1]Equip Rates'!A:C,3,FALSE),"")</f>
        <v/>
      </c>
      <c r="F1218" s="1" t="str">
        <f>IFERROR(VLOOKUP(Table_Query_from_Cas_Ragle35[[#This Row],[Equipment '#]],H:I,2,FALSE), "No Div")</f>
        <v>No Div</v>
      </c>
      <c r="H1218" s="1" t="s">
        <v>3029</v>
      </c>
      <c r="I1218" s="1" t="s">
        <v>1357</v>
      </c>
    </row>
    <row r="1219" spans="1:9" x14ac:dyDescent="0.3">
      <c r="A1219" s="1" t="s">
        <v>3092</v>
      </c>
      <c r="B1219" s="1" t="s">
        <v>3093</v>
      </c>
      <c r="C1219" s="1">
        <v>0</v>
      </c>
      <c r="D1219" s="1" t="s">
        <v>1356</v>
      </c>
      <c r="E1219" s="1" t="str">
        <f>IFERROR(VLOOKUP(Table_Query_from_Cas_Ragle35[[#This Row],[Equipment '#]],'[1]Equip Rates'!A:C,3,FALSE),"")</f>
        <v/>
      </c>
      <c r="F1219" s="1" t="str">
        <f>IFERROR(VLOOKUP(Table_Query_from_Cas_Ragle35[[#This Row],[Equipment '#]],H:I,2,FALSE), "No Div")</f>
        <v>No Div</v>
      </c>
      <c r="H1219" s="1" t="s">
        <v>3032</v>
      </c>
      <c r="I1219" s="1" t="s">
        <v>1357</v>
      </c>
    </row>
    <row r="1220" spans="1:9" x14ac:dyDescent="0.3">
      <c r="A1220" s="1" t="s">
        <v>3094</v>
      </c>
      <c r="B1220" s="1" t="s">
        <v>3095</v>
      </c>
      <c r="C1220" s="1">
        <v>0</v>
      </c>
      <c r="D1220" s="1" t="s">
        <v>1356</v>
      </c>
      <c r="E1220" s="1" t="str">
        <f>IFERROR(VLOOKUP(Table_Query_from_Cas_Ragle35[[#This Row],[Equipment '#]],'[1]Equip Rates'!A:C,3,FALSE),"")</f>
        <v/>
      </c>
      <c r="F1220" s="1" t="str">
        <f>IFERROR(VLOOKUP(Table_Query_from_Cas_Ragle35[[#This Row],[Equipment '#]],H:I,2,FALSE), "No Div")</f>
        <v>No Div</v>
      </c>
      <c r="H1220" s="1" t="s">
        <v>3035</v>
      </c>
      <c r="I1220" s="1" t="s">
        <v>1357</v>
      </c>
    </row>
    <row r="1221" spans="1:9" x14ac:dyDescent="0.3">
      <c r="A1221" s="1" t="s">
        <v>3011</v>
      </c>
      <c r="B1221" s="1" t="s">
        <v>3096</v>
      </c>
      <c r="C1221" s="1">
        <v>12762.75</v>
      </c>
      <c r="D1221" s="1" t="s">
        <v>1356</v>
      </c>
      <c r="E1221" s="1" t="str">
        <f>IFERROR(VLOOKUP(Table_Query_from_Cas_Ragle35[[#This Row],[Equipment '#]],'[1]Equip Rates'!A:C,3,FALSE),"")</f>
        <v/>
      </c>
      <c r="F1221" s="1" t="str">
        <f>IFERROR(VLOOKUP(Table_Query_from_Cas_Ragle35[[#This Row],[Equipment '#]],H:I,2,FALSE), "No Div")</f>
        <v>1</v>
      </c>
      <c r="H1221" s="1" t="s">
        <v>3038</v>
      </c>
      <c r="I1221" s="1" t="s">
        <v>1357</v>
      </c>
    </row>
    <row r="1222" spans="1:9" x14ac:dyDescent="0.3">
      <c r="A1222" s="1" t="s">
        <v>3098</v>
      </c>
      <c r="B1222" s="1" t="s">
        <v>3099</v>
      </c>
      <c r="C1222" s="1">
        <v>0</v>
      </c>
      <c r="D1222" s="1" t="s">
        <v>1356</v>
      </c>
      <c r="E1222" s="1" t="str">
        <f>IFERROR(VLOOKUP(Table_Query_from_Cas_Ragle35[[#This Row],[Equipment '#]],'[1]Equip Rates'!A:C,3,FALSE),"")</f>
        <v/>
      </c>
      <c r="F1222" s="1" t="str">
        <f>IFERROR(VLOOKUP(Table_Query_from_Cas_Ragle35[[#This Row],[Equipment '#]],H:I,2,FALSE), "No Div")</f>
        <v>No Div</v>
      </c>
      <c r="H1222" s="1" t="s">
        <v>3041</v>
      </c>
      <c r="I1222" s="1" t="s">
        <v>1360</v>
      </c>
    </row>
    <row r="1223" spans="1:9" x14ac:dyDescent="0.3">
      <c r="A1223" s="1" t="s">
        <v>3012</v>
      </c>
      <c r="B1223" s="1" t="s">
        <v>3101</v>
      </c>
      <c r="C1223" s="1">
        <v>14956.5</v>
      </c>
      <c r="D1223" s="1" t="s">
        <v>1356</v>
      </c>
      <c r="E1223" s="1" t="str">
        <f>IFERROR(VLOOKUP(Table_Query_from_Cas_Ragle35[[#This Row],[Equipment '#]],'[1]Equip Rates'!A:C,3,FALSE),"")</f>
        <v/>
      </c>
      <c r="F1223" s="1" t="str">
        <f>IFERROR(VLOOKUP(Table_Query_from_Cas_Ragle35[[#This Row],[Equipment '#]],H:I,2,FALSE), "No Div")</f>
        <v>1</v>
      </c>
      <c r="H1223" s="1" t="s">
        <v>3774</v>
      </c>
      <c r="I1223" s="1" t="s">
        <v>1360</v>
      </c>
    </row>
    <row r="1224" spans="1:9" x14ac:dyDescent="0.3">
      <c r="A1224" s="1" t="s">
        <v>3015</v>
      </c>
      <c r="B1224" s="1" t="s">
        <v>3103</v>
      </c>
      <c r="C1224" s="1">
        <v>14391.5</v>
      </c>
      <c r="D1224" s="1" t="s">
        <v>1356</v>
      </c>
      <c r="E1224" s="1" t="str">
        <f>IFERROR(VLOOKUP(Table_Query_from_Cas_Ragle35[[#This Row],[Equipment '#]],'[1]Equip Rates'!A:C,3,FALSE),"")</f>
        <v/>
      </c>
      <c r="F1224" s="1" t="str">
        <f>IFERROR(VLOOKUP(Table_Query_from_Cas_Ragle35[[#This Row],[Equipment '#]],H:I,2,FALSE), "No Div")</f>
        <v>1</v>
      </c>
      <c r="H1224" s="1" t="s">
        <v>3819</v>
      </c>
      <c r="I1224" s="1" t="s">
        <v>1360</v>
      </c>
    </row>
    <row r="1225" spans="1:9" x14ac:dyDescent="0.3">
      <c r="A1225" s="1" t="s">
        <v>3104</v>
      </c>
      <c r="B1225" s="1" t="s">
        <v>3105</v>
      </c>
      <c r="C1225" s="1">
        <v>8881</v>
      </c>
      <c r="D1225" s="1" t="s">
        <v>1356</v>
      </c>
      <c r="E1225" s="1" t="str">
        <f>IFERROR(VLOOKUP(Table_Query_from_Cas_Ragle35[[#This Row],[Equipment '#]],'[1]Equip Rates'!A:C,3,FALSE),"")</f>
        <v/>
      </c>
      <c r="F1225" s="1" t="str">
        <f>IFERROR(VLOOKUP(Table_Query_from_Cas_Ragle35[[#This Row],[Equipment '#]],H:I,2,FALSE), "No Div")</f>
        <v>No Div</v>
      </c>
      <c r="H1225" s="1" t="s">
        <v>3044</v>
      </c>
      <c r="I1225" s="1" t="s">
        <v>1357</v>
      </c>
    </row>
    <row r="1226" spans="1:9" x14ac:dyDescent="0.3">
      <c r="A1226" s="1" t="s">
        <v>1335</v>
      </c>
      <c r="B1226" s="1" t="s">
        <v>1336</v>
      </c>
      <c r="C1226" s="1">
        <v>10419.07</v>
      </c>
      <c r="D1226" s="1" t="s">
        <v>1356</v>
      </c>
      <c r="E1226" s="1">
        <f>IFERROR(VLOOKUP(Table_Query_from_Cas_Ragle35[[#This Row],[Equipment '#]],'[1]Equip Rates'!A:C,3,FALSE),"")</f>
        <v>1200</v>
      </c>
      <c r="F1226" s="1" t="str">
        <f>IFERROR(VLOOKUP(Table_Query_from_Cas_Ragle35[[#This Row],[Equipment '#]],H:I,2,FALSE), "No Div")</f>
        <v>2</v>
      </c>
      <c r="H1226" s="1" t="s">
        <v>127</v>
      </c>
      <c r="I1226" s="1" t="s">
        <v>1360</v>
      </c>
    </row>
    <row r="1227" spans="1:9" x14ac:dyDescent="0.3">
      <c r="A1227" s="1" t="s">
        <v>3020</v>
      </c>
      <c r="B1227" s="1" t="s">
        <v>3106</v>
      </c>
      <c r="C1227" s="1">
        <v>26566</v>
      </c>
      <c r="D1227" s="1" t="s">
        <v>1356</v>
      </c>
      <c r="E1227" s="1" t="str">
        <f>IFERROR(VLOOKUP(Table_Query_from_Cas_Ragle35[[#This Row],[Equipment '#]],'[1]Equip Rates'!A:C,3,FALSE),"")</f>
        <v/>
      </c>
      <c r="F1227" s="1" t="str">
        <f>IFERROR(VLOOKUP(Table_Query_from_Cas_Ragle35[[#This Row],[Equipment '#]],H:I,2,FALSE), "No Div")</f>
        <v>1</v>
      </c>
      <c r="H1227" s="1" t="s">
        <v>3049</v>
      </c>
      <c r="I1227" s="1" t="s">
        <v>1360</v>
      </c>
    </row>
    <row r="1228" spans="1:9" x14ac:dyDescent="0.3">
      <c r="A1228" s="1" t="s">
        <v>3023</v>
      </c>
      <c r="B1228" s="1" t="s">
        <v>3107</v>
      </c>
      <c r="C1228" s="1">
        <v>21323</v>
      </c>
      <c r="D1228" s="1" t="s">
        <v>1356</v>
      </c>
      <c r="E1228" s="1" t="str">
        <f>IFERROR(VLOOKUP(Table_Query_from_Cas_Ragle35[[#This Row],[Equipment '#]],'[1]Equip Rates'!A:C,3,FALSE),"")</f>
        <v/>
      </c>
      <c r="F1228" s="1" t="str">
        <f>IFERROR(VLOOKUP(Table_Query_from_Cas_Ragle35[[#This Row],[Equipment '#]],H:I,2,FALSE), "No Div")</f>
        <v>1</v>
      </c>
      <c r="H1228" s="1" t="s">
        <v>128</v>
      </c>
      <c r="I1228" s="1" t="s">
        <v>1360</v>
      </c>
    </row>
    <row r="1229" spans="1:9" x14ac:dyDescent="0.3">
      <c r="A1229" s="1" t="s">
        <v>3026</v>
      </c>
      <c r="B1229" s="1" t="s">
        <v>3108</v>
      </c>
      <c r="C1229" s="1">
        <v>36834.75</v>
      </c>
      <c r="D1229" s="1" t="s">
        <v>1356</v>
      </c>
      <c r="E1229" s="1" t="str">
        <f>IFERROR(VLOOKUP(Table_Query_from_Cas_Ragle35[[#This Row],[Equipment '#]],'[1]Equip Rates'!A:C,3,FALSE),"")</f>
        <v/>
      </c>
      <c r="F1229" s="1" t="str">
        <f>IFERROR(VLOOKUP(Table_Query_from_Cas_Ragle35[[#This Row],[Equipment '#]],H:I,2,FALSE), "No Div")</f>
        <v>1</v>
      </c>
      <c r="H1229" s="1" t="s">
        <v>129</v>
      </c>
      <c r="I1229" s="1" t="s">
        <v>1456</v>
      </c>
    </row>
    <row r="1230" spans="1:9" x14ac:dyDescent="0.3">
      <c r="A1230" s="1" t="s">
        <v>3029</v>
      </c>
      <c r="B1230" s="1" t="s">
        <v>3109</v>
      </c>
      <c r="C1230" s="1">
        <v>144881.21</v>
      </c>
      <c r="D1230" s="1" t="s">
        <v>1356</v>
      </c>
      <c r="E1230" s="1" t="str">
        <f>IFERROR(VLOOKUP(Table_Query_from_Cas_Ragle35[[#This Row],[Equipment '#]],'[1]Equip Rates'!A:C,3,FALSE),"")</f>
        <v/>
      </c>
      <c r="F1230" s="1" t="str">
        <f>IFERROR(VLOOKUP(Table_Query_from_Cas_Ragle35[[#This Row],[Equipment '#]],H:I,2,FALSE), "No Div")</f>
        <v>1</v>
      </c>
      <c r="H1230" s="1" t="s">
        <v>3056</v>
      </c>
      <c r="I1230" s="1" t="s">
        <v>1507</v>
      </c>
    </row>
    <row r="1231" spans="1:9" x14ac:dyDescent="0.3">
      <c r="A1231" s="1" t="s">
        <v>3032</v>
      </c>
      <c r="B1231" s="1" t="s">
        <v>3110</v>
      </c>
      <c r="C1231" s="1">
        <v>24208.75</v>
      </c>
      <c r="D1231" s="1" t="s">
        <v>1356</v>
      </c>
      <c r="E1231" s="1" t="str">
        <f>IFERROR(VLOOKUP(Table_Query_from_Cas_Ragle35[[#This Row],[Equipment '#]],'[1]Equip Rates'!A:C,3,FALSE),"")</f>
        <v/>
      </c>
      <c r="F1231" s="1" t="str">
        <f>IFERROR(VLOOKUP(Table_Query_from_Cas_Ragle35[[#This Row],[Equipment '#]],H:I,2,FALSE), "No Div")</f>
        <v>1</v>
      </c>
      <c r="H1231" s="1" t="s">
        <v>130</v>
      </c>
      <c r="I1231" s="1" t="s">
        <v>1507</v>
      </c>
    </row>
    <row r="1232" spans="1:9" x14ac:dyDescent="0.3">
      <c r="A1232" s="1" t="s">
        <v>3035</v>
      </c>
      <c r="B1232" s="1" t="s">
        <v>3111</v>
      </c>
      <c r="C1232" s="1">
        <v>216593.56</v>
      </c>
      <c r="D1232" s="1" t="s">
        <v>1356</v>
      </c>
      <c r="E1232" s="1" t="str">
        <f>IFERROR(VLOOKUP(Table_Query_from_Cas_Ragle35[[#This Row],[Equipment '#]],'[1]Equip Rates'!A:C,3,FALSE),"")</f>
        <v/>
      </c>
      <c r="F1232" s="1" t="str">
        <f>IFERROR(VLOOKUP(Table_Query_from_Cas_Ragle35[[#This Row],[Equipment '#]],H:I,2,FALSE), "No Div")</f>
        <v>1</v>
      </c>
      <c r="H1232" s="1" t="s">
        <v>1084</v>
      </c>
      <c r="I1232" s="1" t="s">
        <v>1360</v>
      </c>
    </row>
    <row r="1233" spans="1:9" x14ac:dyDescent="0.3">
      <c r="A1233" s="1" t="s">
        <v>3112</v>
      </c>
      <c r="B1233" s="1" t="s">
        <v>3113</v>
      </c>
      <c r="C1233" s="1">
        <v>0</v>
      </c>
      <c r="D1233" s="1" t="s">
        <v>1356</v>
      </c>
      <c r="E1233" s="1" t="str">
        <f>IFERROR(VLOOKUP(Table_Query_from_Cas_Ragle35[[#This Row],[Equipment '#]],'[1]Equip Rates'!A:C,3,FALSE),"")</f>
        <v/>
      </c>
      <c r="F1233" s="1" t="str">
        <f>IFERROR(VLOOKUP(Table_Query_from_Cas_Ragle35[[#This Row],[Equipment '#]],H:I,2,FALSE), "No Div")</f>
        <v>No Div</v>
      </c>
      <c r="H1233" s="1" t="s">
        <v>1338</v>
      </c>
      <c r="I1233" s="1" t="s">
        <v>1360</v>
      </c>
    </row>
    <row r="1234" spans="1:9" x14ac:dyDescent="0.3">
      <c r="A1234" s="1" t="s">
        <v>3114</v>
      </c>
      <c r="B1234" s="1" t="s">
        <v>3115</v>
      </c>
      <c r="C1234" s="1">
        <v>0</v>
      </c>
      <c r="D1234" s="1" t="s">
        <v>1356</v>
      </c>
      <c r="E1234" s="1" t="str">
        <f>IFERROR(VLOOKUP(Table_Query_from_Cas_Ragle35[[#This Row],[Equipment '#]],'[1]Equip Rates'!A:C,3,FALSE),"")</f>
        <v/>
      </c>
      <c r="F1234" s="1" t="str">
        <f>IFERROR(VLOOKUP(Table_Query_from_Cas_Ragle35[[#This Row],[Equipment '#]],H:I,2,FALSE), "No Div")</f>
        <v>No Div</v>
      </c>
      <c r="H1234" s="1" t="s">
        <v>1340</v>
      </c>
      <c r="I1234" s="1" t="s">
        <v>1360</v>
      </c>
    </row>
    <row r="1235" spans="1:9" x14ac:dyDescent="0.3">
      <c r="A1235" s="1" t="s">
        <v>3116</v>
      </c>
      <c r="B1235" s="1" t="s">
        <v>3117</v>
      </c>
      <c r="C1235" s="1">
        <v>0</v>
      </c>
      <c r="D1235" s="1" t="s">
        <v>1356</v>
      </c>
      <c r="E1235" s="1" t="str">
        <f>IFERROR(VLOOKUP(Table_Query_from_Cas_Ragle35[[#This Row],[Equipment '#]],'[1]Equip Rates'!A:C,3,FALSE),"")</f>
        <v/>
      </c>
      <c r="F1235" s="1" t="str">
        <f>IFERROR(VLOOKUP(Table_Query_from_Cas_Ragle35[[#This Row],[Equipment '#]],H:I,2,FALSE), "No Div")</f>
        <v>No Div</v>
      </c>
      <c r="H1235" s="1" t="s">
        <v>3066</v>
      </c>
      <c r="I1235" s="1" t="s">
        <v>1357</v>
      </c>
    </row>
    <row r="1236" spans="1:9" x14ac:dyDescent="0.3">
      <c r="A1236" s="1" t="s">
        <v>3118</v>
      </c>
      <c r="B1236" s="1" t="s">
        <v>3119</v>
      </c>
      <c r="C1236" s="1">
        <v>0</v>
      </c>
      <c r="D1236" s="1" t="s">
        <v>1356</v>
      </c>
      <c r="E1236" s="1" t="str">
        <f>IFERROR(VLOOKUP(Table_Query_from_Cas_Ragle35[[#This Row],[Equipment '#]],'[1]Equip Rates'!A:C,3,FALSE),"")</f>
        <v/>
      </c>
      <c r="F1236" s="1" t="str">
        <f>IFERROR(VLOOKUP(Table_Query_from_Cas_Ragle35[[#This Row],[Equipment '#]],H:I,2,FALSE), "No Div")</f>
        <v>No Div</v>
      </c>
      <c r="H1236" s="1" t="s">
        <v>3069</v>
      </c>
      <c r="I1236" s="1" t="s">
        <v>1360</v>
      </c>
    </row>
    <row r="1237" spans="1:9" x14ac:dyDescent="0.3">
      <c r="A1237" s="1" t="s">
        <v>3120</v>
      </c>
      <c r="B1237" s="1" t="s">
        <v>3121</v>
      </c>
      <c r="C1237" s="1">
        <v>0</v>
      </c>
      <c r="D1237" s="1" t="s">
        <v>1356</v>
      </c>
      <c r="E1237" s="1" t="str">
        <f>IFERROR(VLOOKUP(Table_Query_from_Cas_Ragle35[[#This Row],[Equipment '#]],'[1]Equip Rates'!A:C,3,FALSE),"")</f>
        <v/>
      </c>
      <c r="F1237" s="1" t="str">
        <f>IFERROR(VLOOKUP(Table_Query_from_Cas_Ragle35[[#This Row],[Equipment '#]],H:I,2,FALSE), "No Div")</f>
        <v>No Div</v>
      </c>
      <c r="H1237" s="1" t="s">
        <v>7584</v>
      </c>
      <c r="I1237" s="1" t="s">
        <v>1357</v>
      </c>
    </row>
    <row r="1238" spans="1:9" x14ac:dyDescent="0.3">
      <c r="A1238" s="1" t="s">
        <v>3122</v>
      </c>
      <c r="B1238" s="1" t="s">
        <v>3123</v>
      </c>
      <c r="C1238" s="1">
        <v>0</v>
      </c>
      <c r="D1238" s="1" t="s">
        <v>1356</v>
      </c>
      <c r="E1238" s="1" t="str">
        <f>IFERROR(VLOOKUP(Table_Query_from_Cas_Ragle35[[#This Row],[Equipment '#]],'[1]Equip Rates'!A:C,3,FALSE),"")</f>
        <v/>
      </c>
      <c r="F1238" s="1" t="str">
        <f>IFERROR(VLOOKUP(Table_Query_from_Cas_Ragle35[[#This Row],[Equipment '#]],H:I,2,FALSE), "No Div")</f>
        <v>No Div</v>
      </c>
      <c r="H1238" s="1" t="s">
        <v>3071</v>
      </c>
      <c r="I1238" s="1" t="s">
        <v>1357</v>
      </c>
    </row>
    <row r="1239" spans="1:9" x14ac:dyDescent="0.3">
      <c r="A1239" s="1" t="s">
        <v>3124</v>
      </c>
      <c r="B1239" s="1" t="s">
        <v>3121</v>
      </c>
      <c r="C1239" s="1">
        <v>0</v>
      </c>
      <c r="D1239" s="1" t="s">
        <v>1356</v>
      </c>
      <c r="E1239" s="1" t="str">
        <f>IFERROR(VLOOKUP(Table_Query_from_Cas_Ragle35[[#This Row],[Equipment '#]],'[1]Equip Rates'!A:C,3,FALSE),"")</f>
        <v/>
      </c>
      <c r="F1239" s="1" t="str">
        <f>IFERROR(VLOOKUP(Table_Query_from_Cas_Ragle35[[#This Row],[Equipment '#]],H:I,2,FALSE), "No Div")</f>
        <v>No Div</v>
      </c>
      <c r="H1239" s="1" t="s">
        <v>3074</v>
      </c>
      <c r="I1239" s="1" t="s">
        <v>1357</v>
      </c>
    </row>
    <row r="1240" spans="1:9" x14ac:dyDescent="0.3">
      <c r="A1240" s="1" t="s">
        <v>3125</v>
      </c>
      <c r="B1240" s="1" t="s">
        <v>3126</v>
      </c>
      <c r="C1240" s="1">
        <v>0</v>
      </c>
      <c r="D1240" s="1" t="s">
        <v>1356</v>
      </c>
      <c r="E1240" s="1" t="str">
        <f>IFERROR(VLOOKUP(Table_Query_from_Cas_Ragle35[[#This Row],[Equipment '#]],'[1]Equip Rates'!A:C,3,FALSE),"")</f>
        <v/>
      </c>
      <c r="F1240" s="1" t="str">
        <f>IFERROR(VLOOKUP(Table_Query_from_Cas_Ragle35[[#This Row],[Equipment '#]],H:I,2,FALSE), "No Div")</f>
        <v>No Div</v>
      </c>
      <c r="H1240" s="1" t="s">
        <v>3077</v>
      </c>
      <c r="I1240" s="1" t="s">
        <v>1360</v>
      </c>
    </row>
    <row r="1241" spans="1:9" x14ac:dyDescent="0.3">
      <c r="A1241" s="1" t="s">
        <v>3127</v>
      </c>
      <c r="B1241" s="1" t="s">
        <v>3128</v>
      </c>
      <c r="C1241" s="1">
        <v>0</v>
      </c>
      <c r="D1241" s="1" t="s">
        <v>1356</v>
      </c>
      <c r="E1241" s="1" t="str">
        <f>IFERROR(VLOOKUP(Table_Query_from_Cas_Ragle35[[#This Row],[Equipment '#]],'[1]Equip Rates'!A:C,3,FALSE),"")</f>
        <v/>
      </c>
      <c r="F1241" s="1" t="str">
        <f>IFERROR(VLOOKUP(Table_Query_from_Cas_Ragle35[[#This Row],[Equipment '#]],H:I,2,FALSE), "No Div")</f>
        <v>No Div</v>
      </c>
      <c r="H1241" s="1" t="s">
        <v>3079</v>
      </c>
      <c r="I1241" s="1" t="s">
        <v>1360</v>
      </c>
    </row>
    <row r="1242" spans="1:9" x14ac:dyDescent="0.3">
      <c r="A1242" s="1" t="s">
        <v>3129</v>
      </c>
      <c r="B1242" s="1" t="s">
        <v>3130</v>
      </c>
      <c r="C1242" s="1">
        <v>0</v>
      </c>
      <c r="D1242" s="1" t="s">
        <v>1356</v>
      </c>
      <c r="E1242" s="1" t="str">
        <f>IFERROR(VLOOKUP(Table_Query_from_Cas_Ragle35[[#This Row],[Equipment '#]],'[1]Equip Rates'!A:C,3,FALSE),"")</f>
        <v/>
      </c>
      <c r="F1242" s="1" t="str">
        <f>IFERROR(VLOOKUP(Table_Query_from_Cas_Ragle35[[#This Row],[Equipment '#]],H:I,2,FALSE), "No Div")</f>
        <v>No Div</v>
      </c>
      <c r="H1242" s="1" t="s">
        <v>131</v>
      </c>
      <c r="I1242" s="1" t="s">
        <v>1360</v>
      </c>
    </row>
    <row r="1243" spans="1:9" x14ac:dyDescent="0.3">
      <c r="A1243" s="1" t="s">
        <v>3131</v>
      </c>
      <c r="B1243" s="1" t="s">
        <v>3121</v>
      </c>
      <c r="C1243" s="1">
        <v>0</v>
      </c>
      <c r="D1243" s="1" t="s">
        <v>1356</v>
      </c>
      <c r="E1243" s="1" t="str">
        <f>IFERROR(VLOOKUP(Table_Query_from_Cas_Ragle35[[#This Row],[Equipment '#]],'[1]Equip Rates'!A:C,3,FALSE),"")</f>
        <v/>
      </c>
      <c r="F1243" s="1" t="str">
        <f>IFERROR(VLOOKUP(Table_Query_from_Cas_Ragle35[[#This Row],[Equipment '#]],H:I,2,FALSE), "No Div")</f>
        <v>No Div</v>
      </c>
      <c r="H1243" s="1" t="s">
        <v>3084</v>
      </c>
      <c r="I1243" s="1" t="s">
        <v>1357</v>
      </c>
    </row>
    <row r="1244" spans="1:9" x14ac:dyDescent="0.3">
      <c r="A1244" s="1" t="s">
        <v>3132</v>
      </c>
      <c r="B1244" s="1" t="s">
        <v>3123</v>
      </c>
      <c r="C1244" s="1">
        <v>0</v>
      </c>
      <c r="D1244" s="1" t="s">
        <v>1356</v>
      </c>
      <c r="E1244" s="1" t="str">
        <f>IFERROR(VLOOKUP(Table_Query_from_Cas_Ragle35[[#This Row],[Equipment '#]],'[1]Equip Rates'!A:C,3,FALSE),"")</f>
        <v/>
      </c>
      <c r="F1244" s="1" t="str">
        <f>IFERROR(VLOOKUP(Table_Query_from_Cas_Ragle35[[#This Row],[Equipment '#]],H:I,2,FALSE), "No Div")</f>
        <v>No Div</v>
      </c>
      <c r="H1244" s="1" t="s">
        <v>132</v>
      </c>
      <c r="I1244" s="1" t="s">
        <v>1360</v>
      </c>
    </row>
    <row r="1245" spans="1:9" x14ac:dyDescent="0.3">
      <c r="A1245" s="1" t="s">
        <v>3133</v>
      </c>
      <c r="B1245" s="1" t="s">
        <v>3134</v>
      </c>
      <c r="C1245" s="1">
        <v>0</v>
      </c>
      <c r="D1245" s="1" t="s">
        <v>1356</v>
      </c>
      <c r="E1245" s="1" t="str">
        <f>IFERROR(VLOOKUP(Table_Query_from_Cas_Ragle35[[#This Row],[Equipment '#]],'[1]Equip Rates'!A:C,3,FALSE),"")</f>
        <v/>
      </c>
      <c r="F1245" s="1" t="str">
        <f>IFERROR(VLOOKUP(Table_Query_from_Cas_Ragle35[[#This Row],[Equipment '#]],H:I,2,FALSE), "No Div")</f>
        <v>No Div</v>
      </c>
      <c r="H1245" s="1" t="s">
        <v>133</v>
      </c>
      <c r="I1245" s="1" t="s">
        <v>1360</v>
      </c>
    </row>
    <row r="1246" spans="1:9" x14ac:dyDescent="0.3">
      <c r="A1246" s="1" t="s">
        <v>3038</v>
      </c>
      <c r="B1246" s="1" t="s">
        <v>3135</v>
      </c>
      <c r="C1246" s="1">
        <v>11393.26</v>
      </c>
      <c r="D1246" s="1" t="s">
        <v>1356</v>
      </c>
      <c r="E1246" s="1" t="str">
        <f>IFERROR(VLOOKUP(Table_Query_from_Cas_Ragle35[[#This Row],[Equipment '#]],'[1]Equip Rates'!A:C,3,FALSE),"")</f>
        <v/>
      </c>
      <c r="F1246" s="1" t="str">
        <f>IFERROR(VLOOKUP(Table_Query_from_Cas_Ragle35[[#This Row],[Equipment '#]],H:I,2,FALSE), "No Div")</f>
        <v>1</v>
      </c>
      <c r="H1246" s="1" t="s">
        <v>134</v>
      </c>
      <c r="I1246" s="1" t="s">
        <v>1360</v>
      </c>
    </row>
    <row r="1247" spans="1:9" x14ac:dyDescent="0.3">
      <c r="A1247" s="1" t="s">
        <v>3041</v>
      </c>
      <c r="B1247" s="1" t="s">
        <v>3136</v>
      </c>
      <c r="C1247" s="1">
        <v>8712.18</v>
      </c>
      <c r="D1247" s="1" t="s">
        <v>1356</v>
      </c>
      <c r="E1247" s="1" t="str">
        <f>IFERROR(VLOOKUP(Table_Query_from_Cas_Ragle35[[#This Row],[Equipment '#]],'[1]Equip Rates'!A:C,3,FALSE),"")</f>
        <v/>
      </c>
      <c r="F1247" s="1" t="str">
        <f>IFERROR(VLOOKUP(Table_Query_from_Cas_Ragle35[[#This Row],[Equipment '#]],H:I,2,FALSE), "No Div")</f>
        <v>2</v>
      </c>
      <c r="H1247" s="1" t="s">
        <v>334</v>
      </c>
      <c r="I1247" s="1" t="s">
        <v>1507</v>
      </c>
    </row>
    <row r="1248" spans="1:9" x14ac:dyDescent="0.3">
      <c r="A1248" s="1" t="s">
        <v>3774</v>
      </c>
      <c r="B1248" s="1" t="s">
        <v>3775</v>
      </c>
      <c r="C1248" s="1">
        <v>9942.76</v>
      </c>
      <c r="D1248" s="1" t="s">
        <v>1356</v>
      </c>
      <c r="E1248" s="1">
        <f>IFERROR(VLOOKUP(Table_Query_from_Cas_Ragle35[[#This Row],[Equipment '#]],'[1]Equip Rates'!A:C,3,FALSE),"")</f>
        <v>200</v>
      </c>
      <c r="F1248" s="1" t="str">
        <f>IFERROR(VLOOKUP(Table_Query_from_Cas_Ragle35[[#This Row],[Equipment '#]],H:I,2,FALSE), "No Div")</f>
        <v>2</v>
      </c>
      <c r="H1248" s="1" t="s">
        <v>335</v>
      </c>
      <c r="I1248" s="1" t="s">
        <v>1360</v>
      </c>
    </row>
    <row r="1249" spans="1:9" x14ac:dyDescent="0.3">
      <c r="A1249" s="1" t="s">
        <v>3819</v>
      </c>
      <c r="B1249" s="1" t="s">
        <v>3820</v>
      </c>
      <c r="C1249" s="1">
        <v>0</v>
      </c>
      <c r="D1249" s="1" t="s">
        <v>1356</v>
      </c>
      <c r="E1249" s="1" t="str">
        <f>IFERROR(VLOOKUP(Table_Query_from_Cas_Ragle35[[#This Row],[Equipment '#]],'[1]Equip Rates'!A:C,3,FALSE),"")</f>
        <v/>
      </c>
      <c r="F1249" s="1" t="str">
        <f>IFERROR(VLOOKUP(Table_Query_from_Cas_Ragle35[[#This Row],[Equipment '#]],H:I,2,FALSE), "No Div")</f>
        <v>2</v>
      </c>
      <c r="H1249" s="1" t="s">
        <v>251</v>
      </c>
      <c r="I1249" s="1" t="s">
        <v>1360</v>
      </c>
    </row>
    <row r="1250" spans="1:9" x14ac:dyDescent="0.3">
      <c r="A1250" s="1" t="s">
        <v>3044</v>
      </c>
      <c r="B1250" s="1" t="s">
        <v>3137</v>
      </c>
      <c r="C1250" s="1">
        <v>114682.5</v>
      </c>
      <c r="D1250" s="1" t="s">
        <v>1356</v>
      </c>
      <c r="E1250" s="1" t="str">
        <f>IFERROR(VLOOKUP(Table_Query_from_Cas_Ragle35[[#This Row],[Equipment '#]],'[1]Equip Rates'!A:C,3,FALSE),"")</f>
        <v/>
      </c>
      <c r="F1250" s="1" t="str">
        <f>IFERROR(VLOOKUP(Table_Query_from_Cas_Ragle35[[#This Row],[Equipment '#]],H:I,2,FALSE), "No Div")</f>
        <v>1</v>
      </c>
      <c r="H1250" s="1" t="s">
        <v>3097</v>
      </c>
      <c r="I1250" s="1" t="s">
        <v>1360</v>
      </c>
    </row>
    <row r="1251" spans="1:9" x14ac:dyDescent="0.3">
      <c r="A1251" s="1" t="s">
        <v>127</v>
      </c>
      <c r="B1251" s="1" t="s">
        <v>233</v>
      </c>
      <c r="C1251" s="1">
        <v>144479.03</v>
      </c>
      <c r="D1251" s="1" t="s">
        <v>1356</v>
      </c>
      <c r="E1251" s="1">
        <f>IFERROR(VLOOKUP(Table_Query_from_Cas_Ragle35[[#This Row],[Equipment '#]],'[1]Equip Rates'!A:C,3,FALSE),"")</f>
        <v>4000</v>
      </c>
      <c r="F1251" s="1" t="str">
        <f>IFERROR(VLOOKUP(Table_Query_from_Cas_Ragle35[[#This Row],[Equipment '#]],H:I,2,FALSE), "No Div")</f>
        <v>2</v>
      </c>
      <c r="H1251" s="1" t="s">
        <v>3100</v>
      </c>
      <c r="I1251" s="1" t="s">
        <v>1360</v>
      </c>
    </row>
    <row r="1252" spans="1:9" x14ac:dyDescent="0.3">
      <c r="A1252" s="1" t="s">
        <v>3049</v>
      </c>
      <c r="B1252" s="1" t="s">
        <v>3138</v>
      </c>
      <c r="C1252" s="1">
        <v>47899.54</v>
      </c>
      <c r="D1252" s="1" t="s">
        <v>1356</v>
      </c>
      <c r="E1252" s="1">
        <f>IFERROR(VLOOKUP(Table_Query_from_Cas_Ragle35[[#This Row],[Equipment '#]],'[1]Equip Rates'!A:C,3,FALSE),"")</f>
        <v>4000</v>
      </c>
      <c r="F1252" s="1" t="str">
        <f>IFERROR(VLOOKUP(Table_Query_from_Cas_Ragle35[[#This Row],[Equipment '#]],H:I,2,FALSE), "No Div")</f>
        <v>2</v>
      </c>
      <c r="H1252" s="1" t="s">
        <v>3102</v>
      </c>
      <c r="I1252" s="1" t="s">
        <v>1360</v>
      </c>
    </row>
    <row r="1253" spans="1:9" x14ac:dyDescent="0.3">
      <c r="A1253" s="1" t="s">
        <v>128</v>
      </c>
      <c r="B1253" s="1" t="s">
        <v>234</v>
      </c>
      <c r="C1253" s="1">
        <v>77550</v>
      </c>
      <c r="D1253" s="1" t="s">
        <v>1356</v>
      </c>
      <c r="E1253" s="1">
        <f>IFERROR(VLOOKUP(Table_Query_from_Cas_Ragle35[[#This Row],[Equipment '#]],'[1]Equip Rates'!A:C,3,FALSE),"")</f>
        <v>4000</v>
      </c>
      <c r="F1253" s="1" t="str">
        <f>IFERROR(VLOOKUP(Table_Query_from_Cas_Ragle35[[#This Row],[Equipment '#]],H:I,2,FALSE), "No Div")</f>
        <v>2</v>
      </c>
    </row>
    <row r="1254" spans="1:9" x14ac:dyDescent="0.3">
      <c r="A1254" s="1" t="s">
        <v>129</v>
      </c>
      <c r="B1254" s="1" t="s">
        <v>235</v>
      </c>
      <c r="C1254" s="1">
        <v>113890.18</v>
      </c>
      <c r="D1254" s="1" t="s">
        <v>1356</v>
      </c>
      <c r="E1254" s="1">
        <f>IFERROR(VLOOKUP(Table_Query_from_Cas_Ragle35[[#This Row],[Equipment '#]],'[1]Equip Rates'!A:C,3,FALSE),"")</f>
        <v>4000</v>
      </c>
      <c r="F1254" s="1" t="str">
        <f>IFERROR(VLOOKUP(Table_Query_from_Cas_Ragle35[[#This Row],[Equipment '#]],H:I,2,FALSE), "No Div")</f>
        <v>3</v>
      </c>
    </row>
    <row r="1255" spans="1:9" x14ac:dyDescent="0.3">
      <c r="A1255" s="1" t="s">
        <v>3056</v>
      </c>
      <c r="B1255" s="1" t="s">
        <v>3139</v>
      </c>
      <c r="C1255" s="1">
        <v>22083</v>
      </c>
      <c r="D1255" s="1" t="s">
        <v>1356</v>
      </c>
      <c r="E1255" s="1">
        <f>IFERROR(VLOOKUP(Table_Query_from_Cas_Ragle35[[#This Row],[Equipment '#]],'[1]Equip Rates'!A:C,3,FALSE),"")</f>
        <v>4000</v>
      </c>
      <c r="F1255" s="1" t="str">
        <f>IFERROR(VLOOKUP(Table_Query_from_Cas_Ragle35[[#This Row],[Equipment '#]],H:I,2,FALSE), "No Div")</f>
        <v>3</v>
      </c>
    </row>
    <row r="1256" spans="1:9" x14ac:dyDescent="0.3">
      <c r="A1256" s="1" t="s">
        <v>130</v>
      </c>
      <c r="B1256" s="1" t="s">
        <v>236</v>
      </c>
      <c r="C1256" s="1">
        <v>111000</v>
      </c>
      <c r="D1256" s="1" t="s">
        <v>1356</v>
      </c>
      <c r="E1256" s="1">
        <f>IFERROR(VLOOKUP(Table_Query_from_Cas_Ragle35[[#This Row],[Equipment '#]],'[1]Equip Rates'!A:C,3,FALSE),"")</f>
        <v>4000</v>
      </c>
      <c r="F1256" s="1" t="str">
        <f>IFERROR(VLOOKUP(Table_Query_from_Cas_Ragle35[[#This Row],[Equipment '#]],H:I,2,FALSE), "No Div")</f>
        <v>4</v>
      </c>
    </row>
    <row r="1257" spans="1:9" x14ac:dyDescent="0.3">
      <c r="A1257" s="1" t="s">
        <v>1084</v>
      </c>
      <c r="B1257" s="1" t="s">
        <v>1337</v>
      </c>
      <c r="C1257" s="1">
        <v>92210.8</v>
      </c>
      <c r="D1257" s="1" t="s">
        <v>1356</v>
      </c>
      <c r="E1257" s="1">
        <f>IFERROR(VLOOKUP(Table_Query_from_Cas_Ragle35[[#This Row],[Equipment '#]],'[1]Equip Rates'!A:C,3,FALSE),"")</f>
        <v>4500</v>
      </c>
      <c r="F1257" s="1" t="str">
        <f>IFERROR(VLOOKUP(Table_Query_from_Cas_Ragle35[[#This Row],[Equipment '#]],H:I,2,FALSE), "No Div")</f>
        <v>2</v>
      </c>
    </row>
    <row r="1258" spans="1:9" x14ac:dyDescent="0.3">
      <c r="A1258" s="1" t="s">
        <v>1340</v>
      </c>
      <c r="B1258" s="1" t="s">
        <v>3140</v>
      </c>
      <c r="C1258" s="1">
        <v>164077.37</v>
      </c>
      <c r="D1258" s="1" t="s">
        <v>1356</v>
      </c>
      <c r="E1258" s="1">
        <f>IFERROR(VLOOKUP(Table_Query_from_Cas_Ragle35[[#This Row],[Equipment '#]],'[1]Equip Rates'!A:C,3,FALSE),"")</f>
        <v>5500</v>
      </c>
      <c r="F1258" s="1" t="str">
        <f>IFERROR(VLOOKUP(Table_Query_from_Cas_Ragle35[[#This Row],[Equipment '#]],H:I,2,FALSE), "No Div")</f>
        <v>2</v>
      </c>
    </row>
    <row r="1259" spans="1:9" x14ac:dyDescent="0.3">
      <c r="A1259" s="1" t="s">
        <v>3066</v>
      </c>
      <c r="B1259" s="1" t="s">
        <v>3141</v>
      </c>
      <c r="C1259" s="1">
        <v>198042.41</v>
      </c>
      <c r="D1259" s="1" t="s">
        <v>1356</v>
      </c>
      <c r="E1259" s="1" t="str">
        <f>IFERROR(VLOOKUP(Table_Query_from_Cas_Ragle35[[#This Row],[Equipment '#]],'[1]Equip Rates'!A:C,3,FALSE),"")</f>
        <v/>
      </c>
      <c r="F1259" s="1" t="str">
        <f>IFERROR(VLOOKUP(Table_Query_from_Cas_Ragle35[[#This Row],[Equipment '#]],H:I,2,FALSE), "No Div")</f>
        <v>1</v>
      </c>
    </row>
    <row r="1260" spans="1:9" x14ac:dyDescent="0.3">
      <c r="A1260" s="1" t="s">
        <v>3069</v>
      </c>
      <c r="B1260" s="1" t="s">
        <v>3142</v>
      </c>
      <c r="C1260" s="1">
        <v>88217.18</v>
      </c>
      <c r="D1260" s="1" t="s">
        <v>1356</v>
      </c>
      <c r="E1260" s="1">
        <f>IFERROR(VLOOKUP(Table_Query_from_Cas_Ragle35[[#This Row],[Equipment '#]],'[1]Equip Rates'!A:C,3,FALSE),"")</f>
        <v>4000</v>
      </c>
      <c r="F1260" s="1" t="str">
        <f>IFERROR(VLOOKUP(Table_Query_from_Cas_Ragle35[[#This Row],[Equipment '#]],H:I,2,FALSE), "No Div")</f>
        <v>2</v>
      </c>
    </row>
    <row r="1261" spans="1:9" x14ac:dyDescent="0.3">
      <c r="A1261" s="1" t="s">
        <v>7584</v>
      </c>
      <c r="B1261" s="1" t="s">
        <v>7585</v>
      </c>
      <c r="C1261" s="1">
        <v>29069.759999999998</v>
      </c>
      <c r="D1261" s="1" t="s">
        <v>1356</v>
      </c>
      <c r="E1261" s="1" t="str">
        <f>IFERROR(VLOOKUP(Table_Query_from_Cas_Ragle35[[#This Row],[Equipment '#]],'[1]Equip Rates'!A:C,3,FALSE),"")</f>
        <v/>
      </c>
      <c r="F1261" s="1" t="str">
        <f>IFERROR(VLOOKUP(Table_Query_from_Cas_Ragle35[[#This Row],[Equipment '#]],H:I,2,FALSE), "No Div")</f>
        <v>1</v>
      </c>
    </row>
    <row r="1262" spans="1:9" x14ac:dyDescent="0.3">
      <c r="A1262" s="1" t="s">
        <v>3071</v>
      </c>
      <c r="B1262" s="1" t="s">
        <v>3143</v>
      </c>
      <c r="C1262" s="1">
        <v>7000</v>
      </c>
      <c r="D1262" s="1" t="s">
        <v>1356</v>
      </c>
      <c r="E1262" s="1" t="str">
        <f>IFERROR(VLOOKUP(Table_Query_from_Cas_Ragle35[[#This Row],[Equipment '#]],'[1]Equip Rates'!A:C,3,FALSE),"")</f>
        <v/>
      </c>
      <c r="F1262" s="1" t="str">
        <f>IFERROR(VLOOKUP(Table_Query_from_Cas_Ragle35[[#This Row],[Equipment '#]],H:I,2,FALSE), "No Div")</f>
        <v>1</v>
      </c>
    </row>
    <row r="1263" spans="1:9" x14ac:dyDescent="0.3">
      <c r="A1263" s="1" t="s">
        <v>3074</v>
      </c>
      <c r="B1263" s="1" t="s">
        <v>3144</v>
      </c>
      <c r="C1263" s="1">
        <v>11663</v>
      </c>
      <c r="D1263" s="1" t="s">
        <v>1356</v>
      </c>
      <c r="E1263" s="1" t="str">
        <f>IFERROR(VLOOKUP(Table_Query_from_Cas_Ragle35[[#This Row],[Equipment '#]],'[1]Equip Rates'!A:C,3,FALSE),"")</f>
        <v/>
      </c>
      <c r="F1263" s="1" t="str">
        <f>IFERROR(VLOOKUP(Table_Query_from_Cas_Ragle35[[#This Row],[Equipment '#]],H:I,2,FALSE), "No Div")</f>
        <v>1</v>
      </c>
    </row>
    <row r="1264" spans="1:9" x14ac:dyDescent="0.3">
      <c r="A1264" s="1" t="s">
        <v>131</v>
      </c>
      <c r="B1264" s="1" t="s">
        <v>237</v>
      </c>
      <c r="C1264" s="1">
        <v>44880</v>
      </c>
      <c r="D1264" s="1" t="s">
        <v>1356</v>
      </c>
      <c r="E1264" s="1">
        <f>IFERROR(VLOOKUP(Table_Query_from_Cas_Ragle35[[#This Row],[Equipment '#]],'[1]Equip Rates'!A:C,3,FALSE),"")</f>
        <v>3000</v>
      </c>
      <c r="F1264" s="1" t="str">
        <f>IFERROR(VLOOKUP(Table_Query_from_Cas_Ragle35[[#This Row],[Equipment '#]],H:I,2,FALSE), "No Div")</f>
        <v>2</v>
      </c>
    </row>
    <row r="1265" spans="1:6" x14ac:dyDescent="0.3">
      <c r="A1265" s="1" t="s">
        <v>3084</v>
      </c>
      <c r="B1265" s="1" t="s">
        <v>3145</v>
      </c>
      <c r="C1265" s="1">
        <v>43870</v>
      </c>
      <c r="D1265" s="1" t="s">
        <v>1356</v>
      </c>
      <c r="E1265" s="1" t="str">
        <f>IFERROR(VLOOKUP(Table_Query_from_Cas_Ragle35[[#This Row],[Equipment '#]],'[1]Equip Rates'!A:C,3,FALSE),"")</f>
        <v/>
      </c>
      <c r="F1265" s="1" t="str">
        <f>IFERROR(VLOOKUP(Table_Query_from_Cas_Ragle35[[#This Row],[Equipment '#]],H:I,2,FALSE), "No Div")</f>
        <v>1</v>
      </c>
    </row>
    <row r="1266" spans="1:6" x14ac:dyDescent="0.3">
      <c r="A1266" s="1" t="s">
        <v>132</v>
      </c>
      <c r="B1266" s="1" t="s">
        <v>238</v>
      </c>
      <c r="C1266" s="1">
        <v>82500</v>
      </c>
      <c r="D1266" s="1" t="s">
        <v>1356</v>
      </c>
      <c r="E1266" s="1">
        <f>IFERROR(VLOOKUP(Table_Query_from_Cas_Ragle35[[#This Row],[Equipment '#]],'[1]Equip Rates'!A:C,3,FALSE),"")</f>
        <v>4000</v>
      </c>
      <c r="F1266" s="1" t="str">
        <f>IFERROR(VLOOKUP(Table_Query_from_Cas_Ragle35[[#This Row],[Equipment '#]],H:I,2,FALSE), "No Div")</f>
        <v>2</v>
      </c>
    </row>
    <row r="1267" spans="1:6" x14ac:dyDescent="0.3">
      <c r="A1267" s="1" t="s">
        <v>133</v>
      </c>
      <c r="B1267" s="1" t="s">
        <v>239</v>
      </c>
      <c r="C1267" s="1">
        <v>91446.43</v>
      </c>
      <c r="D1267" s="1" t="s">
        <v>1356</v>
      </c>
      <c r="E1267" s="1">
        <f>IFERROR(VLOOKUP(Table_Query_from_Cas_Ragle35[[#This Row],[Equipment '#]],'[1]Equip Rates'!A:C,3,FALSE),"")</f>
        <v>3000</v>
      </c>
      <c r="F1267" s="1" t="str">
        <f>IFERROR(VLOOKUP(Table_Query_from_Cas_Ragle35[[#This Row],[Equipment '#]],H:I,2,FALSE), "No Div")</f>
        <v>2</v>
      </c>
    </row>
    <row r="1268" spans="1:6" x14ac:dyDescent="0.3">
      <c r="A1268" s="1" t="s">
        <v>134</v>
      </c>
      <c r="B1268" s="1" t="s">
        <v>240</v>
      </c>
      <c r="C1268" s="1">
        <v>26152.5</v>
      </c>
      <c r="D1268" s="1" t="s">
        <v>1356</v>
      </c>
      <c r="E1268" s="1">
        <f>IFERROR(VLOOKUP(Table_Query_from_Cas_Ragle35[[#This Row],[Equipment '#]],'[1]Equip Rates'!A:C,3,FALSE),"")</f>
        <v>3000</v>
      </c>
      <c r="F1268" s="1" t="str">
        <f>IFERROR(VLOOKUP(Table_Query_from_Cas_Ragle35[[#This Row],[Equipment '#]],H:I,2,FALSE), "No Div")</f>
        <v>2</v>
      </c>
    </row>
    <row r="1269" spans="1:6" x14ac:dyDescent="0.3">
      <c r="A1269" s="1" t="s">
        <v>334</v>
      </c>
      <c r="B1269" s="1" t="s">
        <v>1342</v>
      </c>
      <c r="C1269" s="1">
        <v>48171.25</v>
      </c>
      <c r="D1269" s="1" t="s">
        <v>1356</v>
      </c>
      <c r="E1269" s="1">
        <f>IFERROR(VLOOKUP(Table_Query_from_Cas_Ragle35[[#This Row],[Equipment '#]],'[1]Equip Rates'!A:C,3,FALSE),"")</f>
        <v>3000</v>
      </c>
      <c r="F1269" s="1" t="str">
        <f>IFERROR(VLOOKUP(Table_Query_from_Cas_Ragle35[[#This Row],[Equipment '#]],H:I,2,FALSE), "No Div")</f>
        <v>4</v>
      </c>
    </row>
    <row r="1270" spans="1:6" x14ac:dyDescent="0.3">
      <c r="A1270" s="1" t="s">
        <v>335</v>
      </c>
      <c r="B1270" s="1" t="s">
        <v>336</v>
      </c>
      <c r="C1270" s="1">
        <v>57372.5</v>
      </c>
      <c r="D1270" s="1" t="s">
        <v>1356</v>
      </c>
      <c r="E1270" s="1">
        <f>IFERROR(VLOOKUP(Table_Query_from_Cas_Ragle35[[#This Row],[Equipment '#]],'[1]Equip Rates'!A:C,3,FALSE),"")</f>
        <v>3000</v>
      </c>
      <c r="F1270" s="1" t="str">
        <f>IFERROR(VLOOKUP(Table_Query_from_Cas_Ragle35[[#This Row],[Equipment '#]],H:I,2,FALSE), "No Div")</f>
        <v>2</v>
      </c>
    </row>
    <row r="1271" spans="1:6" x14ac:dyDescent="0.3">
      <c r="A1271" s="1" t="s">
        <v>251</v>
      </c>
      <c r="B1271" s="1" t="s">
        <v>252</v>
      </c>
      <c r="C1271" s="1">
        <v>88765</v>
      </c>
      <c r="D1271" s="1" t="s">
        <v>1356</v>
      </c>
      <c r="E1271" s="1">
        <f>IFERROR(VLOOKUP(Table_Query_from_Cas_Ragle35[[#This Row],[Equipment '#]],'[1]Equip Rates'!A:C,3,FALSE),"")</f>
        <v>3000</v>
      </c>
      <c r="F1271" s="1" t="str">
        <f>IFERROR(VLOOKUP(Table_Query_from_Cas_Ragle35[[#This Row],[Equipment '#]],H:I,2,FALSE), "No Div")</f>
        <v>2</v>
      </c>
    </row>
    <row r="1272" spans="1:6" x14ac:dyDescent="0.3">
      <c r="A1272" s="1" t="s">
        <v>3097</v>
      </c>
      <c r="B1272" s="1" t="s">
        <v>3146</v>
      </c>
      <c r="C1272" s="1">
        <v>0</v>
      </c>
      <c r="D1272" s="1" t="s">
        <v>1356</v>
      </c>
      <c r="E1272" s="1" t="str">
        <f>IFERROR(VLOOKUP(Table_Query_from_Cas_Ragle35[[#This Row],[Equipment '#]],'[1]Equip Rates'!A:C,3,FALSE),"")</f>
        <v/>
      </c>
      <c r="F1272" s="1" t="str">
        <f>IFERROR(VLOOKUP(Table_Query_from_Cas_Ragle35[[#This Row],[Equipment '#]],H:I,2,FALSE), "No Div")</f>
        <v>2</v>
      </c>
    </row>
    <row r="1273" spans="1:6" x14ac:dyDescent="0.3">
      <c r="A1273" s="1" t="s">
        <v>3100</v>
      </c>
      <c r="B1273" s="1" t="s">
        <v>3146</v>
      </c>
      <c r="C1273" s="1">
        <v>0</v>
      </c>
      <c r="D1273" s="1" t="s">
        <v>1356</v>
      </c>
      <c r="E1273" s="1" t="str">
        <f>IFERROR(VLOOKUP(Table_Query_from_Cas_Ragle35[[#This Row],[Equipment '#]],'[1]Equip Rates'!A:C,3,FALSE),"")</f>
        <v/>
      </c>
      <c r="F1273" s="1" t="str">
        <f>IFERROR(VLOOKUP(Table_Query_from_Cas_Ragle35[[#This Row],[Equipment '#]],H:I,2,FALSE), "No Div")</f>
        <v>2</v>
      </c>
    </row>
    <row r="1274" spans="1:6" x14ac:dyDescent="0.3">
      <c r="A1274" s="1" t="s">
        <v>3102</v>
      </c>
      <c r="B1274" s="1" t="s">
        <v>3147</v>
      </c>
      <c r="C1274" s="1">
        <v>0</v>
      </c>
      <c r="D1274" s="1" t="s">
        <v>1356</v>
      </c>
      <c r="E1274" s="1" t="str">
        <f>IFERROR(VLOOKUP(Table_Query_from_Cas_Ragle35[[#This Row],[Equipment '#]],'[1]Equip Rates'!A:C,3,FALSE),"")</f>
        <v/>
      </c>
      <c r="F1274" s="1" t="str">
        <f>IFERROR(VLOOKUP(Table_Query_from_Cas_Ragle35[[#This Row],[Equipment '#]],H:I,2,FALSE), "No Div")</f>
        <v>2</v>
      </c>
    </row>
  </sheetData>
  <sheetProtection algorithmName="SHA-512" hashValue="cYMMZEN51pT8wM0mwtQfI+mQtuJ+PYcfmEXeC547N+mHdgCOHXWloPu1y2SmWD9xi6Wx4OV16O9SQsl/kvvRrQ==" saltValue="09vkd/aKI2yiq2QMndR5GQ==" spinCount="100000" sheet="1" objects="1" scenarios="1"/>
  <pageMargins left="0.7" right="0.7" top="0.75" bottom="0.75" header="0.3" footer="0.3"/>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F75264-E3F3-4FDF-991B-D350EAD46E30}">
  <dimension ref="A1:T491"/>
  <sheetViews>
    <sheetView workbookViewId="0">
      <selection activeCell="G2" sqref="G2:G487"/>
    </sheetView>
  </sheetViews>
  <sheetFormatPr defaultColWidth="9.109375" defaultRowHeight="14.4" x14ac:dyDescent="0.3"/>
  <cols>
    <col min="1" max="1" width="11.6640625" style="27" bestFit="1" customWidth="1"/>
    <col min="2" max="2" width="11" style="27" bestFit="1" customWidth="1"/>
    <col min="3" max="3" width="35.33203125" style="27" bestFit="1" customWidth="1"/>
    <col min="4" max="4" width="11" style="27" bestFit="1" customWidth="1"/>
    <col min="5" max="5" width="10" style="27" bestFit="1" customWidth="1"/>
    <col min="6" max="6" width="9.88671875" style="27" bestFit="1" customWidth="1"/>
    <col min="7" max="7" width="34.109375" style="27" bestFit="1" customWidth="1"/>
    <col min="8" max="8" width="13.33203125" style="27" bestFit="1" customWidth="1"/>
    <col min="9" max="9" width="9.109375" style="27" bestFit="1" customWidth="1"/>
    <col min="10" max="10" width="13.88671875" style="27" bestFit="1" customWidth="1"/>
    <col min="11" max="12" width="11.88671875" style="27" bestFit="1" customWidth="1"/>
    <col min="13" max="13" width="5.44140625" style="27" customWidth="1"/>
    <col min="14" max="14" width="30.109375" style="27" bestFit="1" customWidth="1"/>
    <col min="15" max="15" width="6.44140625" style="27" customWidth="1"/>
    <col min="16" max="16" width="23.109375" style="27" customWidth="1"/>
    <col min="17" max="17" width="13.44140625" style="27" bestFit="1" customWidth="1"/>
    <col min="18" max="18" width="84.33203125" style="27" bestFit="1" customWidth="1"/>
    <col min="19" max="19" width="9.109375" style="27"/>
    <col min="20" max="20" width="7" style="27" bestFit="1" customWidth="1"/>
    <col min="21" max="22" width="6.33203125" style="27" bestFit="1" customWidth="1"/>
    <col min="23" max="16384" width="9.109375" style="27"/>
  </cols>
  <sheetData>
    <row r="1" spans="1:16" s="3" customFormat="1" ht="30.75" customHeight="1" x14ac:dyDescent="0.3">
      <c r="A1" s="140" t="s">
        <v>0</v>
      </c>
      <c r="B1" s="141" t="s">
        <v>1</v>
      </c>
      <c r="C1" s="142" t="s">
        <v>2</v>
      </c>
      <c r="D1" s="142" t="s">
        <v>3189</v>
      </c>
      <c r="E1" s="142" t="s">
        <v>3190</v>
      </c>
      <c r="F1" s="142" t="s">
        <v>3191</v>
      </c>
      <c r="G1" s="142" t="s">
        <v>3152</v>
      </c>
      <c r="H1" s="142" t="s">
        <v>3192</v>
      </c>
      <c r="I1" s="142" t="s">
        <v>276</v>
      </c>
      <c r="J1" s="142" t="s">
        <v>3193</v>
      </c>
      <c r="K1" s="142" t="s">
        <v>1088</v>
      </c>
      <c r="L1" s="143" t="s">
        <v>449</v>
      </c>
      <c r="M1" s="143" t="s">
        <v>3465</v>
      </c>
      <c r="N1" s="141" t="s">
        <v>3194</v>
      </c>
      <c r="O1" s="142" t="s">
        <v>8077</v>
      </c>
      <c r="P1" s="144" t="s">
        <v>3195</v>
      </c>
    </row>
    <row r="2" spans="1:16" x14ac:dyDescent="0.3">
      <c r="A2" s="121" t="s">
        <v>135</v>
      </c>
      <c r="B2" s="24" t="s">
        <v>292</v>
      </c>
      <c r="C2" s="24" t="s">
        <v>293</v>
      </c>
      <c r="D2" s="25">
        <v>45777</v>
      </c>
      <c r="E2" s="2" t="s">
        <v>34</v>
      </c>
      <c r="F2" s="24">
        <v>1</v>
      </c>
      <c r="G2" s="24" t="s">
        <v>450</v>
      </c>
      <c r="H2" s="24">
        <v>4</v>
      </c>
      <c r="I2" s="24">
        <v>0.12</v>
      </c>
      <c r="J2" s="24" t="s">
        <v>3196</v>
      </c>
      <c r="K2" s="26">
        <v>1300</v>
      </c>
      <c r="L2" s="26">
        <v>156</v>
      </c>
      <c r="M2" s="24"/>
      <c r="N2" s="24"/>
      <c r="O2" s="24"/>
      <c r="P2" s="122">
        <v>1</v>
      </c>
    </row>
    <row r="3" spans="1:16" x14ac:dyDescent="0.3">
      <c r="A3" s="121" t="s">
        <v>135</v>
      </c>
      <c r="B3" s="24" t="s">
        <v>456</v>
      </c>
      <c r="C3" s="24" t="s">
        <v>1040</v>
      </c>
      <c r="D3" s="25">
        <v>45777</v>
      </c>
      <c r="E3" s="2" t="s">
        <v>34</v>
      </c>
      <c r="F3" s="24">
        <v>1</v>
      </c>
      <c r="G3" s="24" t="s">
        <v>450</v>
      </c>
      <c r="H3" s="24">
        <v>4</v>
      </c>
      <c r="I3" s="24">
        <v>0.11</v>
      </c>
      <c r="J3" s="24" t="s">
        <v>3196</v>
      </c>
      <c r="K3" s="26">
        <v>2000</v>
      </c>
      <c r="L3" s="26">
        <v>220</v>
      </c>
      <c r="M3" s="24"/>
      <c r="N3" s="24"/>
      <c r="O3" s="24"/>
      <c r="P3" s="122">
        <v>1</v>
      </c>
    </row>
    <row r="4" spans="1:16" x14ac:dyDescent="0.3">
      <c r="A4" s="121" t="s">
        <v>135</v>
      </c>
      <c r="B4" s="24" t="s">
        <v>2359</v>
      </c>
      <c r="C4" s="24" t="s">
        <v>2448</v>
      </c>
      <c r="D4" s="25">
        <v>45777</v>
      </c>
      <c r="E4" s="24" t="s">
        <v>34</v>
      </c>
      <c r="F4" s="24">
        <v>1</v>
      </c>
      <c r="G4" s="24" t="s">
        <v>450</v>
      </c>
      <c r="H4" s="24">
        <v>4</v>
      </c>
      <c r="I4" s="24">
        <v>0.25</v>
      </c>
      <c r="J4" s="24" t="s">
        <v>3196</v>
      </c>
      <c r="K4" s="26">
        <v>3500</v>
      </c>
      <c r="L4" s="26">
        <v>875</v>
      </c>
      <c r="M4" s="24"/>
      <c r="N4" s="24"/>
      <c r="O4" s="24"/>
      <c r="P4" s="122">
        <v>0.25</v>
      </c>
    </row>
    <row r="5" spans="1:16" x14ac:dyDescent="0.3">
      <c r="A5" s="121" t="s">
        <v>135</v>
      </c>
      <c r="B5" s="24" t="s">
        <v>50</v>
      </c>
      <c r="C5" s="24" t="s">
        <v>1244</v>
      </c>
      <c r="D5" s="25">
        <v>45777</v>
      </c>
      <c r="E5" s="2" t="s">
        <v>34</v>
      </c>
      <c r="F5" s="24">
        <v>1</v>
      </c>
      <c r="G5" s="24" t="s">
        <v>450</v>
      </c>
      <c r="H5" s="24">
        <v>4</v>
      </c>
      <c r="I5" s="24">
        <v>0.1</v>
      </c>
      <c r="J5" s="24" t="s">
        <v>3196</v>
      </c>
      <c r="K5" s="26">
        <v>1500</v>
      </c>
      <c r="L5" s="26">
        <v>150</v>
      </c>
      <c r="M5" s="24"/>
      <c r="N5" s="24"/>
      <c r="O5" s="24"/>
      <c r="P5" s="122">
        <v>1</v>
      </c>
    </row>
    <row r="6" spans="1:16" x14ac:dyDescent="0.3">
      <c r="A6" s="121" t="s">
        <v>135</v>
      </c>
      <c r="B6" s="24" t="s">
        <v>92</v>
      </c>
      <c r="C6" s="24" t="s">
        <v>206</v>
      </c>
      <c r="D6" s="25">
        <v>45777</v>
      </c>
      <c r="E6" s="2" t="s">
        <v>34</v>
      </c>
      <c r="F6" s="24">
        <v>1</v>
      </c>
      <c r="G6" s="24" t="s">
        <v>450</v>
      </c>
      <c r="H6" s="24">
        <v>4</v>
      </c>
      <c r="I6" s="24">
        <v>0.05</v>
      </c>
      <c r="J6" s="24" t="s">
        <v>3196</v>
      </c>
      <c r="K6" s="26">
        <v>1500</v>
      </c>
      <c r="L6" s="26">
        <v>75</v>
      </c>
      <c r="M6" s="24"/>
      <c r="N6" s="24"/>
      <c r="O6" s="24"/>
      <c r="P6" s="122">
        <v>1</v>
      </c>
    </row>
    <row r="7" spans="1:16" x14ac:dyDescent="0.3">
      <c r="A7" s="121" t="s">
        <v>135</v>
      </c>
      <c r="B7" s="24" t="s">
        <v>6048</v>
      </c>
      <c r="C7" s="24" t="s">
        <v>7529</v>
      </c>
      <c r="D7" s="25">
        <v>45777</v>
      </c>
      <c r="E7" s="24" t="s">
        <v>34</v>
      </c>
      <c r="F7" s="24">
        <v>1</v>
      </c>
      <c r="G7" s="24" t="s">
        <v>450</v>
      </c>
      <c r="H7" s="24">
        <v>4</v>
      </c>
      <c r="I7" s="24">
        <v>0.2</v>
      </c>
      <c r="J7" s="24" t="s">
        <v>3196</v>
      </c>
      <c r="K7" s="26">
        <v>1500</v>
      </c>
      <c r="L7" s="26">
        <v>300</v>
      </c>
      <c r="M7" s="24"/>
      <c r="N7" s="24"/>
      <c r="O7" s="24"/>
      <c r="P7" s="122">
        <v>1</v>
      </c>
    </row>
    <row r="8" spans="1:16" x14ac:dyDescent="0.3">
      <c r="A8" s="121" t="s">
        <v>135</v>
      </c>
      <c r="B8" s="24" t="s">
        <v>19</v>
      </c>
      <c r="C8" s="24" t="s">
        <v>144</v>
      </c>
      <c r="D8" s="25">
        <v>45777</v>
      </c>
      <c r="E8" s="24" t="s">
        <v>20</v>
      </c>
      <c r="F8" s="24">
        <v>1</v>
      </c>
      <c r="G8" s="24" t="s">
        <v>450</v>
      </c>
      <c r="H8" s="24">
        <v>4</v>
      </c>
      <c r="I8" s="24">
        <v>0.6</v>
      </c>
      <c r="J8" s="24" t="s">
        <v>3196</v>
      </c>
      <c r="K8" s="26">
        <v>2500</v>
      </c>
      <c r="L8" s="26">
        <v>1500</v>
      </c>
      <c r="M8" s="24"/>
      <c r="N8" s="24"/>
      <c r="O8" s="24"/>
      <c r="P8" s="122">
        <v>0.6</v>
      </c>
    </row>
    <row r="9" spans="1:16" x14ac:dyDescent="0.3">
      <c r="A9" s="121" t="s">
        <v>135</v>
      </c>
      <c r="B9" s="24" t="s">
        <v>21</v>
      </c>
      <c r="C9" s="24" t="s">
        <v>145</v>
      </c>
      <c r="D9" s="25">
        <v>45777</v>
      </c>
      <c r="E9" s="24" t="s">
        <v>20</v>
      </c>
      <c r="F9" s="24">
        <v>1</v>
      </c>
      <c r="G9" s="24" t="s">
        <v>450</v>
      </c>
      <c r="H9" s="24">
        <v>4</v>
      </c>
      <c r="I9" s="24">
        <v>0.64</v>
      </c>
      <c r="J9" s="24" t="s">
        <v>3196</v>
      </c>
      <c r="K9" s="26">
        <v>2500</v>
      </c>
      <c r="L9" s="26">
        <v>1600</v>
      </c>
      <c r="M9" s="24"/>
      <c r="N9" s="24"/>
      <c r="O9" s="24"/>
      <c r="P9" s="122">
        <v>0.64</v>
      </c>
    </row>
    <row r="10" spans="1:16" x14ac:dyDescent="0.3">
      <c r="A10" s="121" t="s">
        <v>135</v>
      </c>
      <c r="B10" s="24" t="s">
        <v>3455</v>
      </c>
      <c r="C10" s="24" t="s">
        <v>3469</v>
      </c>
      <c r="D10" s="25">
        <v>45777</v>
      </c>
      <c r="E10" s="24" t="s">
        <v>20</v>
      </c>
      <c r="F10" s="24">
        <v>1</v>
      </c>
      <c r="G10" s="24" t="s">
        <v>450</v>
      </c>
      <c r="H10" s="24">
        <v>4</v>
      </c>
      <c r="I10" s="24">
        <v>0.65</v>
      </c>
      <c r="J10" s="24" t="s">
        <v>3196</v>
      </c>
      <c r="K10" s="26">
        <v>2500</v>
      </c>
      <c r="L10" s="26">
        <v>1625</v>
      </c>
      <c r="M10" s="24"/>
      <c r="N10" s="24"/>
      <c r="O10" s="24"/>
      <c r="P10" s="122">
        <v>0.65</v>
      </c>
    </row>
    <row r="11" spans="1:16" x14ac:dyDescent="0.3">
      <c r="A11" s="121" t="s">
        <v>135</v>
      </c>
      <c r="B11" s="24" t="s">
        <v>3478</v>
      </c>
      <c r="C11" s="24" t="s">
        <v>3473</v>
      </c>
      <c r="D11" s="25">
        <v>45777</v>
      </c>
      <c r="E11" s="2" t="s">
        <v>20</v>
      </c>
      <c r="F11" s="24">
        <v>1</v>
      </c>
      <c r="G11" s="24" t="s">
        <v>450</v>
      </c>
      <c r="H11" s="24">
        <v>4</v>
      </c>
      <c r="I11" s="24">
        <v>1</v>
      </c>
      <c r="J11" s="24" t="s">
        <v>3196</v>
      </c>
      <c r="K11" s="26">
        <v>1300</v>
      </c>
      <c r="L11" s="26">
        <v>1300</v>
      </c>
      <c r="M11" s="24"/>
      <c r="N11" s="24"/>
      <c r="O11" s="24"/>
      <c r="P11" s="122">
        <v>1</v>
      </c>
    </row>
    <row r="12" spans="1:16" x14ac:dyDescent="0.3">
      <c r="A12" s="121" t="s">
        <v>135</v>
      </c>
      <c r="B12" s="24" t="s">
        <v>464</v>
      </c>
      <c r="C12" s="24" t="s">
        <v>1041</v>
      </c>
      <c r="D12" s="25">
        <v>45777</v>
      </c>
      <c r="E12" s="24" t="s">
        <v>20</v>
      </c>
      <c r="F12" s="24">
        <v>1</v>
      </c>
      <c r="G12" s="24" t="s">
        <v>450</v>
      </c>
      <c r="H12" s="24">
        <v>4</v>
      </c>
      <c r="I12" s="24">
        <v>0.05</v>
      </c>
      <c r="J12" s="24" t="s">
        <v>3196</v>
      </c>
      <c r="K12" s="26">
        <v>5000</v>
      </c>
      <c r="L12" s="26">
        <v>250</v>
      </c>
      <c r="M12" s="24"/>
      <c r="N12" s="24"/>
      <c r="O12" s="24"/>
      <c r="P12" s="122">
        <v>0.15000000000000002</v>
      </c>
    </row>
    <row r="13" spans="1:16" x14ac:dyDescent="0.3">
      <c r="A13" s="121" t="s">
        <v>135</v>
      </c>
      <c r="B13" s="24" t="s">
        <v>35</v>
      </c>
      <c r="C13" s="24" t="s">
        <v>154</v>
      </c>
      <c r="D13" s="25">
        <v>45777</v>
      </c>
      <c r="E13" s="2" t="s">
        <v>20</v>
      </c>
      <c r="F13" s="24">
        <v>1</v>
      </c>
      <c r="G13" s="24" t="s">
        <v>450</v>
      </c>
      <c r="H13" s="24">
        <v>4</v>
      </c>
      <c r="I13" s="24">
        <v>1</v>
      </c>
      <c r="J13" s="24" t="s">
        <v>3196</v>
      </c>
      <c r="K13" s="26">
        <v>3000</v>
      </c>
      <c r="L13" s="26">
        <v>3000</v>
      </c>
      <c r="M13" s="24"/>
      <c r="N13" s="24"/>
      <c r="O13" s="24"/>
      <c r="P13" s="122">
        <v>1</v>
      </c>
    </row>
    <row r="14" spans="1:16" x14ac:dyDescent="0.3">
      <c r="A14" s="121" t="s">
        <v>135</v>
      </c>
      <c r="B14" s="24" t="s">
        <v>7804</v>
      </c>
      <c r="C14" s="24" t="s">
        <v>7806</v>
      </c>
      <c r="D14" s="25">
        <v>45777</v>
      </c>
      <c r="E14" s="2" t="s">
        <v>20</v>
      </c>
      <c r="F14" s="24">
        <v>1</v>
      </c>
      <c r="G14" s="24" t="s">
        <v>450</v>
      </c>
      <c r="H14" s="24">
        <v>4</v>
      </c>
      <c r="I14" s="24">
        <v>0.1</v>
      </c>
      <c r="J14" s="24" t="s">
        <v>3196</v>
      </c>
      <c r="K14" s="26">
        <v>1500</v>
      </c>
      <c r="L14" s="26">
        <v>150</v>
      </c>
      <c r="M14" s="24"/>
      <c r="N14" s="24"/>
      <c r="O14" s="24"/>
      <c r="P14" s="122">
        <v>1</v>
      </c>
    </row>
    <row r="15" spans="1:16" x14ac:dyDescent="0.3">
      <c r="A15" s="121" t="s">
        <v>135</v>
      </c>
      <c r="B15" s="24" t="s">
        <v>382</v>
      </c>
      <c r="C15" s="24" t="s">
        <v>1052</v>
      </c>
      <c r="D15" s="25">
        <v>45777</v>
      </c>
      <c r="E15" s="2" t="s">
        <v>20</v>
      </c>
      <c r="F15" s="24">
        <v>1</v>
      </c>
      <c r="G15" s="24" t="s">
        <v>450</v>
      </c>
      <c r="H15" s="24">
        <v>4</v>
      </c>
      <c r="I15" s="24">
        <v>1</v>
      </c>
      <c r="J15" s="24" t="s">
        <v>3196</v>
      </c>
      <c r="K15" s="26">
        <v>1300</v>
      </c>
      <c r="L15" s="26">
        <v>1300</v>
      </c>
      <c r="M15" s="24"/>
      <c r="N15" s="24"/>
      <c r="O15" s="24"/>
      <c r="P15" s="122">
        <v>1</v>
      </c>
    </row>
    <row r="16" spans="1:16" x14ac:dyDescent="0.3">
      <c r="A16" s="121" t="s">
        <v>135</v>
      </c>
      <c r="B16" s="24" t="s">
        <v>84</v>
      </c>
      <c r="C16" s="24" t="s">
        <v>199</v>
      </c>
      <c r="D16" s="25">
        <v>45777</v>
      </c>
      <c r="E16" s="24" t="s">
        <v>20</v>
      </c>
      <c r="F16" s="24">
        <v>1</v>
      </c>
      <c r="G16" s="24" t="s">
        <v>450</v>
      </c>
      <c r="H16" s="24">
        <v>4</v>
      </c>
      <c r="I16" s="24">
        <v>0.3</v>
      </c>
      <c r="J16" s="24" t="s">
        <v>3196</v>
      </c>
      <c r="K16" s="26">
        <v>1500</v>
      </c>
      <c r="L16" s="26">
        <v>450</v>
      </c>
      <c r="M16" s="24"/>
      <c r="N16" s="24"/>
      <c r="O16" s="24"/>
      <c r="P16" s="122">
        <v>0.99999999999999989</v>
      </c>
    </row>
    <row r="17" spans="1:16" x14ac:dyDescent="0.3">
      <c r="A17" s="121" t="s">
        <v>135</v>
      </c>
      <c r="B17" s="24" t="s">
        <v>3799</v>
      </c>
      <c r="C17" s="24" t="s">
        <v>3806</v>
      </c>
      <c r="D17" s="25">
        <v>45777</v>
      </c>
      <c r="E17" s="24" t="s">
        <v>20</v>
      </c>
      <c r="F17" s="24">
        <v>1</v>
      </c>
      <c r="G17" s="24" t="s">
        <v>450</v>
      </c>
      <c r="H17" s="24">
        <v>4</v>
      </c>
      <c r="I17" s="24">
        <v>0.1</v>
      </c>
      <c r="J17" s="24" t="s">
        <v>3196</v>
      </c>
      <c r="K17" s="26">
        <v>1000</v>
      </c>
      <c r="L17" s="26">
        <v>100</v>
      </c>
      <c r="M17" s="24"/>
      <c r="N17" s="24"/>
      <c r="O17" s="24"/>
      <c r="P17" s="122">
        <v>1</v>
      </c>
    </row>
    <row r="18" spans="1:16" x14ac:dyDescent="0.3">
      <c r="A18" s="121" t="s">
        <v>135</v>
      </c>
      <c r="B18" s="24" t="s">
        <v>272</v>
      </c>
      <c r="C18" s="24" t="s">
        <v>273</v>
      </c>
      <c r="D18" s="25">
        <v>45777</v>
      </c>
      <c r="E18" s="2" t="s">
        <v>20</v>
      </c>
      <c r="F18" s="24">
        <v>1</v>
      </c>
      <c r="G18" s="24" t="s">
        <v>450</v>
      </c>
      <c r="H18" s="24">
        <v>4</v>
      </c>
      <c r="I18" s="24">
        <v>0.35</v>
      </c>
      <c r="J18" s="24" t="s">
        <v>3196</v>
      </c>
      <c r="K18" s="26">
        <v>6000</v>
      </c>
      <c r="L18" s="26">
        <v>2100</v>
      </c>
      <c r="M18" s="24"/>
      <c r="N18" s="24"/>
      <c r="O18" s="24"/>
      <c r="P18" s="122">
        <v>1</v>
      </c>
    </row>
    <row r="19" spans="1:16" x14ac:dyDescent="0.3">
      <c r="A19" s="121" t="s">
        <v>135</v>
      </c>
      <c r="B19" s="24" t="s">
        <v>116</v>
      </c>
      <c r="C19" s="24" t="s">
        <v>225</v>
      </c>
      <c r="D19" s="25">
        <v>45777</v>
      </c>
      <c r="E19" s="24" t="s">
        <v>20</v>
      </c>
      <c r="F19" s="24">
        <v>1</v>
      </c>
      <c r="G19" s="24" t="s">
        <v>450</v>
      </c>
      <c r="H19" s="24">
        <v>4</v>
      </c>
      <c r="I19" s="24">
        <v>1</v>
      </c>
      <c r="J19" s="24" t="s">
        <v>3196</v>
      </c>
      <c r="K19" s="26">
        <v>2100</v>
      </c>
      <c r="L19" s="26">
        <v>2100</v>
      </c>
      <c r="M19" s="24"/>
      <c r="N19" s="24"/>
      <c r="O19" s="24"/>
      <c r="P19" s="122">
        <v>1</v>
      </c>
    </row>
    <row r="20" spans="1:16" x14ac:dyDescent="0.3">
      <c r="A20" s="121" t="s">
        <v>135</v>
      </c>
      <c r="B20" s="24" t="s">
        <v>131</v>
      </c>
      <c r="C20" s="24" t="s">
        <v>237</v>
      </c>
      <c r="D20" s="25">
        <v>45777</v>
      </c>
      <c r="E20" s="2" t="s">
        <v>20</v>
      </c>
      <c r="F20" s="24">
        <v>1</v>
      </c>
      <c r="G20" s="24" t="s">
        <v>450</v>
      </c>
      <c r="H20" s="24">
        <v>4</v>
      </c>
      <c r="I20" s="24">
        <v>1</v>
      </c>
      <c r="J20" s="24" t="s">
        <v>3196</v>
      </c>
      <c r="K20" s="26">
        <v>3000</v>
      </c>
      <c r="L20" s="26">
        <v>3000</v>
      </c>
      <c r="M20" s="24"/>
      <c r="N20" s="24"/>
      <c r="O20" s="24"/>
      <c r="P20" s="122">
        <v>1</v>
      </c>
    </row>
    <row r="21" spans="1:16" x14ac:dyDescent="0.3">
      <c r="A21" s="121" t="s">
        <v>135</v>
      </c>
      <c r="B21" s="24" t="s">
        <v>268</v>
      </c>
      <c r="C21" s="24" t="s">
        <v>269</v>
      </c>
      <c r="D21" s="25">
        <v>45777</v>
      </c>
      <c r="E21" s="2" t="s">
        <v>12</v>
      </c>
      <c r="F21" s="24">
        <v>1</v>
      </c>
      <c r="G21" s="24" t="s">
        <v>450</v>
      </c>
      <c r="H21" s="24">
        <v>4</v>
      </c>
      <c r="I21" s="24">
        <v>1</v>
      </c>
      <c r="J21" s="24" t="s">
        <v>3196</v>
      </c>
      <c r="K21" s="26">
        <v>1700</v>
      </c>
      <c r="L21" s="26">
        <v>1700</v>
      </c>
      <c r="M21" s="24"/>
      <c r="N21" s="24"/>
      <c r="O21" s="24"/>
      <c r="P21" s="122">
        <v>1</v>
      </c>
    </row>
    <row r="22" spans="1:16" x14ac:dyDescent="0.3">
      <c r="A22" s="121" t="s">
        <v>135</v>
      </c>
      <c r="B22" s="24" t="s">
        <v>7</v>
      </c>
      <c r="C22" s="24" t="s">
        <v>137</v>
      </c>
      <c r="D22" s="25">
        <v>45777</v>
      </c>
      <c r="E22" s="2" t="s">
        <v>27</v>
      </c>
      <c r="F22" s="24">
        <v>1</v>
      </c>
      <c r="G22" s="24" t="s">
        <v>450</v>
      </c>
      <c r="H22" s="24">
        <v>4</v>
      </c>
      <c r="I22" s="24">
        <v>1</v>
      </c>
      <c r="J22" s="24" t="s">
        <v>3196</v>
      </c>
      <c r="K22" s="26">
        <v>2500</v>
      </c>
      <c r="L22" s="26">
        <v>2500</v>
      </c>
      <c r="M22" s="24"/>
      <c r="N22" s="24"/>
      <c r="O22" s="24"/>
      <c r="P22" s="122">
        <v>1</v>
      </c>
    </row>
    <row r="23" spans="1:16" x14ac:dyDescent="0.3">
      <c r="A23" s="121" t="s">
        <v>135</v>
      </c>
      <c r="B23" s="24" t="s">
        <v>24</v>
      </c>
      <c r="C23" s="24" t="s">
        <v>147</v>
      </c>
      <c r="D23" s="25">
        <v>45777</v>
      </c>
      <c r="E23" s="2" t="s">
        <v>27</v>
      </c>
      <c r="F23" s="24">
        <v>1</v>
      </c>
      <c r="G23" s="24" t="s">
        <v>450</v>
      </c>
      <c r="H23" s="24">
        <v>4</v>
      </c>
      <c r="I23" s="24">
        <v>1</v>
      </c>
      <c r="J23" s="24" t="s">
        <v>3196</v>
      </c>
      <c r="K23" s="26">
        <v>5500</v>
      </c>
      <c r="L23" s="26">
        <v>5500</v>
      </c>
      <c r="M23" s="24"/>
      <c r="N23" s="24"/>
      <c r="O23" s="24"/>
      <c r="P23" s="122">
        <v>1</v>
      </c>
    </row>
    <row r="24" spans="1:16" x14ac:dyDescent="0.3">
      <c r="A24" s="121" t="s">
        <v>135</v>
      </c>
      <c r="B24" s="24" t="s">
        <v>317</v>
      </c>
      <c r="C24" s="24" t="s">
        <v>316</v>
      </c>
      <c r="D24" s="25">
        <v>45777</v>
      </c>
      <c r="E24" s="2" t="s">
        <v>27</v>
      </c>
      <c r="F24" s="24">
        <v>1</v>
      </c>
      <c r="G24" s="24" t="s">
        <v>450</v>
      </c>
      <c r="H24" s="24">
        <v>4</v>
      </c>
      <c r="I24" s="24">
        <v>0.71</v>
      </c>
      <c r="J24" s="24" t="s">
        <v>3196</v>
      </c>
      <c r="K24" s="26">
        <v>2000</v>
      </c>
      <c r="L24" s="26">
        <v>1420</v>
      </c>
      <c r="M24" s="24"/>
      <c r="N24" s="24"/>
      <c r="O24" s="24"/>
      <c r="P24" s="122">
        <v>1</v>
      </c>
    </row>
    <row r="25" spans="1:16" x14ac:dyDescent="0.3">
      <c r="A25" s="121" t="s">
        <v>135</v>
      </c>
      <c r="B25" s="24" t="s">
        <v>320</v>
      </c>
      <c r="C25" s="24" t="s">
        <v>321</v>
      </c>
      <c r="D25" s="25">
        <v>45777</v>
      </c>
      <c r="E25" s="24" t="s">
        <v>27</v>
      </c>
      <c r="F25" s="24">
        <v>1</v>
      </c>
      <c r="G25" s="24" t="s">
        <v>450</v>
      </c>
      <c r="H25" s="24">
        <v>4</v>
      </c>
      <c r="I25" s="24">
        <v>0.45</v>
      </c>
      <c r="J25" s="24" t="s">
        <v>3196</v>
      </c>
      <c r="K25" s="26">
        <v>5000</v>
      </c>
      <c r="L25" s="26">
        <v>2250</v>
      </c>
      <c r="M25" s="24"/>
      <c r="N25" s="24"/>
      <c r="O25" s="24"/>
      <c r="P25" s="122">
        <v>0.45</v>
      </c>
    </row>
    <row r="26" spans="1:16" x14ac:dyDescent="0.3">
      <c r="A26" s="121" t="s">
        <v>135</v>
      </c>
      <c r="B26" s="24" t="s">
        <v>2385</v>
      </c>
      <c r="C26" s="24" t="s">
        <v>2471</v>
      </c>
      <c r="D26" s="25">
        <v>45777</v>
      </c>
      <c r="E26" s="24" t="s">
        <v>27</v>
      </c>
      <c r="F26" s="24">
        <v>1</v>
      </c>
      <c r="G26" s="24" t="s">
        <v>450</v>
      </c>
      <c r="H26" s="24">
        <v>4</v>
      </c>
      <c r="I26" s="24">
        <v>0.05</v>
      </c>
      <c r="J26" s="24" t="s">
        <v>3196</v>
      </c>
      <c r="K26" s="26">
        <v>1500</v>
      </c>
      <c r="L26" s="26">
        <v>75</v>
      </c>
      <c r="M26" s="24"/>
      <c r="N26" s="24"/>
      <c r="O26" s="24"/>
      <c r="P26" s="122">
        <v>0.5</v>
      </c>
    </row>
    <row r="27" spans="1:16" x14ac:dyDescent="0.3">
      <c r="A27" s="121" t="s">
        <v>135</v>
      </c>
      <c r="B27" s="24" t="s">
        <v>51</v>
      </c>
      <c r="C27" s="24" t="s">
        <v>169</v>
      </c>
      <c r="D27" s="25">
        <v>45777</v>
      </c>
      <c r="E27" s="2" t="s">
        <v>27</v>
      </c>
      <c r="F27" s="24">
        <v>1</v>
      </c>
      <c r="G27" s="24" t="s">
        <v>450</v>
      </c>
      <c r="H27" s="24">
        <v>4</v>
      </c>
      <c r="I27" s="24">
        <v>0.18</v>
      </c>
      <c r="J27" s="24" t="s">
        <v>3196</v>
      </c>
      <c r="K27" s="26">
        <v>1500</v>
      </c>
      <c r="L27" s="26">
        <v>270</v>
      </c>
      <c r="M27" s="24"/>
      <c r="N27" s="24"/>
      <c r="O27" s="24"/>
      <c r="P27" s="122">
        <v>0.99999999999999989</v>
      </c>
    </row>
    <row r="28" spans="1:16" x14ac:dyDescent="0.3">
      <c r="A28" s="121" t="s">
        <v>135</v>
      </c>
      <c r="B28" s="24" t="s">
        <v>82</v>
      </c>
      <c r="C28" s="24" t="s">
        <v>197</v>
      </c>
      <c r="D28" s="25">
        <v>45777</v>
      </c>
      <c r="E28" s="2" t="s">
        <v>27</v>
      </c>
      <c r="F28" s="24">
        <v>1</v>
      </c>
      <c r="G28" s="24" t="s">
        <v>450</v>
      </c>
      <c r="H28" s="24">
        <v>4</v>
      </c>
      <c r="I28" s="24">
        <v>7.0000000000000007E-2</v>
      </c>
      <c r="J28" s="24" t="s">
        <v>3196</v>
      </c>
      <c r="K28" s="26">
        <v>1500</v>
      </c>
      <c r="L28" s="26">
        <v>105.00000000000001</v>
      </c>
      <c r="M28" s="24"/>
      <c r="N28" s="24"/>
      <c r="O28" s="24"/>
      <c r="P28" s="122">
        <v>1</v>
      </c>
    </row>
    <row r="29" spans="1:16" x14ac:dyDescent="0.3">
      <c r="A29" s="121" t="s">
        <v>135</v>
      </c>
      <c r="B29" s="24" t="s">
        <v>86</v>
      </c>
      <c r="C29" s="24" t="s">
        <v>201</v>
      </c>
      <c r="D29" s="25">
        <v>45777</v>
      </c>
      <c r="E29" s="24" t="s">
        <v>27</v>
      </c>
      <c r="F29" s="24">
        <v>1</v>
      </c>
      <c r="G29" s="24" t="s">
        <v>450</v>
      </c>
      <c r="H29" s="24">
        <v>4</v>
      </c>
      <c r="I29" s="24">
        <v>0.05</v>
      </c>
      <c r="J29" s="24" t="s">
        <v>3196</v>
      </c>
      <c r="K29" s="26">
        <v>1300</v>
      </c>
      <c r="L29" s="26">
        <v>65</v>
      </c>
      <c r="M29" s="24"/>
      <c r="N29" s="24"/>
      <c r="O29" s="24"/>
      <c r="P29" s="122">
        <v>1</v>
      </c>
    </row>
    <row r="30" spans="1:16" x14ac:dyDescent="0.3">
      <c r="A30" s="121" t="s">
        <v>135</v>
      </c>
      <c r="B30" s="24" t="s">
        <v>87</v>
      </c>
      <c r="C30" s="24" t="s">
        <v>202</v>
      </c>
      <c r="D30" s="25">
        <v>45777</v>
      </c>
      <c r="E30" s="24" t="s">
        <v>27</v>
      </c>
      <c r="F30" s="24">
        <v>1</v>
      </c>
      <c r="G30" s="24" t="s">
        <v>450</v>
      </c>
      <c r="H30" s="24">
        <v>4</v>
      </c>
      <c r="I30" s="24">
        <v>0.46</v>
      </c>
      <c r="J30" s="24" t="s">
        <v>3196</v>
      </c>
      <c r="K30" s="26">
        <v>1500</v>
      </c>
      <c r="L30" s="26">
        <v>690</v>
      </c>
      <c r="M30" s="24"/>
      <c r="N30" s="24"/>
      <c r="O30" s="24"/>
      <c r="P30" s="122">
        <v>1</v>
      </c>
    </row>
    <row r="31" spans="1:16" x14ac:dyDescent="0.3">
      <c r="A31" s="121" t="s">
        <v>135</v>
      </c>
      <c r="B31" s="24" t="s">
        <v>260</v>
      </c>
      <c r="C31" s="24" t="s">
        <v>261</v>
      </c>
      <c r="D31" s="25">
        <v>45777</v>
      </c>
      <c r="E31" s="2" t="s">
        <v>27</v>
      </c>
      <c r="F31" s="24">
        <v>1</v>
      </c>
      <c r="G31" s="24" t="s">
        <v>450</v>
      </c>
      <c r="H31" s="24">
        <v>4</v>
      </c>
      <c r="I31" s="24">
        <v>0.25</v>
      </c>
      <c r="J31" s="24" t="s">
        <v>3196</v>
      </c>
      <c r="K31" s="26">
        <v>1500</v>
      </c>
      <c r="L31" s="26">
        <v>375</v>
      </c>
      <c r="M31" s="24"/>
      <c r="N31" s="24"/>
      <c r="O31" s="24"/>
      <c r="P31" s="122">
        <v>1</v>
      </c>
    </row>
    <row r="32" spans="1:16" x14ac:dyDescent="0.3">
      <c r="A32" s="121" t="s">
        <v>135</v>
      </c>
      <c r="B32" s="24" t="s">
        <v>89</v>
      </c>
      <c r="C32" s="24" t="s">
        <v>204</v>
      </c>
      <c r="D32" s="25">
        <v>45777</v>
      </c>
      <c r="E32" s="2" t="s">
        <v>27</v>
      </c>
      <c r="F32" s="24">
        <v>1</v>
      </c>
      <c r="G32" s="24" t="s">
        <v>450</v>
      </c>
      <c r="H32" s="24">
        <v>4</v>
      </c>
      <c r="I32" s="24">
        <v>0.22</v>
      </c>
      <c r="J32" s="24" t="s">
        <v>3196</v>
      </c>
      <c r="K32" s="26">
        <v>1500</v>
      </c>
      <c r="L32" s="26">
        <v>330</v>
      </c>
      <c r="M32" s="24"/>
      <c r="N32" s="24"/>
      <c r="O32" s="24"/>
      <c r="P32" s="122">
        <v>0.99999999999999989</v>
      </c>
    </row>
    <row r="33" spans="1:16" x14ac:dyDescent="0.3">
      <c r="A33" s="121" t="s">
        <v>135</v>
      </c>
      <c r="B33" s="24" t="s">
        <v>97</v>
      </c>
      <c r="C33" s="24" t="s">
        <v>208</v>
      </c>
      <c r="D33" s="25">
        <v>45777</v>
      </c>
      <c r="E33" s="24" t="s">
        <v>27</v>
      </c>
      <c r="F33" s="24">
        <v>1</v>
      </c>
      <c r="G33" s="24" t="s">
        <v>450</v>
      </c>
      <c r="H33" s="24">
        <v>4</v>
      </c>
      <c r="I33" s="24">
        <v>0.23</v>
      </c>
      <c r="J33" s="24" t="s">
        <v>3196</v>
      </c>
      <c r="K33" s="26">
        <v>1300</v>
      </c>
      <c r="L33" s="26">
        <v>299</v>
      </c>
      <c r="M33" s="24"/>
      <c r="N33" s="24"/>
      <c r="O33" s="24"/>
      <c r="P33" s="122">
        <v>1</v>
      </c>
    </row>
    <row r="34" spans="1:16" x14ac:dyDescent="0.3">
      <c r="A34" s="121" t="s">
        <v>135</v>
      </c>
      <c r="B34" s="24" t="s">
        <v>98</v>
      </c>
      <c r="C34" s="24" t="s">
        <v>209</v>
      </c>
      <c r="D34" s="25">
        <v>45777</v>
      </c>
      <c r="E34" s="2" t="s">
        <v>27</v>
      </c>
      <c r="F34" s="24">
        <v>1</v>
      </c>
      <c r="G34" s="24" t="s">
        <v>450</v>
      </c>
      <c r="H34" s="24">
        <v>4</v>
      </c>
      <c r="I34" s="24">
        <v>0.91</v>
      </c>
      <c r="J34" s="24" t="s">
        <v>3196</v>
      </c>
      <c r="K34" s="26">
        <v>1500</v>
      </c>
      <c r="L34" s="26">
        <v>1365</v>
      </c>
      <c r="M34" s="24"/>
      <c r="N34" s="24"/>
      <c r="O34" s="24"/>
      <c r="P34" s="122">
        <v>1</v>
      </c>
    </row>
    <row r="35" spans="1:16" x14ac:dyDescent="0.3">
      <c r="A35" s="121" t="s">
        <v>135</v>
      </c>
      <c r="B35" s="24" t="s">
        <v>6046</v>
      </c>
      <c r="C35" s="24" t="s">
        <v>7527</v>
      </c>
      <c r="D35" s="25">
        <v>45777</v>
      </c>
      <c r="E35" s="2" t="s">
        <v>27</v>
      </c>
      <c r="F35" s="24">
        <v>1</v>
      </c>
      <c r="G35" s="24" t="s">
        <v>450</v>
      </c>
      <c r="H35" s="24">
        <v>4</v>
      </c>
      <c r="I35" s="24">
        <v>0.3</v>
      </c>
      <c r="J35" s="24" t="s">
        <v>3196</v>
      </c>
      <c r="K35" s="26">
        <v>1500</v>
      </c>
      <c r="L35" s="26">
        <v>450</v>
      </c>
      <c r="M35" s="24"/>
      <c r="N35" s="24"/>
      <c r="O35" s="24"/>
      <c r="P35" s="122">
        <v>1</v>
      </c>
    </row>
    <row r="36" spans="1:16" x14ac:dyDescent="0.3">
      <c r="A36" s="121" t="s">
        <v>135</v>
      </c>
      <c r="B36" s="24" t="s">
        <v>103</v>
      </c>
      <c r="C36" s="24" t="s">
        <v>214</v>
      </c>
      <c r="D36" s="25">
        <v>45777</v>
      </c>
      <c r="E36" s="24" t="s">
        <v>27</v>
      </c>
      <c r="F36" s="24">
        <v>1</v>
      </c>
      <c r="G36" s="24" t="s">
        <v>450</v>
      </c>
      <c r="H36" s="24">
        <v>4</v>
      </c>
      <c r="I36" s="24">
        <v>0.05</v>
      </c>
      <c r="J36" s="24" t="s">
        <v>3196</v>
      </c>
      <c r="K36" s="26">
        <v>2000</v>
      </c>
      <c r="L36" s="26">
        <v>100</v>
      </c>
      <c r="M36" s="24"/>
      <c r="N36" s="24"/>
      <c r="O36" s="24"/>
      <c r="P36" s="122">
        <v>0.05</v>
      </c>
    </row>
    <row r="37" spans="1:16" x14ac:dyDescent="0.3">
      <c r="A37" s="121" t="s">
        <v>135</v>
      </c>
      <c r="B37" s="24" t="s">
        <v>249</v>
      </c>
      <c r="C37" s="24" t="s">
        <v>250</v>
      </c>
      <c r="D37" s="25">
        <v>45777</v>
      </c>
      <c r="E37" s="2" t="s">
        <v>27</v>
      </c>
      <c r="F37" s="24">
        <v>1</v>
      </c>
      <c r="G37" s="24" t="s">
        <v>450</v>
      </c>
      <c r="H37" s="24">
        <v>4</v>
      </c>
      <c r="I37" s="24">
        <v>0.11</v>
      </c>
      <c r="J37" s="24" t="s">
        <v>3196</v>
      </c>
      <c r="K37" s="26">
        <v>1500</v>
      </c>
      <c r="L37" s="26">
        <v>165</v>
      </c>
      <c r="M37" s="24"/>
      <c r="N37" s="24"/>
      <c r="O37" s="24"/>
      <c r="P37" s="122">
        <v>0.11</v>
      </c>
    </row>
    <row r="38" spans="1:16" x14ac:dyDescent="0.3">
      <c r="A38" s="121" t="s">
        <v>135</v>
      </c>
      <c r="B38" s="24" t="s">
        <v>1082</v>
      </c>
      <c r="C38" s="24" t="s">
        <v>222</v>
      </c>
      <c r="D38" s="25">
        <v>45777</v>
      </c>
      <c r="E38" s="24" t="s">
        <v>27</v>
      </c>
      <c r="F38" s="24">
        <v>1</v>
      </c>
      <c r="G38" s="24" t="s">
        <v>450</v>
      </c>
      <c r="H38" s="24">
        <v>4</v>
      </c>
      <c r="I38" s="24">
        <v>0.75</v>
      </c>
      <c r="J38" s="24" t="s">
        <v>3196</v>
      </c>
      <c r="K38" s="26">
        <v>2100</v>
      </c>
      <c r="L38" s="26">
        <v>1575</v>
      </c>
      <c r="M38" s="24"/>
      <c r="N38" s="24"/>
      <c r="O38" s="24"/>
      <c r="P38" s="122">
        <v>0.75</v>
      </c>
    </row>
    <row r="39" spans="1:16" x14ac:dyDescent="0.3">
      <c r="A39" s="121" t="s">
        <v>135</v>
      </c>
      <c r="B39" s="24" t="s">
        <v>334</v>
      </c>
      <c r="C39" s="24" t="s">
        <v>1342</v>
      </c>
      <c r="D39" s="25">
        <v>45777</v>
      </c>
      <c r="E39" s="2" t="s">
        <v>27</v>
      </c>
      <c r="F39" s="24">
        <v>1</v>
      </c>
      <c r="G39" s="24" t="s">
        <v>450</v>
      </c>
      <c r="H39" s="24">
        <v>4</v>
      </c>
      <c r="I39" s="24">
        <v>1</v>
      </c>
      <c r="J39" s="24" t="s">
        <v>3196</v>
      </c>
      <c r="K39" s="26">
        <v>3000</v>
      </c>
      <c r="L39" s="26">
        <v>3000</v>
      </c>
      <c r="M39" s="24"/>
      <c r="N39" s="24"/>
      <c r="O39" s="24"/>
      <c r="P39" s="122">
        <v>1</v>
      </c>
    </row>
    <row r="40" spans="1:16" x14ac:dyDescent="0.3">
      <c r="A40" s="121" t="s">
        <v>135</v>
      </c>
      <c r="B40" s="24" t="s">
        <v>266</v>
      </c>
      <c r="C40" s="24" t="s">
        <v>267</v>
      </c>
      <c r="D40" s="25">
        <v>45777</v>
      </c>
      <c r="E40" s="2" t="s">
        <v>10</v>
      </c>
      <c r="F40" s="24">
        <v>1</v>
      </c>
      <c r="G40" s="24" t="s">
        <v>450</v>
      </c>
      <c r="H40" s="24">
        <v>4</v>
      </c>
      <c r="I40" s="24">
        <v>1</v>
      </c>
      <c r="J40" s="24" t="s">
        <v>3196</v>
      </c>
      <c r="K40" s="26">
        <v>2500</v>
      </c>
      <c r="L40" s="26">
        <v>2500</v>
      </c>
      <c r="M40" s="24"/>
      <c r="N40" s="24"/>
      <c r="O40" s="24"/>
      <c r="P40" s="122">
        <v>1</v>
      </c>
    </row>
    <row r="41" spans="1:16" x14ac:dyDescent="0.3">
      <c r="A41" s="121" t="s">
        <v>135</v>
      </c>
      <c r="B41" s="24" t="s">
        <v>282</v>
      </c>
      <c r="C41" s="24" t="s">
        <v>283</v>
      </c>
      <c r="D41" s="25">
        <v>45777</v>
      </c>
      <c r="E41" s="24" t="s">
        <v>10</v>
      </c>
      <c r="F41" s="24">
        <v>1</v>
      </c>
      <c r="G41" s="24" t="s">
        <v>450</v>
      </c>
      <c r="H41" s="24">
        <v>4</v>
      </c>
      <c r="I41" s="24">
        <v>1</v>
      </c>
      <c r="J41" s="24" t="s">
        <v>3196</v>
      </c>
      <c r="K41" s="26">
        <v>1200</v>
      </c>
      <c r="L41" s="26">
        <v>1200</v>
      </c>
      <c r="M41" s="24"/>
      <c r="N41" s="24"/>
      <c r="O41" s="24"/>
      <c r="P41" s="122">
        <v>1</v>
      </c>
    </row>
    <row r="42" spans="1:16" x14ac:dyDescent="0.3">
      <c r="A42" s="121" t="s">
        <v>135</v>
      </c>
      <c r="B42" s="24" t="s">
        <v>284</v>
      </c>
      <c r="C42" s="24" t="s">
        <v>285</v>
      </c>
      <c r="D42" s="25">
        <v>45777</v>
      </c>
      <c r="E42" s="2" t="s">
        <v>10</v>
      </c>
      <c r="F42" s="24">
        <v>1</v>
      </c>
      <c r="G42" s="24" t="s">
        <v>450</v>
      </c>
      <c r="H42" s="24">
        <v>4</v>
      </c>
      <c r="I42" s="24">
        <v>0.16</v>
      </c>
      <c r="J42" s="24" t="s">
        <v>3196</v>
      </c>
      <c r="K42" s="26">
        <v>200</v>
      </c>
      <c r="L42" s="26">
        <v>32</v>
      </c>
      <c r="M42" s="24"/>
      <c r="N42" s="24"/>
      <c r="O42" s="24"/>
      <c r="P42" s="122">
        <v>1</v>
      </c>
    </row>
    <row r="43" spans="1:16" x14ac:dyDescent="0.3">
      <c r="A43" s="121" t="s">
        <v>135</v>
      </c>
      <c r="B43" s="24" t="s">
        <v>25</v>
      </c>
      <c r="C43" s="24" t="s">
        <v>148</v>
      </c>
      <c r="D43" s="25">
        <v>45777</v>
      </c>
      <c r="E43" s="24" t="s">
        <v>10</v>
      </c>
      <c r="F43" s="24">
        <v>1</v>
      </c>
      <c r="G43" s="24" t="s">
        <v>450</v>
      </c>
      <c r="H43" s="24">
        <v>4</v>
      </c>
      <c r="I43" s="24">
        <v>1</v>
      </c>
      <c r="J43" s="24" t="s">
        <v>3196</v>
      </c>
      <c r="K43" s="26">
        <v>4500</v>
      </c>
      <c r="L43" s="26">
        <v>4500</v>
      </c>
      <c r="M43" s="24"/>
      <c r="N43" s="24"/>
      <c r="O43" s="24"/>
      <c r="P43" s="122">
        <v>1</v>
      </c>
    </row>
    <row r="44" spans="1:16" x14ac:dyDescent="0.3">
      <c r="A44" s="121" t="s">
        <v>135</v>
      </c>
      <c r="B44" s="24" t="s">
        <v>3375</v>
      </c>
      <c r="C44" s="24" t="s">
        <v>3473</v>
      </c>
      <c r="D44" s="25">
        <v>45777</v>
      </c>
      <c r="E44" s="2" t="s">
        <v>10</v>
      </c>
      <c r="F44" s="24">
        <v>1</v>
      </c>
      <c r="G44" s="24" t="s">
        <v>450</v>
      </c>
      <c r="H44" s="24">
        <v>4</v>
      </c>
      <c r="I44" s="24">
        <v>0.4</v>
      </c>
      <c r="J44" s="24" t="s">
        <v>3196</v>
      </c>
      <c r="K44" s="26">
        <v>1300</v>
      </c>
      <c r="L44" s="26">
        <v>520</v>
      </c>
      <c r="M44" s="24"/>
      <c r="N44" s="24"/>
      <c r="O44" s="24"/>
      <c r="P44" s="122">
        <v>1</v>
      </c>
    </row>
    <row r="45" spans="1:16" x14ac:dyDescent="0.3">
      <c r="A45" s="121" t="s">
        <v>135</v>
      </c>
      <c r="B45" s="24" t="s">
        <v>464</v>
      </c>
      <c r="C45" s="24" t="s">
        <v>1041</v>
      </c>
      <c r="D45" s="25">
        <v>45777</v>
      </c>
      <c r="E45" s="2" t="s">
        <v>10</v>
      </c>
      <c r="F45" s="24">
        <v>1</v>
      </c>
      <c r="G45" s="24" t="s">
        <v>450</v>
      </c>
      <c r="H45" s="24">
        <v>4</v>
      </c>
      <c r="I45" s="24">
        <v>0.1</v>
      </c>
      <c r="J45" s="24" t="s">
        <v>3196</v>
      </c>
      <c r="K45" s="26">
        <v>5000</v>
      </c>
      <c r="L45" s="26">
        <v>500</v>
      </c>
      <c r="M45" s="24"/>
      <c r="N45" s="24"/>
      <c r="O45" s="24"/>
      <c r="P45" s="122" t="s">
        <v>3273</v>
      </c>
    </row>
    <row r="46" spans="1:16" x14ac:dyDescent="0.3">
      <c r="A46" s="121" t="s">
        <v>135</v>
      </c>
      <c r="B46" s="24" t="s">
        <v>5925</v>
      </c>
      <c r="C46" s="24" t="s">
        <v>7512</v>
      </c>
      <c r="D46" s="25">
        <v>45777</v>
      </c>
      <c r="E46" s="2" t="s">
        <v>10</v>
      </c>
      <c r="F46" s="24">
        <v>1</v>
      </c>
      <c r="G46" s="24" t="s">
        <v>450</v>
      </c>
      <c r="H46" s="24">
        <v>4</v>
      </c>
      <c r="I46" s="24">
        <v>0.64</v>
      </c>
      <c r="J46" s="24" t="s">
        <v>3196</v>
      </c>
      <c r="K46" s="123">
        <v>5000</v>
      </c>
      <c r="L46" s="26">
        <v>3200</v>
      </c>
      <c r="M46" s="24"/>
      <c r="N46" s="24"/>
      <c r="O46" s="24"/>
      <c r="P46" s="122">
        <v>1</v>
      </c>
    </row>
    <row r="47" spans="1:16" x14ac:dyDescent="0.3">
      <c r="A47" s="121" t="s">
        <v>135</v>
      </c>
      <c r="B47" s="24" t="s">
        <v>2385</v>
      </c>
      <c r="C47" s="24" t="s">
        <v>2471</v>
      </c>
      <c r="D47" s="25">
        <v>45777</v>
      </c>
      <c r="E47" s="2" t="s">
        <v>10</v>
      </c>
      <c r="F47" s="24">
        <v>1</v>
      </c>
      <c r="G47" s="24" t="s">
        <v>450</v>
      </c>
      <c r="H47" s="24">
        <v>4</v>
      </c>
      <c r="I47" s="24">
        <v>0.09</v>
      </c>
      <c r="J47" s="24" t="s">
        <v>3196</v>
      </c>
      <c r="K47" s="26">
        <v>1500</v>
      </c>
      <c r="L47" s="26">
        <v>135</v>
      </c>
      <c r="M47" s="24"/>
      <c r="N47" s="24"/>
      <c r="O47" s="24"/>
      <c r="P47" s="122" t="s">
        <v>3273</v>
      </c>
    </row>
    <row r="48" spans="1:16" x14ac:dyDescent="0.3">
      <c r="A48" s="121" t="s">
        <v>135</v>
      </c>
      <c r="B48" s="24" t="s">
        <v>45</v>
      </c>
      <c r="C48" s="24" t="s">
        <v>164</v>
      </c>
      <c r="D48" s="25">
        <v>45777</v>
      </c>
      <c r="E48" s="24" t="s">
        <v>10</v>
      </c>
      <c r="F48" s="24">
        <v>1</v>
      </c>
      <c r="G48" s="24" t="s">
        <v>450</v>
      </c>
      <c r="H48" s="24">
        <v>4</v>
      </c>
      <c r="I48" s="24">
        <v>0.7</v>
      </c>
      <c r="J48" s="24" t="s">
        <v>3196</v>
      </c>
      <c r="K48" s="26">
        <v>1300</v>
      </c>
      <c r="L48" s="26">
        <v>909.99999999999989</v>
      </c>
      <c r="M48" s="24"/>
      <c r="N48" s="24"/>
      <c r="O48" s="24"/>
      <c r="P48" s="122">
        <v>1</v>
      </c>
    </row>
    <row r="49" spans="1:16" x14ac:dyDescent="0.3">
      <c r="A49" s="121" t="s">
        <v>135</v>
      </c>
      <c r="B49" s="24" t="s">
        <v>60</v>
      </c>
      <c r="C49" s="24" t="s">
        <v>176</v>
      </c>
      <c r="D49" s="25">
        <v>45777</v>
      </c>
      <c r="E49" s="2" t="s">
        <v>10</v>
      </c>
      <c r="F49" s="24">
        <v>1</v>
      </c>
      <c r="G49" s="24" t="s">
        <v>450</v>
      </c>
      <c r="H49" s="24">
        <v>4</v>
      </c>
      <c r="I49" s="24">
        <v>0.06</v>
      </c>
      <c r="J49" s="24" t="s">
        <v>3196</v>
      </c>
      <c r="K49" s="26">
        <v>1300</v>
      </c>
      <c r="L49" s="26">
        <v>78</v>
      </c>
      <c r="M49" s="24"/>
      <c r="N49" s="24"/>
      <c r="O49" s="24"/>
      <c r="P49" s="122">
        <v>1</v>
      </c>
    </row>
    <row r="50" spans="1:16" x14ac:dyDescent="0.3">
      <c r="A50" s="121" t="s">
        <v>135</v>
      </c>
      <c r="B50" s="24" t="s">
        <v>80</v>
      </c>
      <c r="C50" s="24" t="s">
        <v>195</v>
      </c>
      <c r="D50" s="25">
        <v>45777</v>
      </c>
      <c r="E50" s="24" t="s">
        <v>10</v>
      </c>
      <c r="F50" s="24">
        <v>1</v>
      </c>
      <c r="G50" s="24" t="s">
        <v>450</v>
      </c>
      <c r="H50" s="24">
        <v>4</v>
      </c>
      <c r="I50" s="24">
        <v>0.15</v>
      </c>
      <c r="J50" s="24" t="s">
        <v>3196</v>
      </c>
      <c r="K50" s="26">
        <v>1500</v>
      </c>
      <c r="L50" s="123">
        <v>225</v>
      </c>
      <c r="M50" s="24"/>
      <c r="N50" s="24"/>
      <c r="O50" s="24"/>
      <c r="P50" s="122">
        <v>1</v>
      </c>
    </row>
    <row r="51" spans="1:16" x14ac:dyDescent="0.3">
      <c r="A51" s="121" t="s">
        <v>135</v>
      </c>
      <c r="B51" s="24" t="s">
        <v>6044</v>
      </c>
      <c r="C51" s="24" t="s">
        <v>7525</v>
      </c>
      <c r="D51" s="25">
        <v>45777</v>
      </c>
      <c r="E51" s="2" t="s">
        <v>10</v>
      </c>
      <c r="F51" s="24">
        <v>1</v>
      </c>
      <c r="G51" s="24" t="s">
        <v>450</v>
      </c>
      <c r="H51" s="24">
        <v>4</v>
      </c>
      <c r="I51" s="24">
        <v>0.25</v>
      </c>
      <c r="J51" s="24" t="s">
        <v>3196</v>
      </c>
      <c r="K51" s="26">
        <v>1000</v>
      </c>
      <c r="L51" s="26">
        <v>250</v>
      </c>
      <c r="M51" s="24"/>
      <c r="N51" s="24"/>
      <c r="O51" s="24"/>
      <c r="P51" s="122">
        <v>1</v>
      </c>
    </row>
    <row r="52" spans="1:16" x14ac:dyDescent="0.3">
      <c r="A52" s="121" t="s">
        <v>135</v>
      </c>
      <c r="B52" s="24" t="s">
        <v>6045</v>
      </c>
      <c r="C52" s="24" t="s">
        <v>7526</v>
      </c>
      <c r="D52" s="25">
        <v>45777</v>
      </c>
      <c r="E52" s="24" t="s">
        <v>10</v>
      </c>
      <c r="F52" s="24">
        <v>1</v>
      </c>
      <c r="G52" s="24" t="s">
        <v>450</v>
      </c>
      <c r="H52" s="24">
        <v>4</v>
      </c>
      <c r="I52" s="24">
        <v>0.15</v>
      </c>
      <c r="J52" s="24" t="s">
        <v>3196</v>
      </c>
      <c r="K52" s="26">
        <v>1000</v>
      </c>
      <c r="L52" s="26">
        <v>150</v>
      </c>
      <c r="M52" s="24"/>
      <c r="N52" s="24"/>
      <c r="O52" s="24"/>
      <c r="P52" s="122">
        <v>1</v>
      </c>
    </row>
    <row r="53" spans="1:16" x14ac:dyDescent="0.3">
      <c r="A53" s="121" t="s">
        <v>135</v>
      </c>
      <c r="B53" s="24" t="s">
        <v>6050</v>
      </c>
      <c r="C53" s="24" t="s">
        <v>7530</v>
      </c>
      <c r="D53" s="25">
        <v>45777</v>
      </c>
      <c r="E53" s="24" t="s">
        <v>10</v>
      </c>
      <c r="F53" s="24">
        <v>1</v>
      </c>
      <c r="G53" s="24" t="s">
        <v>450</v>
      </c>
      <c r="H53" s="24">
        <v>4</v>
      </c>
      <c r="I53" s="24">
        <v>0.32</v>
      </c>
      <c r="J53" s="24" t="s">
        <v>3196</v>
      </c>
      <c r="K53" s="26">
        <v>1500</v>
      </c>
      <c r="L53" s="26">
        <v>480</v>
      </c>
      <c r="M53" s="24"/>
      <c r="N53" s="24"/>
      <c r="O53" s="24"/>
      <c r="P53" s="122">
        <v>1</v>
      </c>
    </row>
    <row r="54" spans="1:16" x14ac:dyDescent="0.3">
      <c r="A54" s="121" t="s">
        <v>135</v>
      </c>
      <c r="B54" s="24" t="s">
        <v>444</v>
      </c>
      <c r="C54" s="24" t="s">
        <v>1057</v>
      </c>
      <c r="D54" s="25">
        <v>45777</v>
      </c>
      <c r="E54" s="2" t="s">
        <v>10</v>
      </c>
      <c r="F54" s="24">
        <v>1</v>
      </c>
      <c r="G54" s="24" t="s">
        <v>450</v>
      </c>
      <c r="H54" s="24">
        <v>4</v>
      </c>
      <c r="I54" s="24">
        <v>0.3</v>
      </c>
      <c r="J54" s="24" t="s">
        <v>3196</v>
      </c>
      <c r="K54" s="26">
        <v>1300</v>
      </c>
      <c r="L54" s="26">
        <v>390</v>
      </c>
      <c r="M54" s="24"/>
      <c r="N54" s="24"/>
      <c r="O54" s="24"/>
      <c r="P54" s="122">
        <v>1</v>
      </c>
    </row>
    <row r="55" spans="1:16" x14ac:dyDescent="0.3">
      <c r="A55" s="121" t="s">
        <v>135</v>
      </c>
      <c r="B55" s="24" t="s">
        <v>129</v>
      </c>
      <c r="C55" s="24" t="s">
        <v>235</v>
      </c>
      <c r="D55" s="25">
        <v>45777</v>
      </c>
      <c r="E55" s="2" t="s">
        <v>10</v>
      </c>
      <c r="F55" s="24">
        <v>1</v>
      </c>
      <c r="G55" s="24" t="s">
        <v>450</v>
      </c>
      <c r="H55" s="24">
        <v>4</v>
      </c>
      <c r="I55" s="24">
        <v>1</v>
      </c>
      <c r="J55" s="24" t="s">
        <v>3196</v>
      </c>
      <c r="K55" s="26">
        <v>4000</v>
      </c>
      <c r="L55" s="26">
        <v>4000</v>
      </c>
      <c r="M55" s="24"/>
      <c r="N55" s="24"/>
      <c r="O55" s="24"/>
      <c r="P55" s="122">
        <v>1</v>
      </c>
    </row>
    <row r="56" spans="1:16" x14ac:dyDescent="0.3">
      <c r="A56" s="121" t="s">
        <v>135</v>
      </c>
      <c r="B56" s="24" t="s">
        <v>8351</v>
      </c>
      <c r="C56" s="24" t="s">
        <v>8376</v>
      </c>
      <c r="D56" s="25">
        <v>45777</v>
      </c>
      <c r="E56" s="24" t="s">
        <v>10</v>
      </c>
      <c r="F56" s="24">
        <v>1</v>
      </c>
      <c r="G56" s="24" t="s">
        <v>450</v>
      </c>
      <c r="H56" s="24">
        <v>4</v>
      </c>
      <c r="I56" s="24">
        <v>0.25</v>
      </c>
      <c r="J56" s="24" t="s">
        <v>3196</v>
      </c>
      <c r="K56" s="26">
        <v>4000</v>
      </c>
      <c r="L56" s="26">
        <v>1000</v>
      </c>
      <c r="M56" s="24"/>
      <c r="N56" s="24"/>
      <c r="O56" s="24"/>
      <c r="P56" s="122">
        <v>0.5</v>
      </c>
    </row>
    <row r="57" spans="1:16" x14ac:dyDescent="0.3">
      <c r="A57" s="121" t="s">
        <v>8375</v>
      </c>
      <c r="B57" s="24" t="s">
        <v>51</v>
      </c>
      <c r="C57" s="24" t="s">
        <v>169</v>
      </c>
      <c r="D57" s="25">
        <v>45777</v>
      </c>
      <c r="E57" s="24" t="s">
        <v>32</v>
      </c>
      <c r="F57" s="24">
        <v>1</v>
      </c>
      <c r="G57" s="24" t="s">
        <v>450</v>
      </c>
      <c r="H57" s="24">
        <v>4</v>
      </c>
      <c r="I57" s="24">
        <v>0.06</v>
      </c>
      <c r="J57" s="24" t="s">
        <v>3196</v>
      </c>
      <c r="K57" s="26">
        <v>1500</v>
      </c>
      <c r="L57" s="26">
        <v>90</v>
      </c>
      <c r="M57" s="24"/>
      <c r="N57" s="24"/>
      <c r="O57" s="24"/>
      <c r="P57" s="122" t="s">
        <v>3273</v>
      </c>
    </row>
    <row r="58" spans="1:16" x14ac:dyDescent="0.3">
      <c r="A58" s="121" t="s">
        <v>8375</v>
      </c>
      <c r="B58" s="24" t="s">
        <v>260</v>
      </c>
      <c r="C58" s="24" t="s">
        <v>261</v>
      </c>
      <c r="D58" s="25">
        <v>45777</v>
      </c>
      <c r="E58" s="2" t="s">
        <v>32</v>
      </c>
      <c r="F58" s="24">
        <v>1</v>
      </c>
      <c r="G58" s="24" t="s">
        <v>450</v>
      </c>
      <c r="H58" s="24">
        <v>4</v>
      </c>
      <c r="I58" s="24">
        <v>0.25</v>
      </c>
      <c r="J58" s="24" t="s">
        <v>3196</v>
      </c>
      <c r="K58" s="26">
        <v>1500</v>
      </c>
      <c r="L58" s="26">
        <v>375</v>
      </c>
      <c r="M58" s="24"/>
      <c r="N58" s="24"/>
      <c r="O58" s="24"/>
      <c r="P58" s="122" t="s">
        <v>3273</v>
      </c>
    </row>
    <row r="59" spans="1:16" x14ac:dyDescent="0.3">
      <c r="A59" s="121" t="s">
        <v>8375</v>
      </c>
      <c r="B59" s="24" t="s">
        <v>551</v>
      </c>
      <c r="C59" s="24" t="s">
        <v>1309</v>
      </c>
      <c r="D59" s="25">
        <v>45777</v>
      </c>
      <c r="E59" s="24" t="s">
        <v>32</v>
      </c>
      <c r="F59" s="24">
        <v>1</v>
      </c>
      <c r="G59" s="24" t="s">
        <v>450</v>
      </c>
      <c r="H59" s="24">
        <v>4</v>
      </c>
      <c r="I59" s="24">
        <v>0.25</v>
      </c>
      <c r="J59" s="24" t="s">
        <v>3196</v>
      </c>
      <c r="K59" s="26">
        <v>3650</v>
      </c>
      <c r="L59" s="26">
        <v>912.5</v>
      </c>
      <c r="M59" s="24"/>
      <c r="N59" s="24"/>
      <c r="O59" s="24"/>
      <c r="P59" s="122">
        <v>0.25</v>
      </c>
    </row>
    <row r="60" spans="1:16" x14ac:dyDescent="0.3">
      <c r="A60" s="121" t="s">
        <v>135</v>
      </c>
      <c r="B60" s="24" t="s">
        <v>45</v>
      </c>
      <c r="C60" s="24" t="s">
        <v>164</v>
      </c>
      <c r="D60" s="25">
        <v>45777</v>
      </c>
      <c r="E60" s="2" t="s">
        <v>454</v>
      </c>
      <c r="F60" s="24">
        <v>1</v>
      </c>
      <c r="G60" s="24" t="s">
        <v>450</v>
      </c>
      <c r="H60" s="24">
        <v>4</v>
      </c>
      <c r="I60" s="24">
        <v>7.0000000000000007E-2</v>
      </c>
      <c r="J60" s="24" t="s">
        <v>3196</v>
      </c>
      <c r="K60" s="123">
        <v>1300</v>
      </c>
      <c r="L60" s="26">
        <v>91.000000000000014</v>
      </c>
      <c r="M60" s="24"/>
      <c r="N60" s="24"/>
      <c r="O60" s="24"/>
      <c r="P60" s="122" t="s">
        <v>3273</v>
      </c>
    </row>
    <row r="61" spans="1:16" x14ac:dyDescent="0.3">
      <c r="A61" s="121" t="s">
        <v>135</v>
      </c>
      <c r="B61" s="24" t="s">
        <v>444</v>
      </c>
      <c r="C61" s="24" t="s">
        <v>1057</v>
      </c>
      <c r="D61" s="25">
        <v>45777</v>
      </c>
      <c r="E61" s="2" t="s">
        <v>454</v>
      </c>
      <c r="F61" s="24">
        <v>1</v>
      </c>
      <c r="G61" s="24" t="s">
        <v>450</v>
      </c>
      <c r="H61" s="24">
        <v>4</v>
      </c>
      <c r="I61" s="24">
        <v>0.2</v>
      </c>
      <c r="J61" s="24" t="s">
        <v>3196</v>
      </c>
      <c r="K61" s="26">
        <v>1300</v>
      </c>
      <c r="L61" s="26">
        <v>260</v>
      </c>
      <c r="M61" s="24"/>
      <c r="N61" s="24"/>
      <c r="O61" s="24"/>
      <c r="P61" s="122" t="s">
        <v>3273</v>
      </c>
    </row>
    <row r="62" spans="1:16" x14ac:dyDescent="0.3">
      <c r="A62" s="121" t="s">
        <v>135</v>
      </c>
      <c r="B62" s="24" t="s">
        <v>13</v>
      </c>
      <c r="C62" s="24" t="s">
        <v>139</v>
      </c>
      <c r="D62" s="25">
        <v>45777</v>
      </c>
      <c r="E62" s="2" t="s">
        <v>244</v>
      </c>
      <c r="F62" s="24">
        <v>1</v>
      </c>
      <c r="G62" s="24" t="s">
        <v>450</v>
      </c>
      <c r="H62" s="24">
        <v>4</v>
      </c>
      <c r="I62" s="24">
        <v>0.5</v>
      </c>
      <c r="J62" s="24" t="s">
        <v>3196</v>
      </c>
      <c r="K62" s="26">
        <v>1200</v>
      </c>
      <c r="L62" s="26">
        <v>600</v>
      </c>
      <c r="M62" s="24"/>
      <c r="N62" s="24"/>
      <c r="O62" s="24"/>
      <c r="P62" s="122">
        <v>0.5</v>
      </c>
    </row>
    <row r="63" spans="1:16" x14ac:dyDescent="0.3">
      <c r="A63" s="121" t="s">
        <v>135</v>
      </c>
      <c r="B63" s="24" t="s">
        <v>300</v>
      </c>
      <c r="C63" s="24" t="s">
        <v>293</v>
      </c>
      <c r="D63" s="25">
        <v>45777</v>
      </c>
      <c r="E63" s="24" t="s">
        <v>244</v>
      </c>
      <c r="F63" s="24">
        <v>1</v>
      </c>
      <c r="G63" s="24" t="s">
        <v>450</v>
      </c>
      <c r="H63" s="24">
        <v>4</v>
      </c>
      <c r="I63" s="24">
        <v>1</v>
      </c>
      <c r="J63" s="24" t="s">
        <v>3196</v>
      </c>
      <c r="K63" s="26">
        <v>1300</v>
      </c>
      <c r="L63" s="26">
        <v>1300</v>
      </c>
      <c r="M63" s="24"/>
      <c r="N63" s="24"/>
      <c r="O63" s="24"/>
      <c r="P63" s="122">
        <v>1</v>
      </c>
    </row>
    <row r="64" spans="1:16" x14ac:dyDescent="0.3">
      <c r="A64" s="121" t="s">
        <v>135</v>
      </c>
      <c r="B64" s="24" t="s">
        <v>301</v>
      </c>
      <c r="C64" s="24" t="s">
        <v>293</v>
      </c>
      <c r="D64" s="25">
        <v>45777</v>
      </c>
      <c r="E64" s="2" t="s">
        <v>244</v>
      </c>
      <c r="F64" s="24">
        <v>1</v>
      </c>
      <c r="G64" s="24" t="s">
        <v>450</v>
      </c>
      <c r="H64" s="24">
        <v>4</v>
      </c>
      <c r="I64" s="24">
        <v>0.2</v>
      </c>
      <c r="J64" s="24" t="s">
        <v>3196</v>
      </c>
      <c r="K64" s="26">
        <v>1300</v>
      </c>
      <c r="L64" s="26">
        <v>260</v>
      </c>
      <c r="M64" s="24"/>
      <c r="N64" s="24"/>
      <c r="O64" s="24"/>
      <c r="P64" s="122">
        <v>1</v>
      </c>
    </row>
    <row r="65" spans="1:16" x14ac:dyDescent="0.3">
      <c r="A65" s="121" t="s">
        <v>135</v>
      </c>
      <c r="B65" s="24" t="s">
        <v>312</v>
      </c>
      <c r="C65" s="24" t="s">
        <v>293</v>
      </c>
      <c r="D65" s="25">
        <v>45777</v>
      </c>
      <c r="E65" s="24" t="s">
        <v>244</v>
      </c>
      <c r="F65" s="24">
        <v>1</v>
      </c>
      <c r="G65" s="24" t="s">
        <v>450</v>
      </c>
      <c r="H65" s="24">
        <v>4</v>
      </c>
      <c r="I65" s="24">
        <v>0.2</v>
      </c>
      <c r="J65" s="24" t="s">
        <v>3196</v>
      </c>
      <c r="K65" s="26">
        <v>1300</v>
      </c>
      <c r="L65" s="26">
        <v>260</v>
      </c>
      <c r="M65" s="24"/>
      <c r="N65" s="24"/>
      <c r="O65" s="24"/>
      <c r="P65" s="122">
        <v>1</v>
      </c>
    </row>
    <row r="66" spans="1:16" x14ac:dyDescent="0.3">
      <c r="A66" s="121" t="s">
        <v>135</v>
      </c>
      <c r="B66" s="24" t="s">
        <v>456</v>
      </c>
      <c r="C66" s="24" t="s">
        <v>1040</v>
      </c>
      <c r="D66" s="25">
        <v>45777</v>
      </c>
      <c r="E66" s="24" t="s">
        <v>244</v>
      </c>
      <c r="F66" s="24">
        <v>1</v>
      </c>
      <c r="G66" s="24" t="s">
        <v>450</v>
      </c>
      <c r="H66" s="24">
        <v>4</v>
      </c>
      <c r="I66" s="24">
        <v>0.89</v>
      </c>
      <c r="J66" s="24" t="s">
        <v>3196</v>
      </c>
      <c r="K66" s="26">
        <v>2000</v>
      </c>
      <c r="L66" s="26">
        <v>1780</v>
      </c>
      <c r="M66" s="24"/>
      <c r="N66" s="24"/>
      <c r="O66" s="24"/>
      <c r="P66" s="122" t="s">
        <v>3273</v>
      </c>
    </row>
    <row r="67" spans="1:16" x14ac:dyDescent="0.3">
      <c r="A67" s="121" t="s">
        <v>135</v>
      </c>
      <c r="B67" s="24" t="s">
        <v>30</v>
      </c>
      <c r="C67" s="24" t="s">
        <v>152</v>
      </c>
      <c r="D67" s="25">
        <v>45777</v>
      </c>
      <c r="E67" s="2" t="s">
        <v>244</v>
      </c>
      <c r="F67" s="24">
        <v>1</v>
      </c>
      <c r="G67" s="24" t="s">
        <v>450</v>
      </c>
      <c r="H67" s="24">
        <v>4</v>
      </c>
      <c r="I67" s="24">
        <v>0.82</v>
      </c>
      <c r="J67" s="24" t="s">
        <v>3196</v>
      </c>
      <c r="K67" s="26">
        <v>3000</v>
      </c>
      <c r="L67" s="26">
        <v>2460</v>
      </c>
      <c r="M67" s="24"/>
      <c r="N67" s="24"/>
      <c r="O67" s="24"/>
      <c r="P67" s="122">
        <v>1</v>
      </c>
    </row>
    <row r="68" spans="1:16" x14ac:dyDescent="0.3">
      <c r="A68" s="121" t="s">
        <v>135</v>
      </c>
      <c r="B68" s="24" t="s">
        <v>31</v>
      </c>
      <c r="C68" s="24" t="s">
        <v>153</v>
      </c>
      <c r="D68" s="25">
        <v>45777</v>
      </c>
      <c r="E68" s="2" t="s">
        <v>244</v>
      </c>
      <c r="F68" s="24">
        <v>1</v>
      </c>
      <c r="G68" s="24" t="s">
        <v>450</v>
      </c>
      <c r="H68" s="24">
        <v>4</v>
      </c>
      <c r="I68" s="24">
        <v>0.55000000000000004</v>
      </c>
      <c r="J68" s="24" t="s">
        <v>3196</v>
      </c>
      <c r="K68" s="26">
        <v>3000</v>
      </c>
      <c r="L68" s="26">
        <v>1650.0000000000002</v>
      </c>
      <c r="M68" s="24"/>
      <c r="N68" s="24"/>
      <c r="O68" s="24"/>
      <c r="P68" s="122">
        <v>0.55000000000000004</v>
      </c>
    </row>
    <row r="69" spans="1:16" x14ac:dyDescent="0.3">
      <c r="A69" s="121" t="s">
        <v>135</v>
      </c>
      <c r="B69" s="24" t="s">
        <v>38</v>
      </c>
      <c r="C69" s="24" t="s">
        <v>157</v>
      </c>
      <c r="D69" s="25">
        <v>45777</v>
      </c>
      <c r="E69" s="2" t="s">
        <v>244</v>
      </c>
      <c r="F69" s="24">
        <v>1</v>
      </c>
      <c r="G69" s="24" t="s">
        <v>450</v>
      </c>
      <c r="H69" s="24">
        <v>4</v>
      </c>
      <c r="I69" s="24">
        <v>1</v>
      </c>
      <c r="J69" s="24" t="s">
        <v>3196</v>
      </c>
      <c r="K69" s="26">
        <v>5000</v>
      </c>
      <c r="L69" s="26">
        <v>5000</v>
      </c>
      <c r="M69" s="24"/>
      <c r="N69" s="24"/>
      <c r="O69" s="24"/>
      <c r="P69" s="122">
        <v>1</v>
      </c>
    </row>
    <row r="70" spans="1:16" x14ac:dyDescent="0.3">
      <c r="A70" s="121" t="s">
        <v>135</v>
      </c>
      <c r="B70" s="24" t="s">
        <v>1185</v>
      </c>
      <c r="C70" s="24" t="s">
        <v>1186</v>
      </c>
      <c r="D70" s="25">
        <v>45777</v>
      </c>
      <c r="E70" s="24" t="s">
        <v>244</v>
      </c>
      <c r="F70" s="24">
        <v>1</v>
      </c>
      <c r="G70" s="24" t="s">
        <v>450</v>
      </c>
      <c r="H70" s="24">
        <v>4</v>
      </c>
      <c r="I70" s="24">
        <v>1</v>
      </c>
      <c r="J70" s="24" t="s">
        <v>3196</v>
      </c>
      <c r="K70" s="26">
        <v>1250</v>
      </c>
      <c r="L70" s="26">
        <v>1250</v>
      </c>
      <c r="M70" s="24"/>
      <c r="N70" s="24"/>
      <c r="O70" s="24"/>
      <c r="P70" s="122">
        <v>1</v>
      </c>
    </row>
    <row r="71" spans="1:16" x14ac:dyDescent="0.3">
      <c r="A71" s="121" t="s">
        <v>135</v>
      </c>
      <c r="B71" s="24" t="s">
        <v>1187</v>
      </c>
      <c r="C71" s="24" t="s">
        <v>1188</v>
      </c>
      <c r="D71" s="25">
        <v>45777</v>
      </c>
      <c r="E71" s="24" t="s">
        <v>244</v>
      </c>
      <c r="F71" s="24">
        <v>1</v>
      </c>
      <c r="G71" s="24" t="s">
        <v>450</v>
      </c>
      <c r="H71" s="24">
        <v>4</v>
      </c>
      <c r="I71" s="24">
        <v>1</v>
      </c>
      <c r="J71" s="24" t="s">
        <v>3196</v>
      </c>
      <c r="K71" s="26">
        <v>1250</v>
      </c>
      <c r="L71" s="26">
        <v>1250</v>
      </c>
      <c r="M71" s="24"/>
      <c r="N71" s="24"/>
      <c r="O71" s="24"/>
      <c r="P71" s="122">
        <v>1</v>
      </c>
    </row>
    <row r="72" spans="1:16" x14ac:dyDescent="0.3">
      <c r="A72" s="121" t="s">
        <v>135</v>
      </c>
      <c r="B72" s="24" t="s">
        <v>2354</v>
      </c>
      <c r="C72" s="24" t="s">
        <v>2442</v>
      </c>
      <c r="D72" s="25">
        <v>45777</v>
      </c>
      <c r="E72" s="24" t="s">
        <v>244</v>
      </c>
      <c r="F72" s="24">
        <v>1</v>
      </c>
      <c r="G72" s="24" t="s">
        <v>450</v>
      </c>
      <c r="H72" s="24">
        <v>4</v>
      </c>
      <c r="I72" s="24">
        <v>1</v>
      </c>
      <c r="J72" s="24" t="s">
        <v>3196</v>
      </c>
      <c r="K72" s="26">
        <v>1250</v>
      </c>
      <c r="L72" s="26">
        <v>1250</v>
      </c>
      <c r="M72" s="24"/>
      <c r="N72" s="24"/>
      <c r="O72" s="24"/>
      <c r="P72" s="122">
        <v>1</v>
      </c>
    </row>
    <row r="73" spans="1:16" x14ac:dyDescent="0.3">
      <c r="A73" s="121" t="s">
        <v>135</v>
      </c>
      <c r="B73" s="24" t="s">
        <v>2385</v>
      </c>
      <c r="C73" s="24" t="s">
        <v>2471</v>
      </c>
      <c r="D73" s="25">
        <v>45777</v>
      </c>
      <c r="E73" s="2" t="s">
        <v>244</v>
      </c>
      <c r="F73" s="24">
        <v>1</v>
      </c>
      <c r="G73" s="24" t="s">
        <v>450</v>
      </c>
      <c r="H73" s="24">
        <v>4</v>
      </c>
      <c r="I73" s="24">
        <v>0.05</v>
      </c>
      <c r="J73" s="24" t="s">
        <v>3196</v>
      </c>
      <c r="K73" s="26">
        <v>1500</v>
      </c>
      <c r="L73" s="26">
        <v>75</v>
      </c>
      <c r="M73" s="24"/>
      <c r="N73" s="24"/>
      <c r="O73" s="24"/>
      <c r="P73" s="122" t="s">
        <v>3273</v>
      </c>
    </row>
    <row r="74" spans="1:16" x14ac:dyDescent="0.3">
      <c r="A74" s="121" t="s">
        <v>135</v>
      </c>
      <c r="B74" s="24" t="s">
        <v>49</v>
      </c>
      <c r="C74" s="24" t="s">
        <v>168</v>
      </c>
      <c r="D74" s="25">
        <v>45777</v>
      </c>
      <c r="E74" s="2" t="s">
        <v>244</v>
      </c>
      <c r="F74" s="24">
        <v>1</v>
      </c>
      <c r="G74" s="24" t="s">
        <v>450</v>
      </c>
      <c r="H74" s="24">
        <v>4</v>
      </c>
      <c r="I74" s="24">
        <v>0.1</v>
      </c>
      <c r="J74" s="24" t="s">
        <v>3196</v>
      </c>
      <c r="K74" s="26">
        <v>1300</v>
      </c>
      <c r="L74" s="26">
        <v>130</v>
      </c>
      <c r="M74" s="24"/>
      <c r="N74" s="24"/>
      <c r="O74" s="24"/>
      <c r="P74" s="122">
        <v>1</v>
      </c>
    </row>
    <row r="75" spans="1:16" x14ac:dyDescent="0.3">
      <c r="A75" s="121" t="s">
        <v>135</v>
      </c>
      <c r="B75" s="24" t="s">
        <v>50</v>
      </c>
      <c r="C75" s="24" t="s">
        <v>1244</v>
      </c>
      <c r="D75" s="25">
        <v>45777</v>
      </c>
      <c r="E75" s="2" t="s">
        <v>244</v>
      </c>
      <c r="F75" s="24">
        <v>1</v>
      </c>
      <c r="G75" s="24" t="s">
        <v>450</v>
      </c>
      <c r="H75" s="24">
        <v>4</v>
      </c>
      <c r="I75" s="24">
        <v>0.4</v>
      </c>
      <c r="J75" s="24" t="s">
        <v>3196</v>
      </c>
      <c r="K75" s="26">
        <v>1500</v>
      </c>
      <c r="L75" s="26">
        <v>600</v>
      </c>
      <c r="M75" s="24"/>
      <c r="N75" s="24"/>
      <c r="O75" s="24"/>
      <c r="P75" s="122" t="s">
        <v>3273</v>
      </c>
    </row>
    <row r="76" spans="1:16" x14ac:dyDescent="0.3">
      <c r="A76" s="121" t="s">
        <v>135</v>
      </c>
      <c r="B76" s="24" t="s">
        <v>92</v>
      </c>
      <c r="C76" s="24" t="s">
        <v>206</v>
      </c>
      <c r="D76" s="25">
        <v>45777</v>
      </c>
      <c r="E76" s="24" t="s">
        <v>244</v>
      </c>
      <c r="F76" s="24">
        <v>1</v>
      </c>
      <c r="G76" s="24" t="s">
        <v>450</v>
      </c>
      <c r="H76" s="24">
        <v>4</v>
      </c>
      <c r="I76" s="24">
        <v>0.43</v>
      </c>
      <c r="J76" s="24" t="s">
        <v>3196</v>
      </c>
      <c r="K76" s="26">
        <v>1500</v>
      </c>
      <c r="L76" s="26">
        <v>645</v>
      </c>
      <c r="M76" s="24"/>
      <c r="N76" s="24"/>
      <c r="O76" s="24"/>
      <c r="P76" s="122" t="s">
        <v>3273</v>
      </c>
    </row>
    <row r="77" spans="1:16" x14ac:dyDescent="0.3">
      <c r="A77" s="121" t="s">
        <v>135</v>
      </c>
      <c r="B77" s="24" t="s">
        <v>433</v>
      </c>
      <c r="C77" s="24" t="s">
        <v>207</v>
      </c>
      <c r="D77" s="25">
        <v>45777</v>
      </c>
      <c r="E77" s="2" t="s">
        <v>244</v>
      </c>
      <c r="F77" s="24">
        <v>1</v>
      </c>
      <c r="G77" s="24" t="s">
        <v>450</v>
      </c>
      <c r="H77" s="24">
        <v>4</v>
      </c>
      <c r="I77" s="24">
        <v>0.5</v>
      </c>
      <c r="J77" s="24" t="s">
        <v>3196</v>
      </c>
      <c r="K77" s="26">
        <v>1300</v>
      </c>
      <c r="L77" s="26">
        <v>650</v>
      </c>
      <c r="M77" s="24"/>
      <c r="N77" s="24"/>
      <c r="O77" s="24"/>
      <c r="P77" s="122">
        <v>1</v>
      </c>
    </row>
    <row r="78" spans="1:16" x14ac:dyDescent="0.3">
      <c r="A78" s="121" t="s">
        <v>135</v>
      </c>
      <c r="B78" s="24" t="s">
        <v>96</v>
      </c>
      <c r="C78" s="24" t="s">
        <v>208</v>
      </c>
      <c r="D78" s="25">
        <v>45777</v>
      </c>
      <c r="E78" s="24" t="s">
        <v>244</v>
      </c>
      <c r="F78" s="24">
        <v>1</v>
      </c>
      <c r="G78" s="24" t="s">
        <v>450</v>
      </c>
      <c r="H78" s="24">
        <v>4</v>
      </c>
      <c r="I78" s="24">
        <v>0.9</v>
      </c>
      <c r="J78" s="24" t="s">
        <v>3196</v>
      </c>
      <c r="K78" s="26">
        <v>1300</v>
      </c>
      <c r="L78" s="26">
        <v>1170</v>
      </c>
      <c r="M78" s="24"/>
      <c r="N78" s="24"/>
      <c r="O78" s="24"/>
      <c r="P78" s="122">
        <v>1</v>
      </c>
    </row>
    <row r="79" spans="1:16" x14ac:dyDescent="0.3">
      <c r="A79" s="121" t="s">
        <v>135</v>
      </c>
      <c r="B79" s="24" t="s">
        <v>3799</v>
      </c>
      <c r="C79" s="24" t="s">
        <v>3806</v>
      </c>
      <c r="D79" s="25">
        <v>45777</v>
      </c>
      <c r="E79" s="24" t="s">
        <v>244</v>
      </c>
      <c r="F79" s="24">
        <v>1</v>
      </c>
      <c r="G79" s="24" t="s">
        <v>450</v>
      </c>
      <c r="H79" s="24">
        <v>4</v>
      </c>
      <c r="I79" s="64">
        <v>0.2</v>
      </c>
      <c r="J79" s="24" t="s">
        <v>3196</v>
      </c>
      <c r="K79" s="26">
        <v>1000</v>
      </c>
      <c r="L79" s="26">
        <v>200</v>
      </c>
      <c r="M79" s="24"/>
      <c r="N79" s="24"/>
      <c r="O79" s="24"/>
      <c r="P79" s="122" t="s">
        <v>3273</v>
      </c>
    </row>
    <row r="80" spans="1:16" x14ac:dyDescent="0.3">
      <c r="A80" s="121" t="s">
        <v>135</v>
      </c>
      <c r="B80" s="24" t="s">
        <v>6042</v>
      </c>
      <c r="C80" s="24" t="s">
        <v>7524</v>
      </c>
      <c r="D80" s="25">
        <v>45777</v>
      </c>
      <c r="E80" s="2" t="s">
        <v>244</v>
      </c>
      <c r="F80" s="24">
        <v>1</v>
      </c>
      <c r="G80" s="24" t="s">
        <v>450</v>
      </c>
      <c r="H80" s="24">
        <v>4</v>
      </c>
      <c r="I80" s="24">
        <v>0.1</v>
      </c>
      <c r="J80" s="24" t="s">
        <v>3196</v>
      </c>
      <c r="K80" s="26">
        <v>1000</v>
      </c>
      <c r="L80" s="26">
        <v>100</v>
      </c>
      <c r="M80" s="24"/>
      <c r="N80" s="24"/>
      <c r="O80" s="24"/>
      <c r="P80" s="122">
        <v>1</v>
      </c>
    </row>
    <row r="81" spans="1:16" x14ac:dyDescent="0.3">
      <c r="A81" s="121" t="s">
        <v>135</v>
      </c>
      <c r="B81" s="24" t="s">
        <v>444</v>
      </c>
      <c r="C81" s="24" t="s">
        <v>1057</v>
      </c>
      <c r="D81" s="25">
        <v>45777</v>
      </c>
      <c r="E81" s="2" t="s">
        <v>244</v>
      </c>
      <c r="F81" s="24">
        <v>1</v>
      </c>
      <c r="G81" s="24" t="s">
        <v>450</v>
      </c>
      <c r="H81" s="24">
        <v>4</v>
      </c>
      <c r="I81" s="24">
        <v>0.2</v>
      </c>
      <c r="J81" s="24" t="s">
        <v>3196</v>
      </c>
      <c r="K81" s="26">
        <v>1300</v>
      </c>
      <c r="L81" s="26">
        <v>260</v>
      </c>
      <c r="M81" s="24"/>
      <c r="N81" s="24"/>
      <c r="O81" s="24"/>
      <c r="P81" s="122" t="s">
        <v>3273</v>
      </c>
    </row>
    <row r="82" spans="1:16" x14ac:dyDescent="0.3">
      <c r="A82" s="121" t="s">
        <v>135</v>
      </c>
      <c r="B82" s="24" t="s">
        <v>106</v>
      </c>
      <c r="C82" s="24" t="s">
        <v>217</v>
      </c>
      <c r="D82" s="25">
        <v>45777</v>
      </c>
      <c r="E82" s="2" t="s">
        <v>244</v>
      </c>
      <c r="F82" s="24">
        <v>1</v>
      </c>
      <c r="G82" s="24" t="s">
        <v>450</v>
      </c>
      <c r="H82" s="24">
        <v>4</v>
      </c>
      <c r="I82" s="24">
        <v>1</v>
      </c>
      <c r="J82" s="24" t="s">
        <v>3196</v>
      </c>
      <c r="K82" s="26">
        <v>2000</v>
      </c>
      <c r="L82" s="26">
        <v>2000</v>
      </c>
      <c r="M82" s="24"/>
      <c r="N82" s="24"/>
      <c r="O82" s="24"/>
      <c r="P82" s="122">
        <v>1</v>
      </c>
    </row>
    <row r="83" spans="1:16" x14ac:dyDescent="0.3">
      <c r="A83" s="121" t="s">
        <v>135</v>
      </c>
      <c r="B83" s="24" t="s">
        <v>2740</v>
      </c>
      <c r="C83" s="24" t="s">
        <v>2741</v>
      </c>
      <c r="D83" s="25">
        <v>45777</v>
      </c>
      <c r="E83" s="2" t="s">
        <v>244</v>
      </c>
      <c r="F83" s="24">
        <v>1</v>
      </c>
      <c r="G83" s="24" t="s">
        <v>450</v>
      </c>
      <c r="H83" s="24">
        <v>4</v>
      </c>
      <c r="I83" s="24">
        <v>1</v>
      </c>
      <c r="J83" s="24" t="s">
        <v>3196</v>
      </c>
      <c r="K83" s="26">
        <v>2000</v>
      </c>
      <c r="L83" s="26">
        <v>2000</v>
      </c>
      <c r="M83" s="24"/>
      <c r="N83" s="24"/>
      <c r="O83" s="24"/>
      <c r="P83" s="122">
        <v>1</v>
      </c>
    </row>
    <row r="84" spans="1:16" x14ac:dyDescent="0.3">
      <c r="A84" s="121" t="s">
        <v>135</v>
      </c>
      <c r="B84" s="24" t="s">
        <v>328</v>
      </c>
      <c r="C84" s="24" t="s">
        <v>329</v>
      </c>
      <c r="D84" s="25">
        <v>45777</v>
      </c>
      <c r="E84" s="2" t="s">
        <v>244</v>
      </c>
      <c r="F84" s="24">
        <v>1</v>
      </c>
      <c r="G84" s="24" t="s">
        <v>450</v>
      </c>
      <c r="H84" s="24">
        <v>4</v>
      </c>
      <c r="I84" s="24">
        <v>0.49</v>
      </c>
      <c r="J84" s="24" t="s">
        <v>3196</v>
      </c>
      <c r="K84" s="26">
        <v>6000</v>
      </c>
      <c r="L84" s="26">
        <v>2940</v>
      </c>
      <c r="M84" s="24"/>
      <c r="N84" s="24"/>
      <c r="O84" s="24"/>
      <c r="P84" s="122">
        <v>1</v>
      </c>
    </row>
    <row r="85" spans="1:16" x14ac:dyDescent="0.3">
      <c r="A85" s="121" t="s">
        <v>135</v>
      </c>
      <c r="B85" s="24" t="s">
        <v>115</v>
      </c>
      <c r="C85" s="24" t="s">
        <v>224</v>
      </c>
      <c r="D85" s="25">
        <v>45777</v>
      </c>
      <c r="E85" s="2" t="s">
        <v>244</v>
      </c>
      <c r="F85" s="24">
        <v>1</v>
      </c>
      <c r="G85" s="24" t="s">
        <v>450</v>
      </c>
      <c r="H85" s="24">
        <v>4</v>
      </c>
      <c r="I85" s="24">
        <v>1</v>
      </c>
      <c r="J85" s="24" t="s">
        <v>3196</v>
      </c>
      <c r="K85" s="26">
        <v>2100</v>
      </c>
      <c r="L85" s="26">
        <v>2100</v>
      </c>
      <c r="M85" s="24"/>
      <c r="N85" s="24"/>
      <c r="O85" s="24"/>
      <c r="P85" s="122">
        <v>1</v>
      </c>
    </row>
    <row r="86" spans="1:16" x14ac:dyDescent="0.3">
      <c r="A86" s="121" t="s">
        <v>135</v>
      </c>
      <c r="B86" s="24" t="s">
        <v>8078</v>
      </c>
      <c r="C86" s="24" t="s">
        <v>8079</v>
      </c>
      <c r="D86" s="25">
        <v>45777</v>
      </c>
      <c r="E86" s="2" t="s">
        <v>244</v>
      </c>
      <c r="F86" s="24">
        <v>1</v>
      </c>
      <c r="G86" s="24" t="s">
        <v>450</v>
      </c>
      <c r="H86" s="24">
        <v>4</v>
      </c>
      <c r="I86" s="24">
        <v>1</v>
      </c>
      <c r="J86" s="24" t="s">
        <v>3196</v>
      </c>
      <c r="K86" s="26">
        <v>2100</v>
      </c>
      <c r="L86" s="26">
        <v>2100</v>
      </c>
      <c r="M86" s="24"/>
      <c r="N86" s="24"/>
      <c r="O86" s="24"/>
      <c r="P86" s="122">
        <v>1</v>
      </c>
    </row>
    <row r="87" spans="1:16" x14ac:dyDescent="0.3">
      <c r="A87" s="121" t="s">
        <v>135</v>
      </c>
      <c r="B87" s="24" t="s">
        <v>8080</v>
      </c>
      <c r="C87" s="24" t="s">
        <v>8081</v>
      </c>
      <c r="D87" s="25">
        <v>45777</v>
      </c>
      <c r="E87" s="2" t="s">
        <v>244</v>
      </c>
      <c r="F87" s="24">
        <v>1</v>
      </c>
      <c r="G87" s="24" t="s">
        <v>450</v>
      </c>
      <c r="H87" s="24">
        <v>4</v>
      </c>
      <c r="I87" s="24">
        <v>0.16</v>
      </c>
      <c r="J87" s="24" t="s">
        <v>3196</v>
      </c>
      <c r="K87" s="26">
        <v>2100</v>
      </c>
      <c r="L87" s="26">
        <v>336</v>
      </c>
      <c r="M87" s="24"/>
      <c r="N87" s="24"/>
      <c r="O87" s="24"/>
      <c r="P87" s="122">
        <v>1</v>
      </c>
    </row>
    <row r="88" spans="1:16" x14ac:dyDescent="0.3">
      <c r="A88" s="121" t="s">
        <v>135</v>
      </c>
      <c r="B88" s="24" t="s">
        <v>558</v>
      </c>
      <c r="C88" s="24" t="s">
        <v>3201</v>
      </c>
      <c r="D88" s="25">
        <v>45777</v>
      </c>
      <c r="E88" s="24" t="s">
        <v>244</v>
      </c>
      <c r="F88" s="24">
        <v>1</v>
      </c>
      <c r="G88" s="24" t="s">
        <v>450</v>
      </c>
      <c r="H88" s="24">
        <v>4</v>
      </c>
      <c r="I88" s="24">
        <v>1</v>
      </c>
      <c r="J88" s="24" t="s">
        <v>3196</v>
      </c>
      <c r="K88" s="26">
        <v>1250</v>
      </c>
      <c r="L88" s="26">
        <v>1250</v>
      </c>
      <c r="M88" s="24"/>
      <c r="N88" s="24"/>
      <c r="O88" s="24"/>
      <c r="P88" s="122">
        <v>1</v>
      </c>
    </row>
    <row r="89" spans="1:16" x14ac:dyDescent="0.3">
      <c r="A89" s="121" t="s">
        <v>135</v>
      </c>
      <c r="B89" s="24" t="s">
        <v>126</v>
      </c>
      <c r="C89" s="24" t="s">
        <v>232</v>
      </c>
      <c r="D89" s="25">
        <v>45777</v>
      </c>
      <c r="E89" s="24" t="s">
        <v>244</v>
      </c>
      <c r="F89" s="24">
        <v>1</v>
      </c>
      <c r="G89" s="24" t="s">
        <v>450</v>
      </c>
      <c r="H89" s="24">
        <v>4</v>
      </c>
      <c r="I89" s="24">
        <v>1</v>
      </c>
      <c r="J89" s="24" t="s">
        <v>3196</v>
      </c>
      <c r="K89" s="26">
        <v>4000</v>
      </c>
      <c r="L89" s="26">
        <v>4000</v>
      </c>
      <c r="M89" s="24"/>
      <c r="N89" s="24"/>
      <c r="O89" s="24"/>
      <c r="P89" s="122">
        <v>1</v>
      </c>
    </row>
    <row r="90" spans="1:16" x14ac:dyDescent="0.3">
      <c r="A90" s="121" t="s">
        <v>135</v>
      </c>
      <c r="B90" s="24" t="s">
        <v>7788</v>
      </c>
      <c r="C90" s="24" t="s">
        <v>7807</v>
      </c>
      <c r="D90" s="25">
        <v>45777</v>
      </c>
      <c r="E90" s="24" t="s">
        <v>244</v>
      </c>
      <c r="F90" s="24">
        <v>1</v>
      </c>
      <c r="G90" s="24" t="s">
        <v>450</v>
      </c>
      <c r="H90" s="24">
        <v>4</v>
      </c>
      <c r="I90" s="24">
        <v>0.5</v>
      </c>
      <c r="J90" s="24" t="s">
        <v>3196</v>
      </c>
      <c r="K90" s="26">
        <v>4000</v>
      </c>
      <c r="L90" s="26">
        <v>2000</v>
      </c>
      <c r="M90" s="24"/>
      <c r="N90" s="24"/>
      <c r="O90" s="24"/>
      <c r="P90" s="122">
        <v>0.5</v>
      </c>
    </row>
    <row r="91" spans="1:16" x14ac:dyDescent="0.3">
      <c r="A91" s="121" t="s">
        <v>135</v>
      </c>
      <c r="B91" s="24" t="s">
        <v>128</v>
      </c>
      <c r="C91" s="24" t="s">
        <v>234</v>
      </c>
      <c r="D91" s="25">
        <v>45777</v>
      </c>
      <c r="E91" s="24" t="s">
        <v>244</v>
      </c>
      <c r="F91" s="24">
        <v>1</v>
      </c>
      <c r="G91" s="24" t="s">
        <v>450</v>
      </c>
      <c r="H91" s="24">
        <v>4</v>
      </c>
      <c r="I91" s="24">
        <v>0.25</v>
      </c>
      <c r="J91" s="24" t="s">
        <v>3196</v>
      </c>
      <c r="K91" s="26">
        <v>4000</v>
      </c>
      <c r="L91" s="26">
        <v>1000</v>
      </c>
      <c r="M91" s="24"/>
      <c r="N91" s="24"/>
      <c r="O91" s="24"/>
      <c r="P91" s="122">
        <v>0.25</v>
      </c>
    </row>
    <row r="92" spans="1:16" x14ac:dyDescent="0.3">
      <c r="A92" s="121" t="s">
        <v>8374</v>
      </c>
      <c r="B92" s="24" t="s">
        <v>277</v>
      </c>
      <c r="C92" s="24" t="s">
        <v>278</v>
      </c>
      <c r="D92" s="25">
        <v>45777</v>
      </c>
      <c r="E92" s="2" t="s">
        <v>254</v>
      </c>
      <c r="F92" s="24">
        <v>1</v>
      </c>
      <c r="G92" s="24" t="s">
        <v>450</v>
      </c>
      <c r="H92" s="24">
        <v>4</v>
      </c>
      <c r="I92" s="24">
        <v>1</v>
      </c>
      <c r="J92" s="24" t="s">
        <v>3196</v>
      </c>
      <c r="K92" s="26">
        <v>200</v>
      </c>
      <c r="L92" s="26">
        <v>200</v>
      </c>
      <c r="M92" s="24"/>
      <c r="N92" s="24"/>
      <c r="O92" s="24"/>
      <c r="P92" s="122">
        <v>1</v>
      </c>
    </row>
    <row r="93" spans="1:16" x14ac:dyDescent="0.3">
      <c r="A93" s="121" t="s">
        <v>8374</v>
      </c>
      <c r="B93" s="24" t="s">
        <v>9</v>
      </c>
      <c r="C93" s="24" t="s">
        <v>138</v>
      </c>
      <c r="D93" s="25">
        <v>45777</v>
      </c>
      <c r="E93" s="2" t="s">
        <v>254</v>
      </c>
      <c r="F93" s="24">
        <v>1</v>
      </c>
      <c r="G93" s="24" t="s">
        <v>8380</v>
      </c>
      <c r="H93" s="24">
        <v>4</v>
      </c>
      <c r="I93" s="24">
        <v>0.2</v>
      </c>
      <c r="J93" s="24" t="s">
        <v>3196</v>
      </c>
      <c r="K93" s="26">
        <v>2500</v>
      </c>
      <c r="L93" s="26">
        <v>500</v>
      </c>
      <c r="M93" s="24"/>
      <c r="N93" s="24" t="s">
        <v>8378</v>
      </c>
      <c r="O93" s="24"/>
      <c r="P93" s="122">
        <v>0.2</v>
      </c>
    </row>
    <row r="94" spans="1:16" x14ac:dyDescent="0.3">
      <c r="A94" s="121" t="s">
        <v>8374</v>
      </c>
      <c r="B94" s="24" t="s">
        <v>274</v>
      </c>
      <c r="C94" s="24" t="s">
        <v>275</v>
      </c>
      <c r="D94" s="25">
        <v>45777</v>
      </c>
      <c r="E94" s="24" t="s">
        <v>254</v>
      </c>
      <c r="F94" s="24">
        <v>1</v>
      </c>
      <c r="G94" s="24" t="s">
        <v>8377</v>
      </c>
      <c r="H94" s="24">
        <v>4</v>
      </c>
      <c r="I94" s="24">
        <v>1</v>
      </c>
      <c r="J94" s="24" t="s">
        <v>3196</v>
      </c>
      <c r="K94" s="26">
        <v>1200</v>
      </c>
      <c r="L94" s="26">
        <v>1200</v>
      </c>
      <c r="M94" s="24"/>
      <c r="N94" s="24"/>
      <c r="O94" s="24"/>
      <c r="P94" s="122">
        <v>1</v>
      </c>
    </row>
    <row r="95" spans="1:16" x14ac:dyDescent="0.3">
      <c r="A95" s="121" t="s">
        <v>8374</v>
      </c>
      <c r="B95" s="24" t="s">
        <v>288</v>
      </c>
      <c r="C95" s="24" t="s">
        <v>289</v>
      </c>
      <c r="D95" s="25">
        <v>45777</v>
      </c>
      <c r="E95" s="2" t="s">
        <v>254</v>
      </c>
      <c r="F95" s="24">
        <v>1</v>
      </c>
      <c r="G95" s="24" t="s">
        <v>450</v>
      </c>
      <c r="H95" s="24">
        <v>4</v>
      </c>
      <c r="I95" s="24">
        <v>0.5</v>
      </c>
      <c r="J95" s="24" t="s">
        <v>3196</v>
      </c>
      <c r="K95" s="26">
        <v>4000</v>
      </c>
      <c r="L95" s="26">
        <v>2000</v>
      </c>
      <c r="M95" s="24"/>
      <c r="N95" s="24" t="s">
        <v>8379</v>
      </c>
      <c r="O95" s="24"/>
      <c r="P95" s="122">
        <v>0.5</v>
      </c>
    </row>
    <row r="96" spans="1:16" x14ac:dyDescent="0.3">
      <c r="A96" s="121" t="s">
        <v>8374</v>
      </c>
      <c r="B96" s="24" t="s">
        <v>290</v>
      </c>
      <c r="C96" s="24" t="s">
        <v>291</v>
      </c>
      <c r="D96" s="25">
        <v>45777</v>
      </c>
      <c r="E96" s="2" t="s">
        <v>254</v>
      </c>
      <c r="F96" s="24">
        <v>1</v>
      </c>
      <c r="G96" s="24" t="s">
        <v>450</v>
      </c>
      <c r="H96" s="24">
        <v>4</v>
      </c>
      <c r="I96" s="24">
        <v>0.5</v>
      </c>
      <c r="J96" s="24" t="s">
        <v>3196</v>
      </c>
      <c r="K96" s="26">
        <v>4000</v>
      </c>
      <c r="L96" s="26">
        <v>2000</v>
      </c>
      <c r="M96" s="24"/>
      <c r="N96" s="24" t="s">
        <v>8379</v>
      </c>
      <c r="O96" s="24"/>
      <c r="P96" s="122">
        <v>0.5</v>
      </c>
    </row>
    <row r="97" spans="1:16" x14ac:dyDescent="0.3">
      <c r="A97" s="121" t="s">
        <v>8374</v>
      </c>
      <c r="B97" s="24" t="s">
        <v>1347</v>
      </c>
      <c r="C97" s="24" t="s">
        <v>1348</v>
      </c>
      <c r="D97" s="25">
        <v>45777</v>
      </c>
      <c r="E97" s="2" t="s">
        <v>254</v>
      </c>
      <c r="F97" s="24">
        <v>1</v>
      </c>
      <c r="G97" s="24" t="s">
        <v>450</v>
      </c>
      <c r="H97" s="24">
        <v>4</v>
      </c>
      <c r="I97" s="24">
        <v>0.5</v>
      </c>
      <c r="J97" s="24" t="s">
        <v>3196</v>
      </c>
      <c r="K97" s="26">
        <v>2500</v>
      </c>
      <c r="L97" s="26">
        <v>1250</v>
      </c>
      <c r="M97" s="24"/>
      <c r="N97" s="24" t="s">
        <v>8379</v>
      </c>
      <c r="O97" s="24"/>
      <c r="P97" s="122">
        <v>0.5</v>
      </c>
    </row>
    <row r="98" spans="1:16" x14ac:dyDescent="0.3">
      <c r="A98" s="121" t="s">
        <v>8374</v>
      </c>
      <c r="B98" s="24" t="s">
        <v>487</v>
      </c>
      <c r="C98" s="24" t="s">
        <v>1349</v>
      </c>
      <c r="D98" s="25">
        <v>45777</v>
      </c>
      <c r="E98" s="24" t="s">
        <v>254</v>
      </c>
      <c r="F98" s="24">
        <v>1</v>
      </c>
      <c r="G98" s="24" t="s">
        <v>450</v>
      </c>
      <c r="H98" s="24">
        <v>4</v>
      </c>
      <c r="I98" s="24">
        <v>0.5</v>
      </c>
      <c r="J98" s="24" t="s">
        <v>3196</v>
      </c>
      <c r="K98" s="26">
        <v>2500</v>
      </c>
      <c r="L98" s="26">
        <v>1250</v>
      </c>
      <c r="M98" s="24"/>
      <c r="N98" s="24" t="s">
        <v>8379</v>
      </c>
      <c r="O98" s="24"/>
      <c r="P98" s="122">
        <v>0.5</v>
      </c>
    </row>
    <row r="99" spans="1:16" x14ac:dyDescent="0.3">
      <c r="A99" s="121" t="s">
        <v>8374</v>
      </c>
      <c r="B99" s="24" t="s">
        <v>298</v>
      </c>
      <c r="C99" s="24" t="s">
        <v>293</v>
      </c>
      <c r="D99" s="25">
        <v>45777</v>
      </c>
      <c r="E99" s="24" t="s">
        <v>254</v>
      </c>
      <c r="F99" s="24">
        <v>1</v>
      </c>
      <c r="G99" s="24" t="s">
        <v>450</v>
      </c>
      <c r="H99" s="24">
        <v>4</v>
      </c>
      <c r="I99" s="24">
        <v>1</v>
      </c>
      <c r="J99" s="24" t="s">
        <v>3196</v>
      </c>
      <c r="K99" s="26">
        <v>1300</v>
      </c>
      <c r="L99" s="26">
        <v>1300</v>
      </c>
      <c r="M99" s="24"/>
      <c r="N99" s="24"/>
      <c r="O99" s="24"/>
      <c r="P99" s="122">
        <v>1</v>
      </c>
    </row>
    <row r="100" spans="1:16" x14ac:dyDescent="0.3">
      <c r="A100" s="121" t="s">
        <v>8374</v>
      </c>
      <c r="B100" s="24" t="s">
        <v>301</v>
      </c>
      <c r="C100" s="24" t="s">
        <v>293</v>
      </c>
      <c r="D100" s="25">
        <v>45777</v>
      </c>
      <c r="E100" s="24" t="s">
        <v>254</v>
      </c>
      <c r="F100" s="24">
        <v>1</v>
      </c>
      <c r="G100" s="24" t="s">
        <v>450</v>
      </c>
      <c r="H100" s="24">
        <v>4</v>
      </c>
      <c r="I100" s="24">
        <v>0.4</v>
      </c>
      <c r="J100" s="24" t="s">
        <v>3196</v>
      </c>
      <c r="K100" s="26">
        <v>1300</v>
      </c>
      <c r="L100" s="26">
        <v>520</v>
      </c>
      <c r="M100" s="24"/>
      <c r="N100" s="24"/>
      <c r="O100" s="24"/>
      <c r="P100" s="122" t="s">
        <v>3273</v>
      </c>
    </row>
    <row r="101" spans="1:16" x14ac:dyDescent="0.3">
      <c r="A101" s="121" t="s">
        <v>8374</v>
      </c>
      <c r="B101" s="24" t="s">
        <v>312</v>
      </c>
      <c r="C101" s="24" t="s">
        <v>293</v>
      </c>
      <c r="D101" s="25">
        <v>45777</v>
      </c>
      <c r="E101" s="2" t="s">
        <v>254</v>
      </c>
      <c r="F101" s="24">
        <v>1</v>
      </c>
      <c r="G101" s="24" t="s">
        <v>8377</v>
      </c>
      <c r="H101" s="24">
        <v>4</v>
      </c>
      <c r="I101" s="24">
        <v>0.45</v>
      </c>
      <c r="J101" s="24" t="s">
        <v>3196</v>
      </c>
      <c r="K101" s="26">
        <v>1300</v>
      </c>
      <c r="L101" s="26">
        <v>585</v>
      </c>
      <c r="M101" s="24"/>
      <c r="N101" s="24"/>
      <c r="O101" s="24"/>
      <c r="P101" s="122" t="s">
        <v>3273</v>
      </c>
    </row>
    <row r="102" spans="1:16" x14ac:dyDescent="0.3">
      <c r="A102" s="121" t="s">
        <v>8374</v>
      </c>
      <c r="B102" s="24" t="s">
        <v>455</v>
      </c>
      <c r="C102" s="24" t="s">
        <v>1040</v>
      </c>
      <c r="D102" s="25">
        <v>45777</v>
      </c>
      <c r="E102" s="2" t="s">
        <v>254</v>
      </c>
      <c r="F102" s="24">
        <v>1</v>
      </c>
      <c r="G102" s="24" t="s">
        <v>8377</v>
      </c>
      <c r="H102" s="24">
        <v>4</v>
      </c>
      <c r="I102" s="24">
        <v>0.25</v>
      </c>
      <c r="J102" s="24" t="s">
        <v>3196</v>
      </c>
      <c r="K102" s="26">
        <v>2000</v>
      </c>
      <c r="L102" s="123">
        <v>500</v>
      </c>
      <c r="M102" s="24"/>
      <c r="N102" s="24"/>
      <c r="O102" s="24"/>
      <c r="P102" s="122">
        <v>1</v>
      </c>
    </row>
    <row r="103" spans="1:16" x14ac:dyDescent="0.3">
      <c r="A103" s="121" t="s">
        <v>8374</v>
      </c>
      <c r="B103" s="24" t="s">
        <v>481</v>
      </c>
      <c r="C103" s="24" t="s">
        <v>1040</v>
      </c>
      <c r="D103" s="25">
        <v>45777</v>
      </c>
      <c r="E103" s="24" t="s">
        <v>254</v>
      </c>
      <c r="F103" s="24">
        <v>1</v>
      </c>
      <c r="G103" s="24" t="s">
        <v>8377</v>
      </c>
      <c r="H103" s="24">
        <v>4</v>
      </c>
      <c r="I103" s="24">
        <v>1</v>
      </c>
      <c r="J103" s="24" t="s">
        <v>3196</v>
      </c>
      <c r="K103" s="26">
        <v>2000</v>
      </c>
      <c r="L103" s="26">
        <v>2000</v>
      </c>
      <c r="M103" s="24"/>
      <c r="N103" s="24"/>
      <c r="O103" s="24"/>
      <c r="P103" s="122">
        <v>1</v>
      </c>
    </row>
    <row r="104" spans="1:16" x14ac:dyDescent="0.3">
      <c r="A104" s="121" t="s">
        <v>8374</v>
      </c>
      <c r="B104" s="24" t="s">
        <v>463</v>
      </c>
      <c r="C104" s="24" t="s">
        <v>1040</v>
      </c>
      <c r="D104" s="25">
        <v>45777</v>
      </c>
      <c r="E104" s="2" t="s">
        <v>254</v>
      </c>
      <c r="F104" s="24">
        <v>1</v>
      </c>
      <c r="G104" s="24" t="s">
        <v>8377</v>
      </c>
      <c r="H104" s="24">
        <v>4</v>
      </c>
      <c r="I104" s="24">
        <v>0.82</v>
      </c>
      <c r="J104" s="24" t="s">
        <v>3196</v>
      </c>
      <c r="K104" s="26">
        <v>2000</v>
      </c>
      <c r="L104" s="26">
        <v>1640</v>
      </c>
      <c r="M104" s="24"/>
      <c r="N104" s="24"/>
      <c r="O104" s="24"/>
      <c r="P104" s="122">
        <v>1</v>
      </c>
    </row>
    <row r="105" spans="1:16" x14ac:dyDescent="0.3">
      <c r="A105" s="121" t="s">
        <v>8374</v>
      </c>
      <c r="B105" s="24" t="s">
        <v>322</v>
      </c>
      <c r="C105" s="24" t="s">
        <v>323</v>
      </c>
      <c r="D105" s="25">
        <v>45777</v>
      </c>
      <c r="E105" s="24" t="s">
        <v>254</v>
      </c>
      <c r="F105" s="24">
        <v>1</v>
      </c>
      <c r="G105" s="24" t="s">
        <v>8377</v>
      </c>
      <c r="H105" s="24">
        <v>4</v>
      </c>
      <c r="I105" s="24">
        <v>0.75</v>
      </c>
      <c r="J105" s="24" t="s">
        <v>3196</v>
      </c>
      <c r="K105" s="26">
        <v>5000</v>
      </c>
      <c r="L105" s="26">
        <v>3750</v>
      </c>
      <c r="M105" s="24"/>
      <c r="N105" s="24"/>
      <c r="O105" s="24"/>
      <c r="P105" s="122">
        <v>0.75</v>
      </c>
    </row>
    <row r="106" spans="1:16" x14ac:dyDescent="0.3">
      <c r="A106" s="121" t="s">
        <v>8374</v>
      </c>
      <c r="B106" s="24" t="s">
        <v>40</v>
      </c>
      <c r="C106" s="24" t="s">
        <v>159</v>
      </c>
      <c r="D106" s="25">
        <v>45777</v>
      </c>
      <c r="E106" s="24" t="s">
        <v>254</v>
      </c>
      <c r="F106" s="24">
        <v>1</v>
      </c>
      <c r="G106" s="24" t="s">
        <v>8377</v>
      </c>
      <c r="H106" s="24">
        <v>4</v>
      </c>
      <c r="I106" s="24">
        <v>1</v>
      </c>
      <c r="J106" s="24" t="s">
        <v>3196</v>
      </c>
      <c r="K106" s="26">
        <v>4500</v>
      </c>
      <c r="L106" s="26">
        <v>4500</v>
      </c>
      <c r="M106" s="24"/>
      <c r="N106" s="24"/>
      <c r="O106" s="24"/>
      <c r="P106" s="122">
        <v>1</v>
      </c>
    </row>
    <row r="107" spans="1:16" x14ac:dyDescent="0.3">
      <c r="A107" s="121" t="s">
        <v>8374</v>
      </c>
      <c r="B107" s="24" t="s">
        <v>470</v>
      </c>
      <c r="C107" s="24" t="s">
        <v>1047</v>
      </c>
      <c r="D107" s="25">
        <v>45777</v>
      </c>
      <c r="E107" s="2" t="s">
        <v>254</v>
      </c>
      <c r="F107" s="24">
        <v>1</v>
      </c>
      <c r="G107" s="24" t="s">
        <v>8377</v>
      </c>
      <c r="H107" s="24">
        <v>4</v>
      </c>
      <c r="I107" s="24">
        <v>1</v>
      </c>
      <c r="J107" s="24" t="s">
        <v>3196</v>
      </c>
      <c r="K107" s="26">
        <v>1250</v>
      </c>
      <c r="L107" s="26">
        <v>1250</v>
      </c>
      <c r="M107" s="24"/>
      <c r="N107" s="24"/>
      <c r="O107" s="24"/>
      <c r="P107" s="122">
        <v>1</v>
      </c>
    </row>
    <row r="108" spans="1:16" x14ac:dyDescent="0.3">
      <c r="A108" s="121" t="s">
        <v>8374</v>
      </c>
      <c r="B108" s="24" t="s">
        <v>472</v>
      </c>
      <c r="C108" s="24" t="s">
        <v>1049</v>
      </c>
      <c r="D108" s="25">
        <v>45777</v>
      </c>
      <c r="E108" s="24" t="s">
        <v>254</v>
      </c>
      <c r="F108" s="24">
        <v>1</v>
      </c>
      <c r="G108" s="24" t="s">
        <v>8377</v>
      </c>
      <c r="H108" s="24">
        <v>4</v>
      </c>
      <c r="I108" s="24">
        <v>1</v>
      </c>
      <c r="J108" s="24" t="s">
        <v>3196</v>
      </c>
      <c r="K108" s="26">
        <v>1250</v>
      </c>
      <c r="L108" s="26">
        <v>1250</v>
      </c>
      <c r="M108" s="24"/>
      <c r="N108" s="24"/>
      <c r="O108" s="24"/>
      <c r="P108" s="122">
        <v>1</v>
      </c>
    </row>
    <row r="109" spans="1:16" x14ac:dyDescent="0.3">
      <c r="A109" s="121" t="s">
        <v>8374</v>
      </c>
      <c r="B109" s="24" t="s">
        <v>324</v>
      </c>
      <c r="C109" s="24" t="s">
        <v>325</v>
      </c>
      <c r="D109" s="25">
        <v>45777</v>
      </c>
      <c r="E109" s="2" t="s">
        <v>254</v>
      </c>
      <c r="F109" s="24">
        <v>1</v>
      </c>
      <c r="G109" s="24" t="s">
        <v>8377</v>
      </c>
      <c r="H109" s="24">
        <v>4</v>
      </c>
      <c r="I109" s="24">
        <v>1</v>
      </c>
      <c r="J109" s="24" t="s">
        <v>3196</v>
      </c>
      <c r="K109" s="26">
        <v>10000</v>
      </c>
      <c r="L109" s="26">
        <v>10000</v>
      </c>
      <c r="M109" s="24"/>
      <c r="N109" s="24"/>
      <c r="O109" s="24"/>
      <c r="P109" s="122">
        <v>1</v>
      </c>
    </row>
    <row r="110" spans="1:16" x14ac:dyDescent="0.3">
      <c r="A110" s="121" t="s">
        <v>8374</v>
      </c>
      <c r="B110" s="24" t="s">
        <v>45</v>
      </c>
      <c r="C110" s="24" t="s">
        <v>164</v>
      </c>
      <c r="D110" s="25">
        <v>45777</v>
      </c>
      <c r="E110" s="24" t="s">
        <v>254</v>
      </c>
      <c r="F110" s="24">
        <v>1</v>
      </c>
      <c r="G110" s="24" t="s">
        <v>450</v>
      </c>
      <c r="H110" s="24">
        <v>4</v>
      </c>
      <c r="I110" s="24">
        <v>0.23</v>
      </c>
      <c r="J110" s="24" t="s">
        <v>3196</v>
      </c>
      <c r="K110" s="26">
        <v>1300</v>
      </c>
      <c r="L110" s="26">
        <v>299</v>
      </c>
      <c r="M110" s="24"/>
      <c r="N110" s="24"/>
      <c r="O110" s="24"/>
      <c r="P110" s="122" t="s">
        <v>3273</v>
      </c>
    </row>
    <row r="111" spans="1:16" x14ac:dyDescent="0.3">
      <c r="A111" s="121" t="s">
        <v>8374</v>
      </c>
      <c r="B111" s="24" t="s">
        <v>49</v>
      </c>
      <c r="C111" s="24" t="s">
        <v>168</v>
      </c>
      <c r="D111" s="25">
        <v>45777</v>
      </c>
      <c r="E111" s="2" t="s">
        <v>254</v>
      </c>
      <c r="F111" s="24">
        <v>1</v>
      </c>
      <c r="G111" s="24" t="s">
        <v>8380</v>
      </c>
      <c r="H111" s="24">
        <v>4</v>
      </c>
      <c r="I111" s="24">
        <v>0.05</v>
      </c>
      <c r="J111" s="24" t="s">
        <v>3196</v>
      </c>
      <c r="K111" s="26">
        <v>1300</v>
      </c>
      <c r="L111" s="26">
        <v>65</v>
      </c>
      <c r="M111" s="24"/>
      <c r="N111" s="24"/>
      <c r="O111" s="24"/>
      <c r="P111" s="122" t="s">
        <v>3273</v>
      </c>
    </row>
    <row r="112" spans="1:16" x14ac:dyDescent="0.3">
      <c r="A112" s="121" t="s">
        <v>8374</v>
      </c>
      <c r="B112" s="24" t="s">
        <v>52</v>
      </c>
      <c r="C112" s="24" t="s">
        <v>1245</v>
      </c>
      <c r="D112" s="25">
        <v>45777</v>
      </c>
      <c r="E112" s="24" t="s">
        <v>254</v>
      </c>
      <c r="F112" s="24">
        <v>1</v>
      </c>
      <c r="G112" s="24" t="s">
        <v>8377</v>
      </c>
      <c r="H112" s="24">
        <v>4</v>
      </c>
      <c r="I112" s="24">
        <v>1</v>
      </c>
      <c r="J112" s="24" t="s">
        <v>3196</v>
      </c>
      <c r="K112" s="26">
        <v>1500</v>
      </c>
      <c r="L112" s="26">
        <v>1500</v>
      </c>
      <c r="M112" s="24"/>
      <c r="N112" s="24"/>
      <c r="O112" s="24"/>
      <c r="P112" s="122">
        <v>1</v>
      </c>
    </row>
    <row r="113" spans="1:16" x14ac:dyDescent="0.3">
      <c r="A113" s="121" t="s">
        <v>8374</v>
      </c>
      <c r="B113" s="24" t="s">
        <v>65</v>
      </c>
      <c r="C113" s="24" t="s">
        <v>181</v>
      </c>
      <c r="D113" s="25">
        <v>45777</v>
      </c>
      <c r="E113" s="24" t="s">
        <v>254</v>
      </c>
      <c r="F113" s="24">
        <v>1</v>
      </c>
      <c r="G113" s="24" t="s">
        <v>8377</v>
      </c>
      <c r="H113" s="24">
        <v>4</v>
      </c>
      <c r="I113" s="24">
        <v>1</v>
      </c>
      <c r="J113" s="24" t="s">
        <v>3196</v>
      </c>
      <c r="K113" s="26">
        <v>1500</v>
      </c>
      <c r="L113" s="26">
        <v>1500</v>
      </c>
      <c r="M113" s="24"/>
      <c r="N113" s="24"/>
      <c r="O113" s="24"/>
      <c r="P113" s="122">
        <v>1</v>
      </c>
    </row>
    <row r="114" spans="1:16" x14ac:dyDescent="0.3">
      <c r="A114" s="121" t="s">
        <v>8374</v>
      </c>
      <c r="B114" s="24" t="s">
        <v>74</v>
      </c>
      <c r="C114" s="24" t="s">
        <v>190</v>
      </c>
      <c r="D114" s="25">
        <v>45777</v>
      </c>
      <c r="E114" s="2" t="s">
        <v>254</v>
      </c>
      <c r="F114" s="24">
        <v>1</v>
      </c>
      <c r="G114" s="24" t="s">
        <v>450</v>
      </c>
      <c r="H114" s="24">
        <v>4</v>
      </c>
      <c r="I114" s="24">
        <v>1</v>
      </c>
      <c r="J114" s="24" t="s">
        <v>3196</v>
      </c>
      <c r="K114" s="26">
        <v>1500</v>
      </c>
      <c r="L114" s="26">
        <v>1500</v>
      </c>
      <c r="M114" s="24"/>
      <c r="N114" s="24"/>
      <c r="O114" s="24"/>
      <c r="P114" s="122">
        <v>1</v>
      </c>
    </row>
    <row r="115" spans="1:16" x14ac:dyDescent="0.3">
      <c r="A115" s="121" t="s">
        <v>8374</v>
      </c>
      <c r="B115" s="24" t="s">
        <v>87</v>
      </c>
      <c r="C115" s="24" t="s">
        <v>202</v>
      </c>
      <c r="D115" s="25">
        <v>45777</v>
      </c>
      <c r="E115" s="2" t="s">
        <v>254</v>
      </c>
      <c r="F115" s="24">
        <v>1</v>
      </c>
      <c r="G115" s="24" t="s">
        <v>450</v>
      </c>
      <c r="H115" s="24">
        <v>4</v>
      </c>
      <c r="I115" s="24">
        <v>0.45</v>
      </c>
      <c r="J115" s="24" t="s">
        <v>3196</v>
      </c>
      <c r="K115" s="26">
        <v>1500</v>
      </c>
      <c r="L115" s="26">
        <v>675</v>
      </c>
      <c r="M115" s="24"/>
      <c r="N115" s="24"/>
      <c r="O115" s="24"/>
      <c r="P115" s="122" t="s">
        <v>3273</v>
      </c>
    </row>
    <row r="116" spans="1:16" x14ac:dyDescent="0.3">
      <c r="A116" s="121" t="s">
        <v>8374</v>
      </c>
      <c r="B116" s="24" t="s">
        <v>6042</v>
      </c>
      <c r="C116" s="24" t="s">
        <v>7524</v>
      </c>
      <c r="D116" s="25">
        <v>45777</v>
      </c>
      <c r="E116" s="2" t="s">
        <v>254</v>
      </c>
      <c r="F116" s="24">
        <v>1</v>
      </c>
      <c r="G116" s="24" t="s">
        <v>8377</v>
      </c>
      <c r="H116" s="24">
        <v>4</v>
      </c>
      <c r="I116" s="24">
        <v>0.2</v>
      </c>
      <c r="J116" s="24" t="s">
        <v>3196</v>
      </c>
      <c r="K116" s="26">
        <v>1000</v>
      </c>
      <c r="L116" s="26">
        <v>200</v>
      </c>
      <c r="M116" s="24"/>
      <c r="N116" s="24"/>
      <c r="O116" s="24"/>
      <c r="P116" s="122" t="s">
        <v>3273</v>
      </c>
    </row>
    <row r="117" spans="1:16" x14ac:dyDescent="0.3">
      <c r="A117" s="121" t="s">
        <v>8374</v>
      </c>
      <c r="B117" s="24" t="s">
        <v>100</v>
      </c>
      <c r="C117" s="24" t="s">
        <v>211</v>
      </c>
      <c r="D117" s="25">
        <v>45777</v>
      </c>
      <c r="E117" s="2" t="s">
        <v>254</v>
      </c>
      <c r="F117" s="24">
        <v>1</v>
      </c>
      <c r="G117" s="24" t="s">
        <v>8377</v>
      </c>
      <c r="H117" s="24">
        <v>4</v>
      </c>
      <c r="I117" s="24">
        <v>1</v>
      </c>
      <c r="J117" s="24" t="s">
        <v>3196</v>
      </c>
      <c r="K117" s="26">
        <v>3000</v>
      </c>
      <c r="L117" s="26">
        <v>3000</v>
      </c>
      <c r="M117" s="24"/>
      <c r="N117" s="24"/>
      <c r="O117" s="24"/>
      <c r="P117" s="122">
        <v>1</v>
      </c>
    </row>
    <row r="118" spans="1:16" x14ac:dyDescent="0.3">
      <c r="A118" s="121" t="s">
        <v>8374</v>
      </c>
      <c r="B118" s="24" t="s">
        <v>247</v>
      </c>
      <c r="C118" s="24" t="s">
        <v>248</v>
      </c>
      <c r="D118" s="25">
        <v>45777</v>
      </c>
      <c r="E118" s="24" t="s">
        <v>254</v>
      </c>
      <c r="F118" s="24">
        <v>1</v>
      </c>
      <c r="G118" s="24" t="s">
        <v>8377</v>
      </c>
      <c r="H118" s="24">
        <v>4</v>
      </c>
      <c r="I118" s="24">
        <v>1</v>
      </c>
      <c r="J118" s="24" t="s">
        <v>3196</v>
      </c>
      <c r="K118" s="26">
        <v>1500</v>
      </c>
      <c r="L118" s="26">
        <v>1500</v>
      </c>
      <c r="M118" s="24"/>
      <c r="N118" s="24"/>
      <c r="O118" s="24"/>
      <c r="P118" s="122">
        <v>1</v>
      </c>
    </row>
    <row r="119" spans="1:16" x14ac:dyDescent="0.3">
      <c r="A119" s="121" t="s">
        <v>8374</v>
      </c>
      <c r="B119" s="24" t="s">
        <v>104</v>
      </c>
      <c r="C119" s="24" t="s">
        <v>215</v>
      </c>
      <c r="D119" s="25">
        <v>45777</v>
      </c>
      <c r="E119" s="2" t="s">
        <v>254</v>
      </c>
      <c r="F119" s="24">
        <v>1</v>
      </c>
      <c r="G119" s="24" t="s">
        <v>8377</v>
      </c>
      <c r="H119" s="24">
        <v>4</v>
      </c>
      <c r="I119" s="24">
        <v>1</v>
      </c>
      <c r="J119" s="24" t="s">
        <v>3196</v>
      </c>
      <c r="K119" s="26">
        <v>2000</v>
      </c>
      <c r="L119" s="26">
        <v>2000</v>
      </c>
      <c r="M119" s="24"/>
      <c r="N119" s="24"/>
      <c r="O119" s="24"/>
      <c r="P119" s="122">
        <v>1</v>
      </c>
    </row>
    <row r="120" spans="1:16" x14ac:dyDescent="0.3">
      <c r="A120" s="121" t="s">
        <v>8374</v>
      </c>
      <c r="B120" s="24" t="s">
        <v>476</v>
      </c>
      <c r="C120" s="24" t="s">
        <v>1061</v>
      </c>
      <c r="D120" s="25">
        <v>45777</v>
      </c>
      <c r="E120" s="2" t="s">
        <v>254</v>
      </c>
      <c r="F120" s="24">
        <v>1</v>
      </c>
      <c r="G120" s="24" t="s">
        <v>450</v>
      </c>
      <c r="H120" s="24">
        <v>4</v>
      </c>
      <c r="I120" s="24">
        <v>0.5</v>
      </c>
      <c r="J120" s="24" t="s">
        <v>3196</v>
      </c>
      <c r="K120" s="26">
        <v>16000</v>
      </c>
      <c r="L120" s="26">
        <v>8000</v>
      </c>
      <c r="M120" s="24"/>
      <c r="N120" s="24" t="s">
        <v>8379</v>
      </c>
      <c r="O120" s="24"/>
      <c r="P120" s="122">
        <v>0.5</v>
      </c>
    </row>
    <row r="121" spans="1:16" x14ac:dyDescent="0.3">
      <c r="A121" s="121" t="s">
        <v>8374</v>
      </c>
      <c r="B121" s="24" t="s">
        <v>107</v>
      </c>
      <c r="C121" s="24" t="s">
        <v>218</v>
      </c>
      <c r="D121" s="25">
        <v>45777</v>
      </c>
      <c r="E121" s="2" t="s">
        <v>254</v>
      </c>
      <c r="F121" s="24">
        <v>1</v>
      </c>
      <c r="G121" s="24" t="s">
        <v>450</v>
      </c>
      <c r="H121" s="24">
        <v>4</v>
      </c>
      <c r="I121" s="24">
        <v>1</v>
      </c>
      <c r="J121" s="24" t="s">
        <v>3196</v>
      </c>
      <c r="K121" s="26">
        <v>3650</v>
      </c>
      <c r="L121" s="26">
        <v>3650</v>
      </c>
      <c r="M121" s="24"/>
      <c r="N121" s="24"/>
      <c r="O121" s="24"/>
      <c r="P121" s="122">
        <v>1</v>
      </c>
    </row>
    <row r="122" spans="1:16" x14ac:dyDescent="0.3">
      <c r="A122" s="121" t="s">
        <v>8374</v>
      </c>
      <c r="B122" s="24" t="s">
        <v>2868</v>
      </c>
      <c r="C122" s="24" t="s">
        <v>2869</v>
      </c>
      <c r="D122" s="25">
        <v>45777</v>
      </c>
      <c r="E122" s="24" t="s">
        <v>254</v>
      </c>
      <c r="F122" s="24">
        <v>1</v>
      </c>
      <c r="G122" s="24" t="s">
        <v>8377</v>
      </c>
      <c r="H122" s="24">
        <v>4</v>
      </c>
      <c r="I122" s="24">
        <v>0.05</v>
      </c>
      <c r="J122" s="24" t="s">
        <v>3196</v>
      </c>
      <c r="K122" s="26">
        <v>3650</v>
      </c>
      <c r="L122" s="26">
        <v>182.5</v>
      </c>
      <c r="M122" s="24"/>
      <c r="N122" s="24"/>
      <c r="O122" s="24"/>
      <c r="P122" s="122">
        <v>1</v>
      </c>
    </row>
    <row r="123" spans="1:16" x14ac:dyDescent="0.3">
      <c r="A123" s="121" t="s">
        <v>8374</v>
      </c>
      <c r="B123" s="24" t="s">
        <v>2868</v>
      </c>
      <c r="C123" s="24" t="s">
        <v>2869</v>
      </c>
      <c r="D123" s="25">
        <v>45777</v>
      </c>
      <c r="E123" s="2" t="s">
        <v>254</v>
      </c>
      <c r="F123" s="24">
        <v>1</v>
      </c>
      <c r="G123" s="24" t="s">
        <v>8377</v>
      </c>
      <c r="H123" s="24">
        <v>4</v>
      </c>
      <c r="I123" s="24">
        <v>0.95</v>
      </c>
      <c r="J123" s="24" t="s">
        <v>3196</v>
      </c>
      <c r="K123" s="26">
        <v>3650</v>
      </c>
      <c r="L123" s="26">
        <v>3467.5</v>
      </c>
      <c r="M123" s="24"/>
      <c r="N123" s="24"/>
      <c r="O123" s="24"/>
      <c r="P123" s="122" t="s">
        <v>3273</v>
      </c>
    </row>
    <row r="124" spans="1:16" x14ac:dyDescent="0.3">
      <c r="A124" s="121" t="s">
        <v>8374</v>
      </c>
      <c r="B124" s="24" t="s">
        <v>265</v>
      </c>
      <c r="C124" s="24" t="s">
        <v>222</v>
      </c>
      <c r="D124" s="25">
        <v>45777</v>
      </c>
      <c r="E124" s="2" t="s">
        <v>254</v>
      </c>
      <c r="F124" s="24">
        <v>1</v>
      </c>
      <c r="G124" s="24" t="s">
        <v>8377</v>
      </c>
      <c r="H124" s="24">
        <v>4</v>
      </c>
      <c r="I124" s="24">
        <v>0.75</v>
      </c>
      <c r="J124" s="24" t="s">
        <v>3196</v>
      </c>
      <c r="K124" s="26">
        <v>2100</v>
      </c>
      <c r="L124" s="26">
        <v>1575</v>
      </c>
      <c r="M124" s="24"/>
      <c r="N124" s="24"/>
      <c r="O124" s="24"/>
      <c r="P124" s="122">
        <v>0.75</v>
      </c>
    </row>
    <row r="125" spans="1:16" x14ac:dyDescent="0.3">
      <c r="A125" s="121" t="s">
        <v>8374</v>
      </c>
      <c r="B125" s="24" t="s">
        <v>121</v>
      </c>
      <c r="C125" s="24" t="s">
        <v>227</v>
      </c>
      <c r="D125" s="25">
        <v>45777</v>
      </c>
      <c r="E125" s="2" t="s">
        <v>254</v>
      </c>
      <c r="F125" s="24">
        <v>1</v>
      </c>
      <c r="G125" s="24" t="s">
        <v>8377</v>
      </c>
      <c r="H125" s="24">
        <v>4</v>
      </c>
      <c r="I125" s="24">
        <v>0.75</v>
      </c>
      <c r="J125" s="24" t="s">
        <v>3196</v>
      </c>
      <c r="K125" s="26">
        <v>2100</v>
      </c>
      <c r="L125" s="26">
        <v>1575</v>
      </c>
      <c r="M125" s="24"/>
      <c r="N125" s="24"/>
      <c r="O125" s="24"/>
      <c r="P125" s="122">
        <v>0.75</v>
      </c>
    </row>
    <row r="126" spans="1:16" x14ac:dyDescent="0.3">
      <c r="A126" s="121" t="s">
        <v>8374</v>
      </c>
      <c r="B126" s="24" t="s">
        <v>1084</v>
      </c>
      <c r="C126" s="24" t="s">
        <v>1337</v>
      </c>
      <c r="D126" s="25">
        <v>45777</v>
      </c>
      <c r="E126" s="24" t="s">
        <v>254</v>
      </c>
      <c r="F126" s="24">
        <v>1</v>
      </c>
      <c r="G126" s="24" t="s">
        <v>8380</v>
      </c>
      <c r="H126" s="24">
        <v>4</v>
      </c>
      <c r="I126" s="24">
        <v>1</v>
      </c>
      <c r="J126" s="24" t="s">
        <v>3196</v>
      </c>
      <c r="K126" s="26">
        <v>4500</v>
      </c>
      <c r="L126" s="26">
        <v>4500</v>
      </c>
      <c r="M126" s="24"/>
      <c r="N126" s="24"/>
      <c r="O126" s="24"/>
      <c r="P126" s="122">
        <v>1</v>
      </c>
    </row>
    <row r="127" spans="1:16" x14ac:dyDescent="0.3">
      <c r="A127" s="121" t="s">
        <v>8374</v>
      </c>
      <c r="B127" s="24" t="s">
        <v>251</v>
      </c>
      <c r="C127" s="24" t="s">
        <v>252</v>
      </c>
      <c r="D127" s="25">
        <v>45777</v>
      </c>
      <c r="E127" s="24" t="s">
        <v>254</v>
      </c>
      <c r="F127" s="24">
        <v>1</v>
      </c>
      <c r="G127" s="24" t="s">
        <v>8377</v>
      </c>
      <c r="H127" s="24">
        <v>4</v>
      </c>
      <c r="I127" s="24">
        <v>0.75</v>
      </c>
      <c r="J127" s="24" t="s">
        <v>3196</v>
      </c>
      <c r="K127" s="26">
        <v>3000</v>
      </c>
      <c r="L127" s="26">
        <v>2250</v>
      </c>
      <c r="M127" s="24"/>
      <c r="N127" s="24"/>
      <c r="O127" s="24"/>
      <c r="P127" s="122">
        <v>0.75</v>
      </c>
    </row>
    <row r="128" spans="1:16" x14ac:dyDescent="0.3">
      <c r="A128" s="121" t="s">
        <v>135</v>
      </c>
      <c r="B128" s="24" t="s">
        <v>304</v>
      </c>
      <c r="C128" s="24" t="s">
        <v>293</v>
      </c>
      <c r="D128" s="25">
        <v>45777</v>
      </c>
      <c r="E128" s="24" t="s">
        <v>327</v>
      </c>
      <c r="F128" s="24">
        <v>1</v>
      </c>
      <c r="G128" s="24" t="s">
        <v>450</v>
      </c>
      <c r="H128" s="24">
        <v>4</v>
      </c>
      <c r="I128" s="24">
        <v>1</v>
      </c>
      <c r="J128" s="24" t="s">
        <v>3196</v>
      </c>
      <c r="K128" s="26">
        <v>1300</v>
      </c>
      <c r="L128" s="26">
        <v>1300</v>
      </c>
      <c r="M128" s="24"/>
      <c r="N128" s="24"/>
      <c r="O128" s="24"/>
      <c r="P128" s="122">
        <v>1</v>
      </c>
    </row>
    <row r="129" spans="1:16" x14ac:dyDescent="0.3">
      <c r="A129" s="121" t="s">
        <v>135</v>
      </c>
      <c r="B129" s="24" t="s">
        <v>319</v>
      </c>
      <c r="C129" s="24" t="s">
        <v>316</v>
      </c>
      <c r="D129" s="25">
        <v>45777</v>
      </c>
      <c r="E129" s="24" t="s">
        <v>327</v>
      </c>
      <c r="F129" s="24">
        <v>1</v>
      </c>
      <c r="G129" s="24" t="s">
        <v>450</v>
      </c>
      <c r="H129" s="24">
        <v>4</v>
      </c>
      <c r="I129" s="24">
        <v>0.46</v>
      </c>
      <c r="J129" s="24" t="s">
        <v>3196</v>
      </c>
      <c r="K129" s="26">
        <v>2000</v>
      </c>
      <c r="L129" s="26">
        <v>920</v>
      </c>
      <c r="M129" s="24"/>
      <c r="N129" s="24"/>
      <c r="O129" s="24"/>
      <c r="P129" s="122">
        <v>1</v>
      </c>
    </row>
    <row r="130" spans="1:16" x14ac:dyDescent="0.3">
      <c r="A130" s="121" t="s">
        <v>135</v>
      </c>
      <c r="B130" s="24" t="s">
        <v>1190</v>
      </c>
      <c r="C130" s="24" t="s">
        <v>1191</v>
      </c>
      <c r="D130" s="25">
        <v>45777</v>
      </c>
      <c r="E130" s="2" t="s">
        <v>327</v>
      </c>
      <c r="F130" s="24">
        <v>1</v>
      </c>
      <c r="G130" s="24" t="s">
        <v>450</v>
      </c>
      <c r="H130" s="24">
        <v>4</v>
      </c>
      <c r="I130" s="24">
        <v>0.2</v>
      </c>
      <c r="J130" s="24" t="s">
        <v>3196</v>
      </c>
      <c r="K130" s="26">
        <v>800</v>
      </c>
      <c r="L130" s="26">
        <v>160</v>
      </c>
      <c r="M130" s="24"/>
      <c r="N130" s="24"/>
      <c r="O130" s="24"/>
      <c r="P130" s="122">
        <v>1</v>
      </c>
    </row>
    <row r="131" spans="1:16" x14ac:dyDescent="0.3">
      <c r="A131" s="121" t="s">
        <v>135</v>
      </c>
      <c r="B131" s="24" t="s">
        <v>1198</v>
      </c>
      <c r="C131" s="24" t="s">
        <v>1199</v>
      </c>
      <c r="D131" s="25">
        <v>45777</v>
      </c>
      <c r="E131" s="2" t="s">
        <v>327</v>
      </c>
      <c r="F131" s="24">
        <v>1</v>
      </c>
      <c r="G131" s="24" t="s">
        <v>450</v>
      </c>
      <c r="H131" s="24">
        <v>4</v>
      </c>
      <c r="I131" s="24">
        <v>1</v>
      </c>
      <c r="J131" s="24" t="s">
        <v>3196</v>
      </c>
      <c r="K131" s="26">
        <v>1250</v>
      </c>
      <c r="L131" s="26">
        <v>1250</v>
      </c>
      <c r="M131" s="24"/>
      <c r="N131" s="24"/>
      <c r="O131" s="24"/>
      <c r="P131" s="122">
        <v>1</v>
      </c>
    </row>
    <row r="132" spans="1:16" x14ac:dyDescent="0.3">
      <c r="A132" s="121" t="s">
        <v>135</v>
      </c>
      <c r="B132" s="24" t="s">
        <v>2351</v>
      </c>
      <c r="C132" s="24" t="s">
        <v>2439</v>
      </c>
      <c r="D132" s="25">
        <v>45777</v>
      </c>
      <c r="E132" s="2" t="s">
        <v>327</v>
      </c>
      <c r="F132" s="24">
        <v>1</v>
      </c>
      <c r="G132" s="24" t="s">
        <v>450</v>
      </c>
      <c r="H132" s="24">
        <v>4</v>
      </c>
      <c r="I132" s="24">
        <v>0.28000000000000003</v>
      </c>
      <c r="J132" s="24" t="s">
        <v>3196</v>
      </c>
      <c r="K132" s="26">
        <v>1250</v>
      </c>
      <c r="L132" s="26">
        <v>350.00000000000006</v>
      </c>
      <c r="M132" s="24"/>
      <c r="N132" s="24"/>
      <c r="O132" s="24"/>
      <c r="P132" s="122">
        <v>1</v>
      </c>
    </row>
    <row r="133" spans="1:16" x14ac:dyDescent="0.3">
      <c r="A133" s="121" t="s">
        <v>135</v>
      </c>
      <c r="B133" s="24" t="s">
        <v>5942</v>
      </c>
      <c r="C133" s="24" t="s">
        <v>7513</v>
      </c>
      <c r="D133" s="25">
        <v>45777</v>
      </c>
      <c r="E133" s="2" t="s">
        <v>327</v>
      </c>
      <c r="F133" s="24">
        <v>1</v>
      </c>
      <c r="G133" s="24" t="s">
        <v>450</v>
      </c>
      <c r="H133" s="24">
        <v>4</v>
      </c>
      <c r="I133" s="24">
        <v>0.5</v>
      </c>
      <c r="J133" s="24" t="s">
        <v>3196</v>
      </c>
      <c r="K133" s="26">
        <v>800</v>
      </c>
      <c r="L133" s="26">
        <v>400</v>
      </c>
      <c r="M133" s="24"/>
      <c r="N133" s="24"/>
      <c r="O133" s="24"/>
      <c r="P133" s="122">
        <v>0.5</v>
      </c>
    </row>
    <row r="134" spans="1:16" x14ac:dyDescent="0.3">
      <c r="A134" s="121" t="s">
        <v>135</v>
      </c>
      <c r="B134" s="24" t="s">
        <v>509</v>
      </c>
      <c r="C134" s="24" t="s">
        <v>3486</v>
      </c>
      <c r="D134" s="25">
        <v>45777</v>
      </c>
      <c r="E134" s="2" t="s">
        <v>327</v>
      </c>
      <c r="F134" s="24">
        <v>1</v>
      </c>
      <c r="G134" s="24" t="s">
        <v>450</v>
      </c>
      <c r="H134" s="24">
        <v>4</v>
      </c>
      <c r="I134" s="24">
        <v>0.25</v>
      </c>
      <c r="J134" s="24" t="s">
        <v>3196</v>
      </c>
      <c r="K134" s="26">
        <v>3500</v>
      </c>
      <c r="L134" s="26">
        <v>875</v>
      </c>
      <c r="M134" s="24"/>
      <c r="N134" s="24"/>
      <c r="O134" s="24"/>
      <c r="P134" s="122">
        <v>0.5</v>
      </c>
    </row>
    <row r="135" spans="1:16" x14ac:dyDescent="0.3">
      <c r="A135" s="121" t="s">
        <v>135</v>
      </c>
      <c r="B135" s="24" t="s">
        <v>2385</v>
      </c>
      <c r="C135" s="24" t="s">
        <v>2471</v>
      </c>
      <c r="D135" s="25">
        <v>45777</v>
      </c>
      <c r="E135" s="24" t="s">
        <v>327</v>
      </c>
      <c r="F135" s="24">
        <v>1</v>
      </c>
      <c r="G135" s="24" t="s">
        <v>450</v>
      </c>
      <c r="H135" s="24">
        <v>4</v>
      </c>
      <c r="I135" s="24">
        <v>0.08</v>
      </c>
      <c r="J135" s="24" t="s">
        <v>3196</v>
      </c>
      <c r="K135" s="26">
        <v>1500</v>
      </c>
      <c r="L135" s="26">
        <v>120</v>
      </c>
      <c r="M135" s="24"/>
      <c r="N135" s="24"/>
      <c r="O135" s="24"/>
      <c r="P135" s="122" t="s">
        <v>3273</v>
      </c>
    </row>
    <row r="136" spans="1:16" x14ac:dyDescent="0.3">
      <c r="A136" s="121" t="s">
        <v>135</v>
      </c>
      <c r="B136" s="24" t="s">
        <v>50</v>
      </c>
      <c r="C136" s="24" t="s">
        <v>1244</v>
      </c>
      <c r="D136" s="25">
        <v>45777</v>
      </c>
      <c r="E136" s="2" t="s">
        <v>327</v>
      </c>
      <c r="F136" s="24">
        <v>1</v>
      </c>
      <c r="G136" s="24" t="s">
        <v>450</v>
      </c>
      <c r="H136" s="24">
        <v>4</v>
      </c>
      <c r="I136" s="24">
        <v>0.1</v>
      </c>
      <c r="J136" s="24" t="s">
        <v>3196</v>
      </c>
      <c r="K136" s="26">
        <v>1500</v>
      </c>
      <c r="L136" s="26">
        <v>150</v>
      </c>
      <c r="M136" s="24"/>
      <c r="N136" s="24"/>
      <c r="O136" s="24"/>
      <c r="P136" s="122" t="s">
        <v>3273</v>
      </c>
    </row>
    <row r="137" spans="1:16" x14ac:dyDescent="0.3">
      <c r="A137" s="121" t="s">
        <v>135</v>
      </c>
      <c r="B137" s="24" t="s">
        <v>92</v>
      </c>
      <c r="C137" s="24" t="s">
        <v>206</v>
      </c>
      <c r="D137" s="25">
        <v>45777</v>
      </c>
      <c r="E137" s="2" t="s">
        <v>327</v>
      </c>
      <c r="F137" s="24">
        <v>1</v>
      </c>
      <c r="G137" s="24" t="s">
        <v>450</v>
      </c>
      <c r="H137" s="24">
        <v>4</v>
      </c>
      <c r="I137" s="24">
        <v>0.08</v>
      </c>
      <c r="J137" s="24" t="s">
        <v>3196</v>
      </c>
      <c r="K137" s="26">
        <v>1500</v>
      </c>
      <c r="L137" s="26">
        <v>120</v>
      </c>
      <c r="M137" s="24"/>
      <c r="N137" s="24"/>
      <c r="O137" s="24"/>
      <c r="P137" s="122" t="s">
        <v>3273</v>
      </c>
    </row>
    <row r="138" spans="1:16" x14ac:dyDescent="0.3">
      <c r="A138" s="121" t="s">
        <v>135</v>
      </c>
      <c r="B138" s="24" t="s">
        <v>6048</v>
      </c>
      <c r="C138" s="24" t="s">
        <v>7529</v>
      </c>
      <c r="D138" s="25">
        <v>45777</v>
      </c>
      <c r="E138" s="2" t="s">
        <v>327</v>
      </c>
      <c r="F138" s="24">
        <v>1</v>
      </c>
      <c r="G138" s="24" t="s">
        <v>450</v>
      </c>
      <c r="H138" s="24">
        <v>4</v>
      </c>
      <c r="I138" s="24">
        <v>0.1</v>
      </c>
      <c r="J138" s="24" t="s">
        <v>3196</v>
      </c>
      <c r="K138" s="26">
        <v>1500</v>
      </c>
      <c r="L138" s="26">
        <v>150</v>
      </c>
      <c r="M138" s="24"/>
      <c r="N138" s="24"/>
      <c r="O138" s="24"/>
      <c r="P138" s="122" t="s">
        <v>3273</v>
      </c>
    </row>
    <row r="139" spans="1:16" x14ac:dyDescent="0.3">
      <c r="A139" s="121" t="s">
        <v>135</v>
      </c>
      <c r="B139" s="24" t="s">
        <v>8084</v>
      </c>
      <c r="C139" s="24" t="s">
        <v>8085</v>
      </c>
      <c r="D139" s="25">
        <v>45777</v>
      </c>
      <c r="E139" s="24" t="s">
        <v>327</v>
      </c>
      <c r="F139" s="24">
        <v>1</v>
      </c>
      <c r="G139" s="24" t="s">
        <v>450</v>
      </c>
      <c r="H139" s="24">
        <v>4</v>
      </c>
      <c r="I139" s="24">
        <v>0.4</v>
      </c>
      <c r="J139" s="24" t="s">
        <v>3196</v>
      </c>
      <c r="K139" s="26">
        <v>1500</v>
      </c>
      <c r="L139" s="26">
        <v>600</v>
      </c>
      <c r="M139" s="24"/>
      <c r="N139" s="24"/>
      <c r="O139" s="24"/>
      <c r="P139" s="122">
        <v>1</v>
      </c>
    </row>
    <row r="140" spans="1:16" x14ac:dyDescent="0.3">
      <c r="A140" s="121" t="s">
        <v>135</v>
      </c>
      <c r="B140" s="24" t="s">
        <v>125</v>
      </c>
      <c r="C140" s="24" t="s">
        <v>231</v>
      </c>
      <c r="D140" s="25">
        <v>45777</v>
      </c>
      <c r="E140" s="24" t="s">
        <v>327</v>
      </c>
      <c r="F140" s="24">
        <v>1</v>
      </c>
      <c r="G140" s="24" t="s">
        <v>450</v>
      </c>
      <c r="H140" s="24">
        <v>4</v>
      </c>
      <c r="I140" s="24">
        <v>0.75</v>
      </c>
      <c r="J140" s="24" t="s">
        <v>3196</v>
      </c>
      <c r="K140" s="26">
        <v>4000</v>
      </c>
      <c r="L140" s="123">
        <v>3000</v>
      </c>
      <c r="M140" s="24"/>
      <c r="N140" s="24"/>
      <c r="O140" s="24"/>
      <c r="P140" s="122">
        <v>0.75</v>
      </c>
    </row>
    <row r="141" spans="1:16" x14ac:dyDescent="0.3">
      <c r="A141" s="121" t="s">
        <v>135</v>
      </c>
      <c r="B141" s="24" t="s">
        <v>480</v>
      </c>
      <c r="C141" s="24" t="s">
        <v>1064</v>
      </c>
      <c r="D141" s="25">
        <v>45777</v>
      </c>
      <c r="E141" s="2" t="s">
        <v>327</v>
      </c>
      <c r="F141" s="24">
        <v>1</v>
      </c>
      <c r="G141" s="24" t="s">
        <v>450</v>
      </c>
      <c r="H141" s="24">
        <v>4</v>
      </c>
      <c r="I141" s="24">
        <v>0.5</v>
      </c>
      <c r="J141" s="24" t="s">
        <v>3196</v>
      </c>
      <c r="K141" s="26">
        <v>2000</v>
      </c>
      <c r="L141" s="26">
        <v>1000</v>
      </c>
      <c r="M141" s="24"/>
      <c r="N141" s="24"/>
      <c r="O141" s="24"/>
      <c r="P141" s="122">
        <v>0.5</v>
      </c>
    </row>
    <row r="142" spans="1:16" x14ac:dyDescent="0.3">
      <c r="A142" s="121" t="s">
        <v>135</v>
      </c>
      <c r="B142" s="24" t="s">
        <v>8356</v>
      </c>
      <c r="C142" s="24" t="s">
        <v>8381</v>
      </c>
      <c r="D142" s="25">
        <v>45777</v>
      </c>
      <c r="E142" s="24" t="s">
        <v>327</v>
      </c>
      <c r="F142" s="24">
        <v>1</v>
      </c>
      <c r="G142" s="24" t="s">
        <v>450</v>
      </c>
      <c r="H142" s="24">
        <v>4</v>
      </c>
      <c r="I142" s="24">
        <v>0.5</v>
      </c>
      <c r="J142" s="24" t="s">
        <v>3196</v>
      </c>
      <c r="K142" s="26">
        <v>4000</v>
      </c>
      <c r="L142" s="26">
        <v>2000</v>
      </c>
      <c r="M142" s="24"/>
      <c r="N142" s="24"/>
      <c r="O142" s="24"/>
      <c r="P142" s="122">
        <v>0.5</v>
      </c>
    </row>
    <row r="143" spans="1:16" x14ac:dyDescent="0.3">
      <c r="A143" s="121" t="s">
        <v>8374</v>
      </c>
      <c r="B143" s="24" t="s">
        <v>301</v>
      </c>
      <c r="C143" s="24" t="s">
        <v>293</v>
      </c>
      <c r="D143" s="25">
        <v>45777</v>
      </c>
      <c r="E143" s="24" t="s">
        <v>3197</v>
      </c>
      <c r="F143" s="24">
        <v>1</v>
      </c>
      <c r="G143" s="24" t="s">
        <v>8377</v>
      </c>
      <c r="H143" s="24">
        <v>4</v>
      </c>
      <c r="I143" s="24">
        <v>0.2</v>
      </c>
      <c r="J143" s="24" t="s">
        <v>3196</v>
      </c>
      <c r="K143" s="26">
        <v>1300</v>
      </c>
      <c r="L143" s="26">
        <v>260</v>
      </c>
      <c r="M143" s="24"/>
      <c r="N143" s="24"/>
      <c r="O143" s="24"/>
      <c r="P143" s="122" t="s">
        <v>3273</v>
      </c>
    </row>
    <row r="144" spans="1:16" x14ac:dyDescent="0.3">
      <c r="A144" s="121" t="s">
        <v>8374</v>
      </c>
      <c r="B144" s="24" t="s">
        <v>67</v>
      </c>
      <c r="C144" s="24" t="s">
        <v>183</v>
      </c>
      <c r="D144" s="25">
        <v>45777</v>
      </c>
      <c r="E144" s="2" t="s">
        <v>3197</v>
      </c>
      <c r="F144" s="24">
        <v>1</v>
      </c>
      <c r="G144" s="24" t="s">
        <v>8377</v>
      </c>
      <c r="H144" s="24">
        <v>4</v>
      </c>
      <c r="I144" s="24">
        <v>1</v>
      </c>
      <c r="J144" s="24" t="s">
        <v>3196</v>
      </c>
      <c r="K144" s="26">
        <v>1300</v>
      </c>
      <c r="L144" s="26">
        <v>1300</v>
      </c>
      <c r="M144" s="24"/>
      <c r="N144" s="24"/>
      <c r="O144" s="24"/>
      <c r="P144" s="122">
        <v>1</v>
      </c>
    </row>
    <row r="145" spans="1:16" x14ac:dyDescent="0.3">
      <c r="A145" s="121" t="s">
        <v>135</v>
      </c>
      <c r="B145" s="24" t="s">
        <v>1071</v>
      </c>
      <c r="C145" s="24" t="s">
        <v>1343</v>
      </c>
      <c r="D145" s="25">
        <v>45777</v>
      </c>
      <c r="E145" s="24" t="s">
        <v>1086</v>
      </c>
      <c r="F145" s="24">
        <v>1</v>
      </c>
      <c r="G145" s="24" t="s">
        <v>8377</v>
      </c>
      <c r="H145" s="24">
        <v>4</v>
      </c>
      <c r="I145" s="24">
        <v>0.96</v>
      </c>
      <c r="J145" s="24" t="s">
        <v>3196</v>
      </c>
      <c r="K145" s="26">
        <v>200</v>
      </c>
      <c r="L145" s="26">
        <v>192</v>
      </c>
      <c r="M145" s="24"/>
      <c r="N145" s="24"/>
      <c r="O145" s="24"/>
      <c r="P145" s="122">
        <v>1</v>
      </c>
    </row>
    <row r="146" spans="1:16" x14ac:dyDescent="0.3">
      <c r="A146" s="121" t="s">
        <v>135</v>
      </c>
      <c r="B146" s="24" t="s">
        <v>3780</v>
      </c>
      <c r="C146" s="24" t="s">
        <v>3781</v>
      </c>
      <c r="D146" s="25">
        <v>45777</v>
      </c>
      <c r="E146" s="2" t="s">
        <v>1086</v>
      </c>
      <c r="F146" s="24">
        <v>1</v>
      </c>
      <c r="G146" s="24" t="s">
        <v>8377</v>
      </c>
      <c r="H146" s="24">
        <v>4</v>
      </c>
      <c r="I146" s="24">
        <v>1</v>
      </c>
      <c r="J146" s="24" t="s">
        <v>3196</v>
      </c>
      <c r="K146" s="26">
        <v>200</v>
      </c>
      <c r="L146" s="26">
        <v>200</v>
      </c>
      <c r="M146" s="24"/>
      <c r="N146" s="24"/>
      <c r="O146" s="24"/>
      <c r="P146" s="122">
        <v>1</v>
      </c>
    </row>
    <row r="147" spans="1:16" x14ac:dyDescent="0.3">
      <c r="A147" s="121" t="s">
        <v>135</v>
      </c>
      <c r="B147" s="24" t="s">
        <v>3479</v>
      </c>
      <c r="C147" s="24" t="s">
        <v>3468</v>
      </c>
      <c r="D147" s="25">
        <v>45777</v>
      </c>
      <c r="E147" s="2" t="s">
        <v>1086</v>
      </c>
      <c r="F147" s="24">
        <v>1</v>
      </c>
      <c r="G147" s="24" t="s">
        <v>8377</v>
      </c>
      <c r="H147" s="24">
        <v>4</v>
      </c>
      <c r="I147" s="24">
        <v>0.94</v>
      </c>
      <c r="J147" s="24" t="s">
        <v>3196</v>
      </c>
      <c r="K147" s="26">
        <v>800</v>
      </c>
      <c r="L147" s="26">
        <v>752</v>
      </c>
      <c r="M147" s="24"/>
      <c r="N147" s="24"/>
      <c r="O147" s="24"/>
      <c r="P147" s="122">
        <v>1</v>
      </c>
    </row>
    <row r="148" spans="1:16" x14ac:dyDescent="0.3">
      <c r="A148" s="121" t="s">
        <v>135</v>
      </c>
      <c r="B148" s="24" t="s">
        <v>3480</v>
      </c>
      <c r="C148" s="24" t="s">
        <v>3468</v>
      </c>
      <c r="D148" s="25">
        <v>45777</v>
      </c>
      <c r="E148" s="24" t="s">
        <v>1086</v>
      </c>
      <c r="F148" s="24">
        <v>1</v>
      </c>
      <c r="G148" s="24" t="s">
        <v>8377</v>
      </c>
      <c r="H148" s="24">
        <v>4</v>
      </c>
      <c r="I148" s="24">
        <v>0.96</v>
      </c>
      <c r="J148" s="24" t="s">
        <v>3196</v>
      </c>
      <c r="K148" s="26">
        <v>800</v>
      </c>
      <c r="L148" s="26">
        <v>768</v>
      </c>
      <c r="M148" s="24"/>
      <c r="N148" s="24"/>
      <c r="O148" s="24"/>
      <c r="P148" s="122">
        <v>1</v>
      </c>
    </row>
    <row r="149" spans="1:16" x14ac:dyDescent="0.3">
      <c r="A149" s="121" t="s">
        <v>135</v>
      </c>
      <c r="B149" s="24" t="s">
        <v>5</v>
      </c>
      <c r="C149" s="24" t="s">
        <v>136</v>
      </c>
      <c r="D149" s="25">
        <v>45777</v>
      </c>
      <c r="E149" s="2" t="s">
        <v>1086</v>
      </c>
      <c r="F149" s="24">
        <v>1</v>
      </c>
      <c r="G149" s="24" t="s">
        <v>8377</v>
      </c>
      <c r="H149" s="24">
        <v>4</v>
      </c>
      <c r="I149" s="24">
        <v>1</v>
      </c>
      <c r="J149" s="24" t="s">
        <v>3196</v>
      </c>
      <c r="K149" s="26">
        <v>2500</v>
      </c>
      <c r="L149" s="26">
        <v>2500</v>
      </c>
      <c r="M149" s="24"/>
      <c r="N149" s="24"/>
      <c r="O149" s="24"/>
      <c r="P149" s="122">
        <v>1</v>
      </c>
    </row>
    <row r="150" spans="1:16" x14ac:dyDescent="0.3">
      <c r="A150" s="121" t="s">
        <v>135</v>
      </c>
      <c r="B150" s="24" t="s">
        <v>1112</v>
      </c>
      <c r="C150" s="24" t="s">
        <v>1113</v>
      </c>
      <c r="D150" s="25">
        <v>45777</v>
      </c>
      <c r="E150" s="24" t="s">
        <v>1086</v>
      </c>
      <c r="F150" s="24">
        <v>1</v>
      </c>
      <c r="G150" s="24" t="s">
        <v>8377</v>
      </c>
      <c r="H150" s="24">
        <v>4</v>
      </c>
      <c r="I150" s="24">
        <v>0.93</v>
      </c>
      <c r="J150" s="24" t="s">
        <v>3196</v>
      </c>
      <c r="K150" s="26">
        <v>1200</v>
      </c>
      <c r="L150" s="26">
        <v>1116</v>
      </c>
      <c r="M150" s="24"/>
      <c r="N150" s="24"/>
      <c r="O150" s="24"/>
      <c r="P150" s="122">
        <v>1</v>
      </c>
    </row>
    <row r="151" spans="1:16" x14ac:dyDescent="0.3">
      <c r="A151" s="121" t="s">
        <v>135</v>
      </c>
      <c r="B151" s="24" t="s">
        <v>17</v>
      </c>
      <c r="C151" s="24" t="s">
        <v>142</v>
      </c>
      <c r="D151" s="25">
        <v>45777</v>
      </c>
      <c r="E151" s="2" t="s">
        <v>1086</v>
      </c>
      <c r="F151" s="24">
        <v>1</v>
      </c>
      <c r="G151" s="24" t="s">
        <v>8377</v>
      </c>
      <c r="H151" s="24">
        <v>4</v>
      </c>
      <c r="I151" s="24">
        <v>0.1</v>
      </c>
      <c r="J151" s="24" t="s">
        <v>3196</v>
      </c>
      <c r="K151" s="26">
        <v>8883</v>
      </c>
      <c r="L151" s="26">
        <v>888.30000000000007</v>
      </c>
      <c r="M151" s="24"/>
      <c r="N151" s="24"/>
      <c r="O151" s="24"/>
      <c r="P151" s="122">
        <v>0.1</v>
      </c>
    </row>
    <row r="152" spans="1:16" x14ac:dyDescent="0.3">
      <c r="A152" s="121" t="s">
        <v>135</v>
      </c>
      <c r="B152" s="24" t="s">
        <v>1662</v>
      </c>
      <c r="C152" s="24" t="s">
        <v>5817</v>
      </c>
      <c r="D152" s="25">
        <v>45777</v>
      </c>
      <c r="E152" s="24" t="s">
        <v>1086</v>
      </c>
      <c r="F152" s="24">
        <v>1</v>
      </c>
      <c r="G152" s="24" t="s">
        <v>8377</v>
      </c>
      <c r="H152" s="24">
        <v>4</v>
      </c>
      <c r="I152" s="24">
        <v>0.5</v>
      </c>
      <c r="J152" s="24" t="s">
        <v>3196</v>
      </c>
      <c r="K152" s="26">
        <v>7300</v>
      </c>
      <c r="L152" s="26">
        <v>3650</v>
      </c>
      <c r="M152" s="24"/>
      <c r="N152" s="24"/>
      <c r="O152" s="24"/>
      <c r="P152" s="122">
        <v>0.5</v>
      </c>
    </row>
    <row r="153" spans="1:16" x14ac:dyDescent="0.3">
      <c r="A153" s="121" t="s">
        <v>135</v>
      </c>
      <c r="B153" s="24" t="s">
        <v>453</v>
      </c>
      <c r="C153" s="24" t="s">
        <v>1039</v>
      </c>
      <c r="D153" s="25">
        <v>45777</v>
      </c>
      <c r="E153" s="2" t="s">
        <v>1086</v>
      </c>
      <c r="F153" s="24">
        <v>1</v>
      </c>
      <c r="G153" s="24" t="s">
        <v>8377</v>
      </c>
      <c r="H153" s="24">
        <v>4</v>
      </c>
      <c r="I153" s="24">
        <v>0.95</v>
      </c>
      <c r="J153" s="24" t="s">
        <v>3196</v>
      </c>
      <c r="K153" s="26">
        <v>1700</v>
      </c>
      <c r="L153" s="26">
        <v>1615</v>
      </c>
      <c r="M153" s="24"/>
      <c r="N153" s="24"/>
      <c r="O153" s="24"/>
      <c r="P153" s="122">
        <v>1</v>
      </c>
    </row>
    <row r="154" spans="1:16" x14ac:dyDescent="0.3">
      <c r="A154" s="121" t="s">
        <v>135</v>
      </c>
      <c r="B154" s="24" t="s">
        <v>315</v>
      </c>
      <c r="C154" s="24" t="s">
        <v>316</v>
      </c>
      <c r="D154" s="25">
        <v>45777</v>
      </c>
      <c r="E154" s="2" t="s">
        <v>1086</v>
      </c>
      <c r="F154" s="24">
        <v>1</v>
      </c>
      <c r="G154" s="24" t="s">
        <v>8377</v>
      </c>
      <c r="H154" s="24">
        <v>4</v>
      </c>
      <c r="I154" s="24">
        <v>0.57999999999999996</v>
      </c>
      <c r="J154" s="24" t="s">
        <v>3196</v>
      </c>
      <c r="K154" s="26">
        <v>2000</v>
      </c>
      <c r="L154" s="26">
        <v>1160</v>
      </c>
      <c r="M154" s="24"/>
      <c r="N154" s="24"/>
      <c r="O154" s="24"/>
      <c r="P154" s="122">
        <v>1</v>
      </c>
    </row>
    <row r="155" spans="1:16" x14ac:dyDescent="0.3">
      <c r="A155" s="121" t="s">
        <v>135</v>
      </c>
      <c r="B155" s="24" t="s">
        <v>455</v>
      </c>
      <c r="C155" s="24" t="s">
        <v>1040</v>
      </c>
      <c r="D155" s="25">
        <v>45777</v>
      </c>
      <c r="E155" s="2" t="s">
        <v>1086</v>
      </c>
      <c r="F155" s="24">
        <v>1</v>
      </c>
      <c r="G155" s="24" t="s">
        <v>8377</v>
      </c>
      <c r="H155" s="24">
        <v>4</v>
      </c>
      <c r="I155" s="24">
        <v>0.25</v>
      </c>
      <c r="J155" s="24" t="s">
        <v>3196</v>
      </c>
      <c r="K155" s="26">
        <v>2000</v>
      </c>
      <c r="L155" s="26">
        <v>500</v>
      </c>
      <c r="M155" s="24"/>
      <c r="N155" s="24"/>
      <c r="O155" s="24"/>
      <c r="P155" s="122" t="s">
        <v>3273</v>
      </c>
    </row>
    <row r="156" spans="1:16" x14ac:dyDescent="0.3">
      <c r="A156" s="121" t="s">
        <v>135</v>
      </c>
      <c r="B156" s="24" t="s">
        <v>457</v>
      </c>
      <c r="C156" s="24" t="s">
        <v>1040</v>
      </c>
      <c r="D156" s="25">
        <v>45777</v>
      </c>
      <c r="E156" s="2" t="s">
        <v>1086</v>
      </c>
      <c r="F156" s="24">
        <v>1</v>
      </c>
      <c r="G156" s="24" t="s">
        <v>8377</v>
      </c>
      <c r="H156" s="24">
        <v>4</v>
      </c>
      <c r="I156" s="24">
        <v>0.42</v>
      </c>
      <c r="J156" s="24" t="s">
        <v>3196</v>
      </c>
      <c r="K156" s="26">
        <v>2000</v>
      </c>
      <c r="L156" s="26">
        <v>840</v>
      </c>
      <c r="M156" s="24"/>
      <c r="N156" s="24"/>
      <c r="O156" s="24"/>
      <c r="P156" s="122">
        <v>1</v>
      </c>
    </row>
    <row r="157" spans="1:16" x14ac:dyDescent="0.3">
      <c r="A157" s="121" t="s">
        <v>135</v>
      </c>
      <c r="B157" s="24" t="s">
        <v>3740</v>
      </c>
      <c r="C157" s="24" t="s">
        <v>3473</v>
      </c>
      <c r="D157" s="25">
        <v>45777</v>
      </c>
      <c r="E157" s="24" t="s">
        <v>1086</v>
      </c>
      <c r="F157" s="24">
        <v>1</v>
      </c>
      <c r="G157" s="24" t="s">
        <v>8377</v>
      </c>
      <c r="H157" s="24">
        <v>4</v>
      </c>
      <c r="I157" s="24">
        <v>0.55000000000000004</v>
      </c>
      <c r="J157" s="24" t="s">
        <v>3196</v>
      </c>
      <c r="K157" s="26">
        <v>1300</v>
      </c>
      <c r="L157" s="26">
        <v>715.00000000000011</v>
      </c>
      <c r="M157" s="24"/>
      <c r="N157" s="24"/>
      <c r="O157" s="24"/>
      <c r="P157" s="122">
        <v>1</v>
      </c>
    </row>
    <row r="158" spans="1:16" x14ac:dyDescent="0.3">
      <c r="A158" s="121" t="s">
        <v>135</v>
      </c>
      <c r="B158" s="24" t="s">
        <v>465</v>
      </c>
      <c r="C158" s="24" t="s">
        <v>1042</v>
      </c>
      <c r="D158" s="25">
        <v>45777</v>
      </c>
      <c r="E158" s="24" t="s">
        <v>1086</v>
      </c>
      <c r="F158" s="24">
        <v>1</v>
      </c>
      <c r="G158" s="24" t="s">
        <v>8377</v>
      </c>
      <c r="H158" s="24">
        <v>4</v>
      </c>
      <c r="I158" s="24">
        <v>1</v>
      </c>
      <c r="J158" s="24" t="s">
        <v>3196</v>
      </c>
      <c r="K158" s="26">
        <v>5000</v>
      </c>
      <c r="L158" s="26">
        <v>5000</v>
      </c>
      <c r="M158" s="24"/>
      <c r="N158" s="24"/>
      <c r="O158" s="24"/>
      <c r="P158" s="122">
        <v>1</v>
      </c>
    </row>
    <row r="159" spans="1:16" x14ac:dyDescent="0.3">
      <c r="A159" s="121" t="s">
        <v>135</v>
      </c>
      <c r="B159" s="24" t="s">
        <v>5925</v>
      </c>
      <c r="C159" s="24" t="s">
        <v>7512</v>
      </c>
      <c r="D159" s="25">
        <v>45777</v>
      </c>
      <c r="E159" s="24" t="s">
        <v>1086</v>
      </c>
      <c r="F159" s="24">
        <v>1</v>
      </c>
      <c r="G159" s="24" t="s">
        <v>8377</v>
      </c>
      <c r="H159" s="24">
        <v>4</v>
      </c>
      <c r="I159" s="24">
        <v>0.36</v>
      </c>
      <c r="J159" s="24" t="s">
        <v>3196</v>
      </c>
      <c r="K159" s="26">
        <v>5000</v>
      </c>
      <c r="L159" s="26">
        <v>1800</v>
      </c>
      <c r="M159" s="24"/>
      <c r="N159" s="24"/>
      <c r="O159" s="24"/>
      <c r="P159" s="122" t="s">
        <v>3273</v>
      </c>
    </row>
    <row r="160" spans="1:16" x14ac:dyDescent="0.3">
      <c r="A160" s="121" t="s">
        <v>135</v>
      </c>
      <c r="B160" s="24" t="s">
        <v>8280</v>
      </c>
      <c r="C160" s="24" t="s">
        <v>8382</v>
      </c>
      <c r="D160" s="25">
        <v>45777</v>
      </c>
      <c r="E160" s="24" t="s">
        <v>1086</v>
      </c>
      <c r="F160" s="24">
        <v>1</v>
      </c>
      <c r="G160" s="24" t="s">
        <v>8377</v>
      </c>
      <c r="H160" s="24">
        <v>4</v>
      </c>
      <c r="I160" s="24">
        <v>1</v>
      </c>
      <c r="J160" s="24" t="s">
        <v>3196</v>
      </c>
      <c r="K160" s="26">
        <v>7250</v>
      </c>
      <c r="L160" s="26">
        <v>7250</v>
      </c>
      <c r="M160" s="24"/>
      <c r="N160" s="24"/>
      <c r="O160" s="24"/>
      <c r="P160" s="122">
        <v>1</v>
      </c>
    </row>
    <row r="161" spans="1:20" x14ac:dyDescent="0.3">
      <c r="A161" s="121" t="s">
        <v>135</v>
      </c>
      <c r="B161" s="24" t="s">
        <v>3475</v>
      </c>
      <c r="C161" s="24" t="s">
        <v>3476</v>
      </c>
      <c r="D161" s="25">
        <v>45777</v>
      </c>
      <c r="E161" s="24" t="s">
        <v>1086</v>
      </c>
      <c r="F161" s="24">
        <v>1</v>
      </c>
      <c r="G161" s="24" t="s">
        <v>8377</v>
      </c>
      <c r="H161" s="24">
        <v>4</v>
      </c>
      <c r="I161" s="24">
        <v>1</v>
      </c>
      <c r="J161" s="24" t="s">
        <v>3196</v>
      </c>
      <c r="K161" s="26">
        <v>800</v>
      </c>
      <c r="L161" s="26">
        <v>800</v>
      </c>
      <c r="M161" s="24"/>
      <c r="N161" s="24"/>
      <c r="O161" s="24"/>
      <c r="P161" s="122">
        <v>1</v>
      </c>
    </row>
    <row r="162" spans="1:20" x14ac:dyDescent="0.3">
      <c r="A162" s="121" t="s">
        <v>135</v>
      </c>
      <c r="B162" s="24" t="s">
        <v>1076</v>
      </c>
      <c r="C162" s="24" t="s">
        <v>1181</v>
      </c>
      <c r="D162" s="25">
        <v>45777</v>
      </c>
      <c r="E162" s="2" t="s">
        <v>1086</v>
      </c>
      <c r="F162" s="24">
        <v>1</v>
      </c>
      <c r="G162" s="24" t="s">
        <v>8377</v>
      </c>
      <c r="H162" s="24">
        <v>4</v>
      </c>
      <c r="I162" s="24">
        <v>0.74</v>
      </c>
      <c r="J162" s="24" t="s">
        <v>3196</v>
      </c>
      <c r="K162" s="26">
        <v>1250</v>
      </c>
      <c r="L162" s="26">
        <v>925</v>
      </c>
      <c r="M162" s="24"/>
      <c r="N162" s="24"/>
      <c r="O162" s="24"/>
      <c r="P162" s="122">
        <v>1</v>
      </c>
    </row>
    <row r="163" spans="1:20" x14ac:dyDescent="0.3">
      <c r="A163" s="121" t="s">
        <v>135</v>
      </c>
      <c r="B163" s="24" t="s">
        <v>1077</v>
      </c>
      <c r="C163" s="24" t="s">
        <v>1182</v>
      </c>
      <c r="D163" s="25">
        <v>45777</v>
      </c>
      <c r="E163" s="2" t="s">
        <v>1086</v>
      </c>
      <c r="F163" s="24">
        <v>1</v>
      </c>
      <c r="G163" s="24" t="s">
        <v>8377</v>
      </c>
      <c r="H163" s="24">
        <v>4</v>
      </c>
      <c r="I163" s="24">
        <v>0.27</v>
      </c>
      <c r="J163" s="24" t="s">
        <v>3196</v>
      </c>
      <c r="K163" s="26">
        <v>1250</v>
      </c>
      <c r="L163" s="26">
        <v>337.5</v>
      </c>
      <c r="M163" s="24"/>
      <c r="N163" s="24"/>
      <c r="O163" s="24"/>
      <c r="P163" s="122">
        <v>1</v>
      </c>
    </row>
    <row r="164" spans="1:20" x14ac:dyDescent="0.3">
      <c r="A164" s="121" t="s">
        <v>135</v>
      </c>
      <c r="B164" s="24" t="s">
        <v>1193</v>
      </c>
      <c r="C164" s="24" t="s">
        <v>1194</v>
      </c>
      <c r="D164" s="25">
        <v>45777</v>
      </c>
      <c r="E164" s="2" t="s">
        <v>1086</v>
      </c>
      <c r="F164" s="24">
        <v>1</v>
      </c>
      <c r="G164" s="24" t="s">
        <v>8377</v>
      </c>
      <c r="H164" s="24">
        <v>4</v>
      </c>
      <c r="I164" s="24">
        <v>0.95</v>
      </c>
      <c r="J164" s="24" t="s">
        <v>3196</v>
      </c>
      <c r="K164" s="26">
        <v>800</v>
      </c>
      <c r="L164" s="26">
        <v>760</v>
      </c>
      <c r="M164" s="24"/>
      <c r="N164" s="24"/>
      <c r="O164" s="24"/>
      <c r="P164" s="122">
        <v>1</v>
      </c>
      <c r="T164" s="27" t="s">
        <v>292</v>
      </c>
    </row>
    <row r="165" spans="1:20" x14ac:dyDescent="0.3">
      <c r="A165" s="121" t="s">
        <v>135</v>
      </c>
      <c r="B165" s="24" t="s">
        <v>469</v>
      </c>
      <c r="C165" s="24" t="s">
        <v>1046</v>
      </c>
      <c r="D165" s="25">
        <v>45777</v>
      </c>
      <c r="E165" s="2" t="s">
        <v>1086</v>
      </c>
      <c r="F165" s="24">
        <v>1</v>
      </c>
      <c r="G165" s="24" t="s">
        <v>8377</v>
      </c>
      <c r="H165" s="24">
        <v>4</v>
      </c>
      <c r="I165" s="24">
        <v>1</v>
      </c>
      <c r="J165" s="24" t="s">
        <v>3196</v>
      </c>
      <c r="K165" s="26">
        <v>1250</v>
      </c>
      <c r="L165" s="26">
        <v>1250</v>
      </c>
      <c r="M165" s="24"/>
      <c r="N165" s="24"/>
      <c r="O165" s="24"/>
      <c r="P165" s="122">
        <v>1</v>
      </c>
      <c r="T165" s="27" t="s">
        <v>294</v>
      </c>
    </row>
    <row r="166" spans="1:20" x14ac:dyDescent="0.3">
      <c r="A166" s="121" t="s">
        <v>135</v>
      </c>
      <c r="B166" s="24" t="s">
        <v>471</v>
      </c>
      <c r="C166" s="24" t="s">
        <v>1048</v>
      </c>
      <c r="D166" s="25">
        <v>45777</v>
      </c>
      <c r="E166" s="2" t="s">
        <v>1086</v>
      </c>
      <c r="F166" s="24">
        <v>1</v>
      </c>
      <c r="G166" s="24" t="s">
        <v>8377</v>
      </c>
      <c r="H166" s="24">
        <v>4</v>
      </c>
      <c r="I166" s="24">
        <v>1</v>
      </c>
      <c r="J166" s="24" t="s">
        <v>3196</v>
      </c>
      <c r="K166" s="26">
        <v>1250</v>
      </c>
      <c r="L166" s="26">
        <v>1250</v>
      </c>
      <c r="M166" s="24"/>
      <c r="N166" s="24"/>
      <c r="O166" s="24"/>
      <c r="P166" s="122">
        <v>1</v>
      </c>
      <c r="T166" s="27" t="s">
        <v>295</v>
      </c>
    </row>
    <row r="167" spans="1:20" x14ac:dyDescent="0.3">
      <c r="A167" s="121" t="s">
        <v>135</v>
      </c>
      <c r="B167" s="24" t="s">
        <v>2349</v>
      </c>
      <c r="C167" s="24" t="s">
        <v>2437</v>
      </c>
      <c r="D167" s="25">
        <v>45777</v>
      </c>
      <c r="E167" s="24" t="s">
        <v>1086</v>
      </c>
      <c r="F167" s="24">
        <v>1</v>
      </c>
      <c r="G167" s="24" t="s">
        <v>8377</v>
      </c>
      <c r="H167" s="24">
        <v>4</v>
      </c>
      <c r="I167" s="24">
        <v>1</v>
      </c>
      <c r="J167" s="24" t="s">
        <v>3196</v>
      </c>
      <c r="K167" s="26">
        <v>1250</v>
      </c>
      <c r="L167" s="26">
        <v>1250</v>
      </c>
      <c r="M167" s="24"/>
      <c r="N167" s="24"/>
      <c r="O167" s="24"/>
      <c r="P167" s="122">
        <v>1</v>
      </c>
      <c r="T167" s="27" t="s">
        <v>296</v>
      </c>
    </row>
    <row r="168" spans="1:20" x14ac:dyDescent="0.3">
      <c r="A168" s="121" t="s">
        <v>135</v>
      </c>
      <c r="B168" s="24" t="s">
        <v>5945</v>
      </c>
      <c r="C168" s="24" t="s">
        <v>6026</v>
      </c>
      <c r="D168" s="25">
        <v>45777</v>
      </c>
      <c r="E168" s="24" t="s">
        <v>1086</v>
      </c>
      <c r="F168" s="24">
        <v>1</v>
      </c>
      <c r="G168" s="24" t="s">
        <v>8377</v>
      </c>
      <c r="H168" s="24">
        <v>4</v>
      </c>
      <c r="I168" s="24">
        <v>0.85</v>
      </c>
      <c r="J168" s="24" t="s">
        <v>3196</v>
      </c>
      <c r="K168" s="26">
        <v>800</v>
      </c>
      <c r="L168" s="26">
        <v>680</v>
      </c>
      <c r="M168" s="24"/>
      <c r="N168" s="24"/>
      <c r="O168" s="24"/>
      <c r="P168" s="122">
        <v>1</v>
      </c>
      <c r="T168" s="27" t="s">
        <v>298</v>
      </c>
    </row>
    <row r="169" spans="1:20" x14ac:dyDescent="0.3">
      <c r="A169" s="121" t="s">
        <v>135</v>
      </c>
      <c r="B169" s="24" t="s">
        <v>5948</v>
      </c>
      <c r="C169" s="24" t="s">
        <v>6026</v>
      </c>
      <c r="D169" s="25">
        <v>45777</v>
      </c>
      <c r="E169" s="2" t="s">
        <v>1086</v>
      </c>
      <c r="F169" s="24">
        <v>1</v>
      </c>
      <c r="G169" s="24" t="s">
        <v>8377</v>
      </c>
      <c r="H169" s="24">
        <v>4</v>
      </c>
      <c r="I169" s="24">
        <v>0.91</v>
      </c>
      <c r="J169" s="24" t="s">
        <v>3196</v>
      </c>
      <c r="K169" s="26">
        <v>800</v>
      </c>
      <c r="L169" s="26">
        <v>728</v>
      </c>
      <c r="M169" s="24"/>
      <c r="N169" s="24"/>
      <c r="O169" s="24"/>
      <c r="P169" s="122">
        <v>1</v>
      </c>
      <c r="T169" s="27" t="s">
        <v>299</v>
      </c>
    </row>
    <row r="170" spans="1:20" x14ac:dyDescent="0.3">
      <c r="A170" s="121" t="s">
        <v>135</v>
      </c>
      <c r="B170" s="24" t="s">
        <v>5954</v>
      </c>
      <c r="C170" s="24" t="s">
        <v>6026</v>
      </c>
      <c r="D170" s="25">
        <v>45777</v>
      </c>
      <c r="E170" s="2" t="s">
        <v>1086</v>
      </c>
      <c r="F170" s="24">
        <v>1</v>
      </c>
      <c r="G170" s="24" t="s">
        <v>8377</v>
      </c>
      <c r="H170" s="24">
        <v>4</v>
      </c>
      <c r="I170" s="24">
        <v>0.96</v>
      </c>
      <c r="J170" s="24" t="s">
        <v>3196</v>
      </c>
      <c r="K170" s="26">
        <v>800</v>
      </c>
      <c r="L170" s="26">
        <v>768</v>
      </c>
      <c r="M170" s="24"/>
      <c r="N170" s="24"/>
      <c r="O170" s="24"/>
      <c r="P170" s="122">
        <v>1</v>
      </c>
      <c r="T170" s="27" t="s">
        <v>300</v>
      </c>
    </row>
    <row r="171" spans="1:20" x14ac:dyDescent="0.3">
      <c r="A171" s="121" t="s">
        <v>135</v>
      </c>
      <c r="B171" s="24" t="s">
        <v>5957</v>
      </c>
      <c r="C171" s="24" t="s">
        <v>6026</v>
      </c>
      <c r="D171" s="25">
        <v>45777</v>
      </c>
      <c r="E171" s="24" t="s">
        <v>1086</v>
      </c>
      <c r="F171" s="24">
        <v>1</v>
      </c>
      <c r="G171" s="24" t="s">
        <v>8377</v>
      </c>
      <c r="H171" s="24">
        <v>4</v>
      </c>
      <c r="I171" s="24">
        <v>0.85</v>
      </c>
      <c r="J171" s="24" t="s">
        <v>3196</v>
      </c>
      <c r="K171" s="26">
        <v>800</v>
      </c>
      <c r="L171" s="26">
        <v>680</v>
      </c>
      <c r="M171" s="24"/>
      <c r="N171" s="24"/>
      <c r="O171" s="24"/>
      <c r="P171" s="122">
        <v>1</v>
      </c>
      <c r="T171" s="27" t="s">
        <v>301</v>
      </c>
    </row>
    <row r="172" spans="1:20" x14ac:dyDescent="0.3">
      <c r="A172" s="121" t="s">
        <v>135</v>
      </c>
      <c r="B172" s="24" t="s">
        <v>41</v>
      </c>
      <c r="C172" s="24" t="s">
        <v>160</v>
      </c>
      <c r="D172" s="25">
        <v>45777</v>
      </c>
      <c r="E172" s="2" t="s">
        <v>1086</v>
      </c>
      <c r="F172" s="24">
        <v>1</v>
      </c>
      <c r="G172" s="24" t="s">
        <v>8377</v>
      </c>
      <c r="H172" s="24">
        <v>4</v>
      </c>
      <c r="I172" s="24">
        <v>0.85</v>
      </c>
      <c r="J172" s="24" t="s">
        <v>3196</v>
      </c>
      <c r="K172" s="123">
        <v>2500</v>
      </c>
      <c r="L172" s="26">
        <v>2125</v>
      </c>
      <c r="M172" s="24"/>
      <c r="N172" s="24"/>
      <c r="O172" s="24"/>
      <c r="P172" s="122">
        <v>1</v>
      </c>
      <c r="T172" s="27" t="s">
        <v>303</v>
      </c>
    </row>
    <row r="173" spans="1:20" x14ac:dyDescent="0.3">
      <c r="A173" s="121" t="s">
        <v>135</v>
      </c>
      <c r="B173" s="24" t="s">
        <v>3484</v>
      </c>
      <c r="C173" s="24" t="s">
        <v>3485</v>
      </c>
      <c r="D173" s="25">
        <v>45777</v>
      </c>
      <c r="E173" s="24" t="s">
        <v>1086</v>
      </c>
      <c r="F173" s="24">
        <v>1</v>
      </c>
      <c r="G173" s="24" t="s">
        <v>8377</v>
      </c>
      <c r="H173" s="24">
        <v>4</v>
      </c>
      <c r="I173" s="24">
        <v>1</v>
      </c>
      <c r="J173" s="24" t="s">
        <v>3196</v>
      </c>
      <c r="K173" s="26">
        <v>2500</v>
      </c>
      <c r="L173" s="26">
        <v>2500</v>
      </c>
      <c r="M173" s="24"/>
      <c r="N173" s="24"/>
      <c r="O173" s="24"/>
      <c r="P173" s="122">
        <v>1</v>
      </c>
      <c r="T173" s="27" t="s">
        <v>304</v>
      </c>
    </row>
    <row r="174" spans="1:20" x14ac:dyDescent="0.3">
      <c r="A174" s="121" t="s">
        <v>135</v>
      </c>
      <c r="B174" s="24" t="s">
        <v>5822</v>
      </c>
      <c r="C174" s="24" t="s">
        <v>6027</v>
      </c>
      <c r="D174" s="25">
        <v>45777</v>
      </c>
      <c r="E174" s="2" t="s">
        <v>1086</v>
      </c>
      <c r="F174" s="24">
        <v>1</v>
      </c>
      <c r="G174" s="24" t="s">
        <v>8377</v>
      </c>
      <c r="H174" s="24">
        <v>4</v>
      </c>
      <c r="I174" s="24">
        <v>1</v>
      </c>
      <c r="J174" s="24" t="s">
        <v>3196</v>
      </c>
      <c r="K174" s="26">
        <v>2500</v>
      </c>
      <c r="L174" s="26">
        <v>2500</v>
      </c>
      <c r="M174" s="24"/>
      <c r="N174" s="24"/>
      <c r="O174" s="24"/>
      <c r="P174" s="122">
        <v>1</v>
      </c>
      <c r="T174" s="27" t="s">
        <v>305</v>
      </c>
    </row>
    <row r="175" spans="1:20" x14ac:dyDescent="0.3">
      <c r="A175" s="121" t="s">
        <v>135</v>
      </c>
      <c r="B175" s="24" t="s">
        <v>7520</v>
      </c>
      <c r="C175" s="24" t="s">
        <v>7521</v>
      </c>
      <c r="D175" s="25">
        <v>45777</v>
      </c>
      <c r="E175" s="2" t="s">
        <v>1086</v>
      </c>
      <c r="F175" s="24">
        <v>1</v>
      </c>
      <c r="G175" s="24" t="s">
        <v>8377</v>
      </c>
      <c r="H175" s="24">
        <v>4</v>
      </c>
      <c r="I175" s="24">
        <v>1</v>
      </c>
      <c r="J175" s="24" t="s">
        <v>3196</v>
      </c>
      <c r="K175" s="26">
        <v>2500</v>
      </c>
      <c r="L175" s="26">
        <v>2500</v>
      </c>
      <c r="M175" s="24"/>
      <c r="N175" s="24"/>
      <c r="O175" s="24"/>
      <c r="P175" s="122">
        <v>1</v>
      </c>
      <c r="T175" s="27" t="s">
        <v>307</v>
      </c>
    </row>
    <row r="176" spans="1:20" x14ac:dyDescent="0.3">
      <c r="A176" s="121" t="s">
        <v>135</v>
      </c>
      <c r="B176" s="24" t="s">
        <v>5969</v>
      </c>
      <c r="C176" s="24" t="s">
        <v>7521</v>
      </c>
      <c r="D176" s="25">
        <v>45777</v>
      </c>
      <c r="E176" s="2" t="s">
        <v>1086</v>
      </c>
      <c r="F176" s="24">
        <v>1</v>
      </c>
      <c r="G176" s="24" t="s">
        <v>8377</v>
      </c>
      <c r="H176" s="24">
        <v>4</v>
      </c>
      <c r="I176" s="24">
        <v>1</v>
      </c>
      <c r="J176" s="24" t="s">
        <v>3196</v>
      </c>
      <c r="K176" s="123">
        <v>2500</v>
      </c>
      <c r="L176" s="26">
        <v>2500</v>
      </c>
      <c r="M176" s="24"/>
      <c r="N176" s="24"/>
      <c r="O176" s="24"/>
      <c r="P176" s="122">
        <v>1</v>
      </c>
      <c r="T176" s="27" t="s">
        <v>309</v>
      </c>
    </row>
    <row r="177" spans="1:20" x14ac:dyDescent="0.3">
      <c r="A177" s="121" t="s">
        <v>135</v>
      </c>
      <c r="B177" s="24" t="s">
        <v>43</v>
      </c>
      <c r="C177" s="24" t="s">
        <v>162</v>
      </c>
      <c r="D177" s="25">
        <v>45777</v>
      </c>
      <c r="E177" s="24" t="s">
        <v>1086</v>
      </c>
      <c r="F177" s="24">
        <v>1</v>
      </c>
      <c r="G177" s="24" t="s">
        <v>8377</v>
      </c>
      <c r="H177" s="24">
        <v>4</v>
      </c>
      <c r="I177" s="24">
        <v>0.25</v>
      </c>
      <c r="J177" s="24" t="s">
        <v>3196</v>
      </c>
      <c r="K177" s="26">
        <v>1500</v>
      </c>
      <c r="L177" s="26">
        <v>375</v>
      </c>
      <c r="M177" s="24"/>
      <c r="N177" s="24"/>
      <c r="O177" s="24"/>
      <c r="P177" s="122">
        <v>0.5</v>
      </c>
      <c r="T177" s="27" t="s">
        <v>312</v>
      </c>
    </row>
    <row r="178" spans="1:20" x14ac:dyDescent="0.3">
      <c r="A178" s="121" t="s">
        <v>135</v>
      </c>
      <c r="B178" s="24" t="s">
        <v>2385</v>
      </c>
      <c r="C178" s="24" t="s">
        <v>2471</v>
      </c>
      <c r="D178" s="25">
        <v>45777</v>
      </c>
      <c r="E178" s="24" t="s">
        <v>1086</v>
      </c>
      <c r="F178" s="24">
        <v>1</v>
      </c>
      <c r="G178" s="24" t="s">
        <v>8377</v>
      </c>
      <c r="H178" s="24">
        <v>4</v>
      </c>
      <c r="I178" s="24">
        <v>0.12</v>
      </c>
      <c r="J178" s="24" t="s">
        <v>3196</v>
      </c>
      <c r="K178" s="26">
        <v>1500</v>
      </c>
      <c r="L178" s="26">
        <v>180</v>
      </c>
      <c r="M178" s="24"/>
      <c r="N178" s="24"/>
      <c r="O178" s="24"/>
      <c r="P178" s="122" t="s">
        <v>3273</v>
      </c>
      <c r="T178" s="27" t="s">
        <v>313</v>
      </c>
    </row>
    <row r="179" spans="1:20" x14ac:dyDescent="0.3">
      <c r="A179" s="121" t="s">
        <v>135</v>
      </c>
      <c r="B179" s="24" t="s">
        <v>7804</v>
      </c>
      <c r="C179" s="24" t="s">
        <v>7806</v>
      </c>
      <c r="D179" s="25">
        <v>45777</v>
      </c>
      <c r="E179" s="24" t="s">
        <v>1086</v>
      </c>
      <c r="F179" s="24">
        <v>1</v>
      </c>
      <c r="G179" s="24" t="s">
        <v>8377</v>
      </c>
      <c r="H179" s="24">
        <v>4</v>
      </c>
      <c r="I179" s="24">
        <v>0.15</v>
      </c>
      <c r="J179" s="24" t="s">
        <v>3196</v>
      </c>
      <c r="K179" s="26">
        <v>1500</v>
      </c>
      <c r="L179" s="26">
        <v>225</v>
      </c>
      <c r="M179" s="24"/>
      <c r="N179" s="24"/>
      <c r="O179" s="24"/>
      <c r="P179" s="122" t="s">
        <v>3273</v>
      </c>
      <c r="T179" s="27" t="s">
        <v>314</v>
      </c>
    </row>
    <row r="180" spans="1:20" x14ac:dyDescent="0.3">
      <c r="A180" s="121" t="s">
        <v>135</v>
      </c>
      <c r="B180" s="24" t="s">
        <v>7804</v>
      </c>
      <c r="C180" s="24" t="s">
        <v>7806</v>
      </c>
      <c r="D180" s="25">
        <v>45777</v>
      </c>
      <c r="E180" s="2" t="s">
        <v>1086</v>
      </c>
      <c r="F180" s="24">
        <v>1</v>
      </c>
      <c r="G180" s="24" t="s">
        <v>8377</v>
      </c>
      <c r="H180" s="24">
        <v>4</v>
      </c>
      <c r="I180" s="24">
        <v>0.15</v>
      </c>
      <c r="J180" s="24" t="s">
        <v>3196</v>
      </c>
      <c r="K180" s="26">
        <v>1500</v>
      </c>
      <c r="L180" s="26">
        <v>225</v>
      </c>
      <c r="M180" s="24"/>
      <c r="N180" s="24"/>
      <c r="O180" s="24"/>
      <c r="P180" s="122" t="s">
        <v>3273</v>
      </c>
      <c r="T180" s="27" t="s">
        <v>315</v>
      </c>
    </row>
    <row r="181" spans="1:20" x14ac:dyDescent="0.3">
      <c r="A181" s="121" t="s">
        <v>135</v>
      </c>
      <c r="B181" s="24" t="s">
        <v>270</v>
      </c>
      <c r="C181" s="24" t="s">
        <v>271</v>
      </c>
      <c r="D181" s="25">
        <v>45777</v>
      </c>
      <c r="E181" s="2" t="s">
        <v>1086</v>
      </c>
      <c r="F181" s="24">
        <v>1</v>
      </c>
      <c r="G181" s="24" t="s">
        <v>8377</v>
      </c>
      <c r="H181" s="24">
        <v>4</v>
      </c>
      <c r="I181" s="24">
        <v>0.4</v>
      </c>
      <c r="J181" s="24" t="s">
        <v>3196</v>
      </c>
      <c r="K181" s="26">
        <v>1300</v>
      </c>
      <c r="L181" s="26">
        <v>520</v>
      </c>
      <c r="M181" s="24"/>
      <c r="N181" s="24"/>
      <c r="O181" s="24"/>
      <c r="P181" s="122">
        <v>1</v>
      </c>
      <c r="T181" s="27" t="s">
        <v>317</v>
      </c>
    </row>
    <row r="182" spans="1:20" x14ac:dyDescent="0.3">
      <c r="A182" s="121" t="s">
        <v>135</v>
      </c>
      <c r="B182" s="24" t="s">
        <v>56</v>
      </c>
      <c r="C182" s="24" t="s">
        <v>172</v>
      </c>
      <c r="D182" s="25">
        <v>45777</v>
      </c>
      <c r="E182" s="2" t="s">
        <v>1086</v>
      </c>
      <c r="F182" s="24">
        <v>1</v>
      </c>
      <c r="G182" s="24" t="s">
        <v>8377</v>
      </c>
      <c r="H182" s="24">
        <v>4</v>
      </c>
      <c r="I182" s="24">
        <v>0.56999999999999995</v>
      </c>
      <c r="J182" s="24" t="s">
        <v>3196</v>
      </c>
      <c r="K182" s="26">
        <v>1300</v>
      </c>
      <c r="L182" s="26">
        <v>740.99999999999989</v>
      </c>
      <c r="M182" s="24"/>
      <c r="N182" s="24"/>
      <c r="O182" s="24"/>
      <c r="P182" s="122">
        <v>1</v>
      </c>
      <c r="T182" s="27" t="s">
        <v>318</v>
      </c>
    </row>
    <row r="183" spans="1:20" x14ac:dyDescent="0.3">
      <c r="A183" s="121" t="s">
        <v>135</v>
      </c>
      <c r="B183" s="24" t="s">
        <v>402</v>
      </c>
      <c r="C183" s="24" t="s">
        <v>1054</v>
      </c>
      <c r="D183" s="25">
        <v>45777</v>
      </c>
      <c r="E183" s="2" t="s">
        <v>1086</v>
      </c>
      <c r="F183" s="24">
        <v>1</v>
      </c>
      <c r="G183" s="24" t="s">
        <v>8377</v>
      </c>
      <c r="H183" s="24">
        <v>4</v>
      </c>
      <c r="I183" s="24">
        <v>0.37</v>
      </c>
      <c r="J183" s="24" t="s">
        <v>3196</v>
      </c>
      <c r="K183" s="26">
        <v>1500</v>
      </c>
      <c r="L183" s="26">
        <v>555</v>
      </c>
      <c r="M183" s="24"/>
      <c r="N183" s="24"/>
      <c r="O183" s="24"/>
      <c r="P183" s="122">
        <v>1</v>
      </c>
      <c r="T183" s="27" t="s">
        <v>319</v>
      </c>
    </row>
    <row r="184" spans="1:20" x14ac:dyDescent="0.3">
      <c r="A184" s="121" t="s">
        <v>135</v>
      </c>
      <c r="B184" s="24" t="s">
        <v>72</v>
      </c>
      <c r="C184" s="24" t="s">
        <v>188</v>
      </c>
      <c r="D184" s="25">
        <v>45777</v>
      </c>
      <c r="E184" s="2" t="s">
        <v>1086</v>
      </c>
      <c r="F184" s="24">
        <v>1</v>
      </c>
      <c r="G184" s="24" t="s">
        <v>8377</v>
      </c>
      <c r="H184" s="24">
        <v>4</v>
      </c>
      <c r="I184" s="24">
        <v>0.85</v>
      </c>
      <c r="J184" s="24" t="s">
        <v>3196</v>
      </c>
      <c r="K184" s="26">
        <v>1500</v>
      </c>
      <c r="L184" s="26">
        <v>1275</v>
      </c>
      <c r="M184" s="24"/>
      <c r="N184" s="24"/>
      <c r="O184" s="24"/>
      <c r="P184" s="122">
        <v>1</v>
      </c>
      <c r="T184" s="27" t="s">
        <v>455</v>
      </c>
    </row>
    <row r="185" spans="1:20" x14ac:dyDescent="0.3">
      <c r="A185" s="121" t="s">
        <v>135</v>
      </c>
      <c r="B185" s="24" t="s">
        <v>81</v>
      </c>
      <c r="C185" s="24" t="s">
        <v>196</v>
      </c>
      <c r="D185" s="25">
        <v>45777</v>
      </c>
      <c r="E185" s="2" t="s">
        <v>1086</v>
      </c>
      <c r="F185" s="24">
        <v>1</v>
      </c>
      <c r="G185" s="24" t="s">
        <v>8377</v>
      </c>
      <c r="H185" s="24">
        <v>4</v>
      </c>
      <c r="I185" s="24">
        <v>0.73</v>
      </c>
      <c r="J185" s="24" t="s">
        <v>3196</v>
      </c>
      <c r="K185" s="26">
        <v>1500</v>
      </c>
      <c r="L185" s="26">
        <v>1095</v>
      </c>
      <c r="M185" s="24"/>
      <c r="N185" s="24"/>
      <c r="O185" s="24"/>
      <c r="P185" s="122">
        <v>1</v>
      </c>
      <c r="T185" s="27" t="s">
        <v>456</v>
      </c>
    </row>
    <row r="186" spans="1:20" x14ac:dyDescent="0.3">
      <c r="A186" s="121" t="s">
        <v>135</v>
      </c>
      <c r="B186" s="24" t="s">
        <v>84</v>
      </c>
      <c r="C186" s="24" t="s">
        <v>199</v>
      </c>
      <c r="D186" s="25">
        <v>45777</v>
      </c>
      <c r="E186" s="2" t="s">
        <v>1086</v>
      </c>
      <c r="F186" s="24">
        <v>1</v>
      </c>
      <c r="G186" s="24" t="s">
        <v>8377</v>
      </c>
      <c r="H186" s="24">
        <v>4</v>
      </c>
      <c r="I186" s="24">
        <v>0.35</v>
      </c>
      <c r="J186" s="24" t="s">
        <v>3196</v>
      </c>
      <c r="K186" s="26">
        <v>1500</v>
      </c>
      <c r="L186" s="26">
        <v>525</v>
      </c>
      <c r="M186" s="24"/>
      <c r="N186" s="24"/>
      <c r="O186" s="24"/>
      <c r="P186" s="122" t="s">
        <v>3273</v>
      </c>
      <c r="T186" s="27" t="s">
        <v>481</v>
      </c>
    </row>
    <row r="187" spans="1:20" x14ac:dyDescent="0.3">
      <c r="A187" s="121" t="s">
        <v>135</v>
      </c>
      <c r="B187" s="24" t="s">
        <v>86</v>
      </c>
      <c r="C187" s="24" t="s">
        <v>201</v>
      </c>
      <c r="D187" s="25">
        <v>45777</v>
      </c>
      <c r="E187" s="2" t="s">
        <v>1086</v>
      </c>
      <c r="F187" s="24">
        <v>1</v>
      </c>
      <c r="G187" s="24" t="s">
        <v>8377</v>
      </c>
      <c r="H187" s="24">
        <v>4</v>
      </c>
      <c r="I187" s="24">
        <v>0.9</v>
      </c>
      <c r="J187" s="24" t="s">
        <v>3196</v>
      </c>
      <c r="K187" s="26">
        <v>1300</v>
      </c>
      <c r="L187" s="26">
        <v>1170</v>
      </c>
      <c r="M187" s="24"/>
      <c r="N187" s="24"/>
      <c r="O187" s="24"/>
      <c r="P187" s="122" t="s">
        <v>3273</v>
      </c>
      <c r="T187" s="27" t="s">
        <v>457</v>
      </c>
    </row>
    <row r="188" spans="1:20" x14ac:dyDescent="0.3">
      <c r="A188" s="121" t="s">
        <v>135</v>
      </c>
      <c r="B188" s="24" t="s">
        <v>260</v>
      </c>
      <c r="C188" s="24" t="s">
        <v>261</v>
      </c>
      <c r="D188" s="25">
        <v>45777</v>
      </c>
      <c r="E188" s="2" t="s">
        <v>1086</v>
      </c>
      <c r="F188" s="24">
        <v>1</v>
      </c>
      <c r="G188" s="24" t="s">
        <v>8377</v>
      </c>
      <c r="H188" s="24">
        <v>4</v>
      </c>
      <c r="I188" s="24">
        <v>0.1</v>
      </c>
      <c r="J188" s="24" t="s">
        <v>3196</v>
      </c>
      <c r="K188" s="26">
        <v>1500</v>
      </c>
      <c r="L188" s="26">
        <v>150</v>
      </c>
      <c r="M188" s="24"/>
      <c r="N188" s="24"/>
      <c r="O188" s="24"/>
      <c r="P188" s="122" t="s">
        <v>3273</v>
      </c>
      <c r="T188" s="27" t="s">
        <v>459</v>
      </c>
    </row>
    <row r="189" spans="1:20" x14ac:dyDescent="0.3">
      <c r="A189" s="121" t="s">
        <v>135</v>
      </c>
      <c r="B189" s="24" t="s">
        <v>95</v>
      </c>
      <c r="C189" s="24" t="s">
        <v>208</v>
      </c>
      <c r="D189" s="25">
        <v>45777</v>
      </c>
      <c r="E189" s="2" t="s">
        <v>1086</v>
      </c>
      <c r="F189" s="24">
        <v>1</v>
      </c>
      <c r="G189" s="24" t="s">
        <v>8377</v>
      </c>
      <c r="H189" s="24">
        <v>4</v>
      </c>
      <c r="I189" s="24">
        <v>0.72</v>
      </c>
      <c r="J189" s="24" t="s">
        <v>3196</v>
      </c>
      <c r="K189" s="26">
        <v>1300</v>
      </c>
      <c r="L189" s="26">
        <v>936</v>
      </c>
      <c r="M189" s="24"/>
      <c r="N189" s="24"/>
      <c r="O189" s="24"/>
      <c r="P189" s="122">
        <v>1</v>
      </c>
      <c r="T189" s="27" t="s">
        <v>460</v>
      </c>
    </row>
    <row r="190" spans="1:20" x14ac:dyDescent="0.3">
      <c r="A190" s="121" t="s">
        <v>135</v>
      </c>
      <c r="B190" s="24" t="s">
        <v>97</v>
      </c>
      <c r="C190" s="24" t="s">
        <v>208</v>
      </c>
      <c r="D190" s="25">
        <v>45777</v>
      </c>
      <c r="E190" s="2" t="s">
        <v>1086</v>
      </c>
      <c r="F190" s="24">
        <v>1</v>
      </c>
      <c r="G190" s="24" t="s">
        <v>8377</v>
      </c>
      <c r="H190" s="24">
        <v>4</v>
      </c>
      <c r="I190" s="24">
        <v>0.5</v>
      </c>
      <c r="J190" s="24" t="s">
        <v>3196</v>
      </c>
      <c r="K190" s="26">
        <v>1300</v>
      </c>
      <c r="L190" s="26">
        <v>650</v>
      </c>
      <c r="M190" s="24"/>
      <c r="N190" s="24"/>
      <c r="O190" s="24"/>
      <c r="P190" s="122" t="s">
        <v>3273</v>
      </c>
      <c r="T190" s="27" t="s">
        <v>483</v>
      </c>
    </row>
    <row r="191" spans="1:20" x14ac:dyDescent="0.3">
      <c r="A191" s="121" t="s">
        <v>135</v>
      </c>
      <c r="B191" s="24" t="s">
        <v>3800</v>
      </c>
      <c r="C191" s="24" t="s">
        <v>3807</v>
      </c>
      <c r="D191" s="25">
        <v>45777</v>
      </c>
      <c r="E191" s="2" t="s">
        <v>1086</v>
      </c>
      <c r="F191" s="24">
        <v>1</v>
      </c>
      <c r="G191" s="24" t="s">
        <v>8377</v>
      </c>
      <c r="H191" s="24">
        <v>4</v>
      </c>
      <c r="I191" s="24">
        <v>0.64</v>
      </c>
      <c r="J191" s="24" t="s">
        <v>3196</v>
      </c>
      <c r="K191" s="26">
        <v>2500</v>
      </c>
      <c r="L191" s="26">
        <v>1600</v>
      </c>
      <c r="M191" s="24"/>
      <c r="N191" s="24"/>
      <c r="O191" s="24"/>
      <c r="P191" s="122">
        <v>1</v>
      </c>
      <c r="T191" s="27" t="s">
        <v>461</v>
      </c>
    </row>
    <row r="192" spans="1:20" x14ac:dyDescent="0.3">
      <c r="A192" s="121" t="s">
        <v>135</v>
      </c>
      <c r="B192" s="24" t="s">
        <v>6040</v>
      </c>
      <c r="C192" s="24" t="s">
        <v>7522</v>
      </c>
      <c r="D192" s="25">
        <v>45777</v>
      </c>
      <c r="E192" s="2" t="s">
        <v>1086</v>
      </c>
      <c r="F192" s="24">
        <v>1</v>
      </c>
      <c r="G192" s="24" t="s">
        <v>8377</v>
      </c>
      <c r="H192" s="24">
        <v>4</v>
      </c>
      <c r="I192" s="24">
        <v>0.7</v>
      </c>
      <c r="J192" s="24" t="s">
        <v>3196</v>
      </c>
      <c r="K192" s="26">
        <v>1000</v>
      </c>
      <c r="L192" s="26">
        <v>700</v>
      </c>
      <c r="M192" s="24"/>
      <c r="N192" s="24"/>
      <c r="O192" s="24"/>
      <c r="P192" s="122">
        <v>1</v>
      </c>
      <c r="T192" s="27" t="s">
        <v>484</v>
      </c>
    </row>
    <row r="193" spans="1:20" x14ac:dyDescent="0.3">
      <c r="A193" s="121" t="s">
        <v>135</v>
      </c>
      <c r="B193" s="24" t="s">
        <v>6042</v>
      </c>
      <c r="C193" s="24" t="s">
        <v>7524</v>
      </c>
      <c r="D193" s="25">
        <v>45777</v>
      </c>
      <c r="E193" s="24" t="s">
        <v>1086</v>
      </c>
      <c r="F193" s="24">
        <v>1</v>
      </c>
      <c r="G193" s="24" t="s">
        <v>8377</v>
      </c>
      <c r="H193" s="24">
        <v>4</v>
      </c>
      <c r="I193" s="24">
        <v>0.15</v>
      </c>
      <c r="J193" s="24" t="s">
        <v>3196</v>
      </c>
      <c r="K193" s="26">
        <v>1000</v>
      </c>
      <c r="L193" s="26">
        <v>150</v>
      </c>
      <c r="M193" s="24"/>
      <c r="N193" s="24"/>
      <c r="O193" s="24"/>
      <c r="P193" s="122" t="s">
        <v>3273</v>
      </c>
      <c r="T193" s="27" t="s">
        <v>462</v>
      </c>
    </row>
    <row r="194" spans="1:20" x14ac:dyDescent="0.3">
      <c r="A194" s="121" t="s">
        <v>135</v>
      </c>
      <c r="B194" s="24" t="s">
        <v>6044</v>
      </c>
      <c r="C194" s="24" t="s">
        <v>7525</v>
      </c>
      <c r="D194" s="25">
        <v>45777</v>
      </c>
      <c r="E194" s="2" t="s">
        <v>1086</v>
      </c>
      <c r="F194" s="24">
        <v>1</v>
      </c>
      <c r="G194" s="24" t="s">
        <v>8377</v>
      </c>
      <c r="H194" s="24">
        <v>4</v>
      </c>
      <c r="I194" s="24">
        <v>0.15</v>
      </c>
      <c r="J194" s="24" t="s">
        <v>3196</v>
      </c>
      <c r="K194" s="26">
        <v>1000</v>
      </c>
      <c r="L194" s="26">
        <v>150</v>
      </c>
      <c r="M194" s="24"/>
      <c r="N194" s="24"/>
      <c r="O194" s="24"/>
      <c r="P194" s="122" t="s">
        <v>3273</v>
      </c>
      <c r="T194" s="27" t="s">
        <v>463</v>
      </c>
    </row>
    <row r="195" spans="1:20" x14ac:dyDescent="0.3">
      <c r="A195" s="121" t="s">
        <v>135</v>
      </c>
      <c r="B195" s="24" t="s">
        <v>6045</v>
      </c>
      <c r="C195" s="24" t="s">
        <v>7526</v>
      </c>
      <c r="D195" s="25">
        <v>45777</v>
      </c>
      <c r="E195" s="2" t="s">
        <v>1086</v>
      </c>
      <c r="F195" s="24">
        <v>1</v>
      </c>
      <c r="G195" s="24" t="s">
        <v>8377</v>
      </c>
      <c r="H195" s="24">
        <v>4</v>
      </c>
      <c r="I195" s="24">
        <v>0.15</v>
      </c>
      <c r="J195" s="24" t="s">
        <v>3196</v>
      </c>
      <c r="K195" s="26">
        <v>1000</v>
      </c>
      <c r="L195" s="26">
        <v>150</v>
      </c>
      <c r="M195" s="24"/>
      <c r="N195" s="24"/>
      <c r="O195" s="24"/>
      <c r="P195" s="122" t="s">
        <v>3273</v>
      </c>
      <c r="T195" s="27" t="s">
        <v>3187</v>
      </c>
    </row>
    <row r="196" spans="1:20" x14ac:dyDescent="0.3">
      <c r="A196" s="121" t="s">
        <v>135</v>
      </c>
      <c r="B196" s="24" t="s">
        <v>5995</v>
      </c>
      <c r="C196" s="24" t="s">
        <v>7531</v>
      </c>
      <c r="D196" s="25">
        <v>45777</v>
      </c>
      <c r="E196" s="24" t="s">
        <v>1086</v>
      </c>
      <c r="F196" s="24">
        <v>1</v>
      </c>
      <c r="G196" s="24" t="s">
        <v>8377</v>
      </c>
      <c r="H196" s="24">
        <v>4</v>
      </c>
      <c r="I196" s="24">
        <v>0.1</v>
      </c>
      <c r="J196" s="24" t="s">
        <v>3196</v>
      </c>
      <c r="K196" s="26">
        <v>3193</v>
      </c>
      <c r="L196" s="26">
        <v>319.3</v>
      </c>
      <c r="M196" s="24"/>
      <c r="N196" s="24"/>
      <c r="O196" s="24"/>
      <c r="P196" s="122">
        <v>0.1</v>
      </c>
      <c r="T196" s="27" t="s">
        <v>3188</v>
      </c>
    </row>
    <row r="197" spans="1:20" x14ac:dyDescent="0.3">
      <c r="A197" s="121" t="s">
        <v>135</v>
      </c>
      <c r="B197" s="24" t="s">
        <v>8066</v>
      </c>
      <c r="C197" s="24" t="s">
        <v>8067</v>
      </c>
      <c r="D197" s="25">
        <v>45777</v>
      </c>
      <c r="E197" s="24" t="s">
        <v>1086</v>
      </c>
      <c r="F197" s="24">
        <v>1</v>
      </c>
      <c r="G197" s="24" t="s">
        <v>8377</v>
      </c>
      <c r="H197" s="24">
        <v>4</v>
      </c>
      <c r="I197" s="24">
        <v>0.89</v>
      </c>
      <c r="J197" s="24" t="s">
        <v>3196</v>
      </c>
      <c r="K197" s="26">
        <v>850</v>
      </c>
      <c r="L197" s="26">
        <v>756.5</v>
      </c>
      <c r="M197" s="24"/>
      <c r="N197" s="24"/>
      <c r="O197" s="24"/>
      <c r="P197" s="122">
        <v>1</v>
      </c>
      <c r="T197" s="27" t="s">
        <v>3478</v>
      </c>
    </row>
    <row r="198" spans="1:20" x14ac:dyDescent="0.3">
      <c r="A198" s="121" t="s">
        <v>135</v>
      </c>
      <c r="B198" s="24" t="s">
        <v>477</v>
      </c>
      <c r="C198" s="24" t="s">
        <v>1062</v>
      </c>
      <c r="D198" s="25">
        <v>45777</v>
      </c>
      <c r="E198" s="24" t="s">
        <v>1086</v>
      </c>
      <c r="F198" s="24">
        <v>1</v>
      </c>
      <c r="G198" s="24" t="s">
        <v>8377</v>
      </c>
      <c r="H198" s="24">
        <v>4</v>
      </c>
      <c r="I198" s="24">
        <v>0.65</v>
      </c>
      <c r="J198" s="24" t="s">
        <v>3196</v>
      </c>
      <c r="K198" s="26">
        <v>3650</v>
      </c>
      <c r="L198" s="26">
        <v>2372.5</v>
      </c>
      <c r="M198" s="24"/>
      <c r="N198" s="24"/>
      <c r="O198" s="24"/>
      <c r="P198" s="122">
        <v>1</v>
      </c>
      <c r="T198" s="27" t="s">
        <v>3740</v>
      </c>
    </row>
    <row r="199" spans="1:20" x14ac:dyDescent="0.3">
      <c r="A199" s="121" t="s">
        <v>135</v>
      </c>
      <c r="B199" s="24" t="s">
        <v>109</v>
      </c>
      <c r="C199" s="24" t="s">
        <v>220</v>
      </c>
      <c r="D199" s="25">
        <v>45777</v>
      </c>
      <c r="E199" s="24" t="s">
        <v>1086</v>
      </c>
      <c r="F199" s="24">
        <v>1</v>
      </c>
      <c r="G199" s="24" t="s">
        <v>8377</v>
      </c>
      <c r="H199" s="24">
        <v>4</v>
      </c>
      <c r="I199" s="24">
        <v>0.69</v>
      </c>
      <c r="J199" s="24" t="s">
        <v>3196</v>
      </c>
      <c r="K199" s="26">
        <v>3650</v>
      </c>
      <c r="L199" s="26">
        <v>2518.5</v>
      </c>
      <c r="M199" s="24"/>
      <c r="N199" s="24"/>
      <c r="O199" s="24"/>
      <c r="P199" s="122">
        <v>1</v>
      </c>
    </row>
    <row r="200" spans="1:20" x14ac:dyDescent="0.3">
      <c r="A200" s="121" t="s">
        <v>135</v>
      </c>
      <c r="B200" s="24" t="s">
        <v>110</v>
      </c>
      <c r="C200" s="24" t="s">
        <v>220</v>
      </c>
      <c r="D200" s="25">
        <v>45777</v>
      </c>
      <c r="E200" s="24" t="s">
        <v>1086</v>
      </c>
      <c r="F200" s="24">
        <v>1</v>
      </c>
      <c r="G200" s="24" t="s">
        <v>8377</v>
      </c>
      <c r="H200" s="24">
        <v>4</v>
      </c>
      <c r="I200" s="24">
        <v>0.63</v>
      </c>
      <c r="J200" s="24" t="s">
        <v>3196</v>
      </c>
      <c r="K200" s="26">
        <v>3650</v>
      </c>
      <c r="L200" s="26">
        <v>2299.5</v>
      </c>
      <c r="M200" s="24"/>
      <c r="N200" s="24"/>
      <c r="O200" s="24"/>
      <c r="P200" s="122">
        <v>1</v>
      </c>
    </row>
    <row r="201" spans="1:20" x14ac:dyDescent="0.3">
      <c r="A201" s="121" t="s">
        <v>135</v>
      </c>
      <c r="B201" s="24" t="s">
        <v>2866</v>
      </c>
      <c r="C201" s="24" t="s">
        <v>2867</v>
      </c>
      <c r="D201" s="25">
        <v>45777</v>
      </c>
      <c r="E201" s="2" t="s">
        <v>1086</v>
      </c>
      <c r="F201" s="24">
        <v>1</v>
      </c>
      <c r="G201" s="24" t="s">
        <v>8377</v>
      </c>
      <c r="H201" s="24">
        <v>4</v>
      </c>
      <c r="I201" s="24">
        <v>0.66</v>
      </c>
      <c r="J201" s="24" t="s">
        <v>3196</v>
      </c>
      <c r="K201" s="26">
        <v>3650</v>
      </c>
      <c r="L201" s="26">
        <v>2409</v>
      </c>
      <c r="M201" s="24"/>
      <c r="N201" s="24"/>
      <c r="O201" s="24"/>
      <c r="P201" s="122">
        <v>1</v>
      </c>
    </row>
    <row r="202" spans="1:20" x14ac:dyDescent="0.3">
      <c r="A202" s="121" t="s">
        <v>135</v>
      </c>
      <c r="B202" s="24" t="s">
        <v>2870</v>
      </c>
      <c r="C202" s="24" t="s">
        <v>2871</v>
      </c>
      <c r="D202" s="25">
        <v>45777</v>
      </c>
      <c r="E202" s="2" t="s">
        <v>1086</v>
      </c>
      <c r="F202" s="24">
        <v>1</v>
      </c>
      <c r="G202" s="24" t="s">
        <v>8377</v>
      </c>
      <c r="H202" s="24">
        <v>4</v>
      </c>
      <c r="I202" s="24">
        <v>0.5</v>
      </c>
      <c r="J202" s="24" t="s">
        <v>3196</v>
      </c>
      <c r="K202" s="26">
        <v>3650</v>
      </c>
      <c r="L202" s="26">
        <v>1825</v>
      </c>
      <c r="M202" s="24"/>
      <c r="N202" s="24"/>
      <c r="O202" s="24"/>
      <c r="P202" s="122">
        <v>1</v>
      </c>
    </row>
    <row r="203" spans="1:20" x14ac:dyDescent="0.3">
      <c r="A203" s="121" t="s">
        <v>135</v>
      </c>
      <c r="B203" s="24" t="s">
        <v>5857</v>
      </c>
      <c r="C203" s="24" t="s">
        <v>5858</v>
      </c>
      <c r="D203" s="25">
        <v>45777</v>
      </c>
      <c r="E203" s="2" t="s">
        <v>1086</v>
      </c>
      <c r="F203" s="24">
        <v>1</v>
      </c>
      <c r="G203" s="24" t="s">
        <v>8377</v>
      </c>
      <c r="H203" s="24">
        <v>4</v>
      </c>
      <c r="I203" s="24">
        <v>0.05</v>
      </c>
      <c r="J203" s="24" t="s">
        <v>3196</v>
      </c>
      <c r="K203" s="26">
        <v>3650</v>
      </c>
      <c r="L203" s="26">
        <v>182.5</v>
      </c>
      <c r="M203" s="24"/>
      <c r="N203" s="24"/>
      <c r="O203" s="24"/>
      <c r="P203" s="122">
        <v>1</v>
      </c>
    </row>
    <row r="204" spans="1:20" x14ac:dyDescent="0.3">
      <c r="A204" s="121" t="s">
        <v>135</v>
      </c>
      <c r="B204" s="24" t="s">
        <v>5857</v>
      </c>
      <c r="C204" s="24" t="s">
        <v>5858</v>
      </c>
      <c r="D204" s="25">
        <v>45777</v>
      </c>
      <c r="E204" s="2" t="s">
        <v>1086</v>
      </c>
      <c r="F204" s="24">
        <v>1</v>
      </c>
      <c r="G204" s="24" t="s">
        <v>8377</v>
      </c>
      <c r="H204" s="24">
        <v>4</v>
      </c>
      <c r="I204" s="24">
        <v>0.3</v>
      </c>
      <c r="J204" s="24" t="s">
        <v>3196</v>
      </c>
      <c r="K204" s="26">
        <v>3650</v>
      </c>
      <c r="L204" s="123">
        <v>1095</v>
      </c>
      <c r="M204" s="24"/>
      <c r="N204" s="24"/>
      <c r="O204" s="24"/>
      <c r="P204" s="122" t="s">
        <v>3273</v>
      </c>
    </row>
    <row r="205" spans="1:20" x14ac:dyDescent="0.3">
      <c r="A205" s="121" t="s">
        <v>135</v>
      </c>
      <c r="B205" s="24" t="s">
        <v>1323</v>
      </c>
      <c r="C205" s="24" t="s">
        <v>1324</v>
      </c>
      <c r="D205" s="25">
        <v>45777</v>
      </c>
      <c r="E205" s="2" t="s">
        <v>1086</v>
      </c>
      <c r="F205" s="24">
        <v>1</v>
      </c>
      <c r="G205" s="24" t="s">
        <v>8377</v>
      </c>
      <c r="H205" s="24">
        <v>4</v>
      </c>
      <c r="I205" s="24">
        <v>0.9</v>
      </c>
      <c r="J205" s="24" t="s">
        <v>3196</v>
      </c>
      <c r="K205" s="26">
        <v>2100</v>
      </c>
      <c r="L205" s="26">
        <v>1890</v>
      </c>
      <c r="M205" s="24"/>
      <c r="N205" s="24"/>
      <c r="O205" s="24"/>
      <c r="P205" s="122">
        <v>1</v>
      </c>
    </row>
    <row r="206" spans="1:20" x14ac:dyDescent="0.3">
      <c r="A206" s="121" t="s">
        <v>135</v>
      </c>
      <c r="B206" s="24" t="s">
        <v>478</v>
      </c>
      <c r="C206" s="24" t="s">
        <v>226</v>
      </c>
      <c r="D206" s="25">
        <v>45777</v>
      </c>
      <c r="E206" s="2" t="s">
        <v>1086</v>
      </c>
      <c r="F206" s="24">
        <v>1</v>
      </c>
      <c r="G206" s="24" t="s">
        <v>8377</v>
      </c>
      <c r="H206" s="24">
        <v>4</v>
      </c>
      <c r="I206" s="24">
        <v>1</v>
      </c>
      <c r="J206" s="24" t="s">
        <v>3196</v>
      </c>
      <c r="K206" s="26">
        <v>2100</v>
      </c>
      <c r="L206" s="26">
        <v>2100</v>
      </c>
      <c r="M206" s="24"/>
      <c r="N206" s="24"/>
      <c r="O206" s="24"/>
      <c r="P206" s="122">
        <v>1</v>
      </c>
    </row>
    <row r="207" spans="1:20" x14ac:dyDescent="0.3">
      <c r="A207" s="121" t="s">
        <v>135</v>
      </c>
      <c r="B207" s="24" t="s">
        <v>119</v>
      </c>
      <c r="C207" s="24" t="s">
        <v>226</v>
      </c>
      <c r="D207" s="25">
        <v>45777</v>
      </c>
      <c r="E207" s="24" t="s">
        <v>1086</v>
      </c>
      <c r="F207" s="24">
        <v>1</v>
      </c>
      <c r="G207" s="24" t="s">
        <v>8377</v>
      </c>
      <c r="H207" s="24">
        <v>4</v>
      </c>
      <c r="I207" s="24">
        <v>0.5</v>
      </c>
      <c r="J207" s="24" t="s">
        <v>3196</v>
      </c>
      <c r="K207" s="26">
        <v>2100</v>
      </c>
      <c r="L207" s="26">
        <v>1050</v>
      </c>
      <c r="M207" s="24"/>
      <c r="N207" s="24"/>
      <c r="O207" s="24"/>
      <c r="P207" s="122">
        <v>0.5</v>
      </c>
    </row>
    <row r="208" spans="1:20" x14ac:dyDescent="0.3">
      <c r="A208" s="121" t="s">
        <v>135</v>
      </c>
      <c r="B208" s="24" t="s">
        <v>8001</v>
      </c>
      <c r="C208" s="24" t="s">
        <v>8069</v>
      </c>
      <c r="D208" s="25">
        <v>45777</v>
      </c>
      <c r="E208" s="24" t="s">
        <v>1086</v>
      </c>
      <c r="F208" s="24">
        <v>1</v>
      </c>
      <c r="G208" s="24" t="s">
        <v>8377</v>
      </c>
      <c r="H208" s="24">
        <v>4</v>
      </c>
      <c r="I208" s="24">
        <v>1</v>
      </c>
      <c r="J208" s="24" t="s">
        <v>3196</v>
      </c>
      <c r="K208" s="26">
        <v>1500</v>
      </c>
      <c r="L208" s="26">
        <v>1500</v>
      </c>
      <c r="M208" s="24"/>
      <c r="N208" s="24"/>
      <c r="O208" s="24"/>
      <c r="P208" s="122">
        <v>1</v>
      </c>
    </row>
    <row r="209" spans="1:16" x14ac:dyDescent="0.3">
      <c r="A209" s="121" t="s">
        <v>135</v>
      </c>
      <c r="B209" s="24" t="s">
        <v>3774</v>
      </c>
      <c r="C209" s="24" t="s">
        <v>3775</v>
      </c>
      <c r="D209" s="25">
        <v>45777</v>
      </c>
      <c r="E209" s="24" t="s">
        <v>1086</v>
      </c>
      <c r="F209" s="24">
        <v>1</v>
      </c>
      <c r="G209" s="24" t="s">
        <v>8377</v>
      </c>
      <c r="H209" s="24">
        <v>4</v>
      </c>
      <c r="I209" s="64">
        <v>1</v>
      </c>
      <c r="J209" s="24" t="s">
        <v>3196</v>
      </c>
      <c r="K209" s="26">
        <v>200</v>
      </c>
      <c r="L209" s="26">
        <v>200</v>
      </c>
      <c r="M209" s="24"/>
      <c r="N209" s="24"/>
      <c r="O209" s="24"/>
      <c r="P209" s="122">
        <v>1</v>
      </c>
    </row>
    <row r="210" spans="1:16" x14ac:dyDescent="0.3">
      <c r="A210" s="121" t="s">
        <v>135</v>
      </c>
      <c r="B210" s="24" t="s">
        <v>133</v>
      </c>
      <c r="C210" s="24" t="s">
        <v>239</v>
      </c>
      <c r="D210" s="25">
        <v>45777</v>
      </c>
      <c r="E210" s="2" t="s">
        <v>1086</v>
      </c>
      <c r="F210" s="24">
        <v>1</v>
      </c>
      <c r="G210" s="24" t="s">
        <v>8377</v>
      </c>
      <c r="H210" s="24">
        <v>4</v>
      </c>
      <c r="I210" s="24">
        <v>0.9</v>
      </c>
      <c r="J210" s="24" t="s">
        <v>3196</v>
      </c>
      <c r="K210" s="26">
        <v>3000</v>
      </c>
      <c r="L210" s="26">
        <v>2700</v>
      </c>
      <c r="M210" s="24"/>
      <c r="N210" s="24"/>
      <c r="O210" s="24"/>
      <c r="P210" s="122">
        <v>1</v>
      </c>
    </row>
    <row r="211" spans="1:16" x14ac:dyDescent="0.3">
      <c r="A211" s="121" t="s">
        <v>135</v>
      </c>
      <c r="B211" s="24" t="s">
        <v>134</v>
      </c>
      <c r="C211" s="24" t="s">
        <v>240</v>
      </c>
      <c r="D211" s="25">
        <v>45777</v>
      </c>
      <c r="E211" s="24" t="s">
        <v>1086</v>
      </c>
      <c r="F211" s="24">
        <v>1</v>
      </c>
      <c r="G211" s="24" t="s">
        <v>8377</v>
      </c>
      <c r="H211" s="24">
        <v>4</v>
      </c>
      <c r="I211" s="24">
        <v>1</v>
      </c>
      <c r="J211" s="24" t="s">
        <v>3196</v>
      </c>
      <c r="K211" s="26">
        <v>3000</v>
      </c>
      <c r="L211" s="26">
        <v>3000</v>
      </c>
      <c r="M211" s="24"/>
      <c r="N211" s="24"/>
      <c r="O211" s="24"/>
      <c r="P211" s="122">
        <v>1</v>
      </c>
    </row>
    <row r="212" spans="1:16" x14ac:dyDescent="0.3">
      <c r="A212" s="121" t="s">
        <v>135</v>
      </c>
      <c r="B212" s="24" t="s">
        <v>1071</v>
      </c>
      <c r="C212" s="24" t="s">
        <v>1343</v>
      </c>
      <c r="D212" s="25">
        <v>45777</v>
      </c>
      <c r="E212" s="24" t="s">
        <v>3471</v>
      </c>
      <c r="F212" s="24">
        <v>1</v>
      </c>
      <c r="G212" s="24" t="s">
        <v>8377</v>
      </c>
      <c r="H212" s="24">
        <v>4</v>
      </c>
      <c r="I212" s="24">
        <v>0.04</v>
      </c>
      <c r="J212" s="24" t="s">
        <v>3196</v>
      </c>
      <c r="K212" s="26">
        <v>200</v>
      </c>
      <c r="L212" s="26">
        <v>8</v>
      </c>
      <c r="M212" s="24"/>
      <c r="N212" s="24"/>
      <c r="O212" s="24"/>
      <c r="P212" s="122" t="s">
        <v>3273</v>
      </c>
    </row>
    <row r="213" spans="1:16" x14ac:dyDescent="0.3">
      <c r="A213" s="121" t="s">
        <v>135</v>
      </c>
      <c r="B213" s="24" t="s">
        <v>3479</v>
      </c>
      <c r="C213" s="24" t="s">
        <v>3468</v>
      </c>
      <c r="D213" s="25">
        <v>45777</v>
      </c>
      <c r="E213" s="2" t="s">
        <v>3471</v>
      </c>
      <c r="F213" s="24">
        <v>1</v>
      </c>
      <c r="G213" s="24" t="s">
        <v>8377</v>
      </c>
      <c r="H213" s="24">
        <v>4</v>
      </c>
      <c r="I213" s="24">
        <v>0.06</v>
      </c>
      <c r="J213" s="24" t="s">
        <v>3196</v>
      </c>
      <c r="K213" s="26">
        <v>800</v>
      </c>
      <c r="L213" s="26">
        <v>48</v>
      </c>
      <c r="M213" s="24"/>
      <c r="N213" s="24"/>
      <c r="O213" s="24"/>
      <c r="P213" s="122" t="s">
        <v>3273</v>
      </c>
    </row>
    <row r="214" spans="1:16" x14ac:dyDescent="0.3">
      <c r="A214" s="121" t="s">
        <v>135</v>
      </c>
      <c r="B214" s="24" t="s">
        <v>3480</v>
      </c>
      <c r="C214" s="24" t="s">
        <v>3468</v>
      </c>
      <c r="D214" s="25">
        <v>45777</v>
      </c>
      <c r="E214" s="2" t="s">
        <v>3471</v>
      </c>
      <c r="F214" s="24">
        <v>1</v>
      </c>
      <c r="G214" s="24" t="s">
        <v>8377</v>
      </c>
      <c r="H214" s="24">
        <v>4</v>
      </c>
      <c r="I214" s="24">
        <v>0.04</v>
      </c>
      <c r="J214" s="24" t="s">
        <v>3196</v>
      </c>
      <c r="K214" s="26">
        <v>800</v>
      </c>
      <c r="L214" s="26">
        <v>32</v>
      </c>
      <c r="M214" s="24"/>
      <c r="N214" s="24"/>
      <c r="O214" s="24"/>
      <c r="P214" s="122" t="s">
        <v>3273</v>
      </c>
    </row>
    <row r="215" spans="1:16" x14ac:dyDescent="0.3">
      <c r="A215" s="121" t="s">
        <v>135</v>
      </c>
      <c r="B215" s="24" t="s">
        <v>1112</v>
      </c>
      <c r="C215" s="24" t="s">
        <v>1113</v>
      </c>
      <c r="D215" s="25">
        <v>45777</v>
      </c>
      <c r="E215" s="2" t="s">
        <v>3471</v>
      </c>
      <c r="F215" s="24">
        <v>1</v>
      </c>
      <c r="G215" s="24" t="s">
        <v>8377</v>
      </c>
      <c r="H215" s="24">
        <v>4</v>
      </c>
      <c r="I215" s="24">
        <v>7.0000000000000007E-2</v>
      </c>
      <c r="J215" s="24" t="s">
        <v>3196</v>
      </c>
      <c r="K215" s="26">
        <v>1200</v>
      </c>
      <c r="L215" s="26">
        <v>84.000000000000014</v>
      </c>
      <c r="M215" s="24"/>
      <c r="N215" s="24"/>
      <c r="O215" s="24"/>
      <c r="P215" s="122" t="s">
        <v>3273</v>
      </c>
    </row>
    <row r="216" spans="1:16" x14ac:dyDescent="0.3">
      <c r="A216" s="121" t="s">
        <v>135</v>
      </c>
      <c r="B216" s="24" t="s">
        <v>453</v>
      </c>
      <c r="C216" s="24" t="s">
        <v>1039</v>
      </c>
      <c r="D216" s="25">
        <v>45777</v>
      </c>
      <c r="E216" s="24" t="s">
        <v>3471</v>
      </c>
      <c r="F216" s="24">
        <v>1</v>
      </c>
      <c r="G216" s="24" t="s">
        <v>8377</v>
      </c>
      <c r="H216" s="24">
        <v>4</v>
      </c>
      <c r="I216" s="24">
        <v>0.05</v>
      </c>
      <c r="J216" s="24" t="s">
        <v>3196</v>
      </c>
      <c r="K216" s="26">
        <v>1700</v>
      </c>
      <c r="L216" s="26">
        <v>85</v>
      </c>
      <c r="M216" s="24"/>
      <c r="N216" s="24"/>
      <c r="O216" s="24"/>
      <c r="P216" s="122" t="s">
        <v>3273</v>
      </c>
    </row>
    <row r="217" spans="1:16" x14ac:dyDescent="0.3">
      <c r="A217" s="121" t="s">
        <v>135</v>
      </c>
      <c r="B217" s="24" t="s">
        <v>315</v>
      </c>
      <c r="C217" s="24" t="s">
        <v>316</v>
      </c>
      <c r="D217" s="25">
        <v>45777</v>
      </c>
      <c r="E217" s="24" t="s">
        <v>3471</v>
      </c>
      <c r="F217" s="24">
        <v>1</v>
      </c>
      <c r="G217" s="24" t="s">
        <v>8377</v>
      </c>
      <c r="H217" s="24">
        <v>4</v>
      </c>
      <c r="I217" s="24">
        <v>0.42</v>
      </c>
      <c r="J217" s="24" t="s">
        <v>3196</v>
      </c>
      <c r="K217" s="26">
        <v>2000</v>
      </c>
      <c r="L217" s="26">
        <v>840</v>
      </c>
      <c r="M217" s="24"/>
      <c r="N217" s="24"/>
      <c r="O217" s="24"/>
      <c r="P217" s="122" t="s">
        <v>3273</v>
      </c>
    </row>
    <row r="218" spans="1:16" x14ac:dyDescent="0.3">
      <c r="A218" s="121" t="s">
        <v>135</v>
      </c>
      <c r="B218" s="24" t="s">
        <v>455</v>
      </c>
      <c r="C218" s="24" t="s">
        <v>1040</v>
      </c>
      <c r="D218" s="25">
        <v>45777</v>
      </c>
      <c r="E218" s="2" t="s">
        <v>3471</v>
      </c>
      <c r="F218" s="24">
        <v>1</v>
      </c>
      <c r="G218" s="24" t="s">
        <v>8377</v>
      </c>
      <c r="H218" s="24">
        <v>4</v>
      </c>
      <c r="I218" s="24">
        <v>0.23</v>
      </c>
      <c r="J218" s="24" t="s">
        <v>3196</v>
      </c>
      <c r="K218" s="26">
        <v>2000</v>
      </c>
      <c r="L218" s="26">
        <v>460</v>
      </c>
      <c r="M218" s="24"/>
      <c r="N218" s="24"/>
      <c r="O218" s="24"/>
      <c r="P218" s="122" t="s">
        <v>3273</v>
      </c>
    </row>
    <row r="219" spans="1:16" x14ac:dyDescent="0.3">
      <c r="A219" s="121" t="s">
        <v>135</v>
      </c>
      <c r="B219" s="24" t="s">
        <v>457</v>
      </c>
      <c r="C219" s="24" t="s">
        <v>1040</v>
      </c>
      <c r="D219" s="25">
        <v>45777</v>
      </c>
      <c r="E219" s="24" t="s">
        <v>3471</v>
      </c>
      <c r="F219" s="24">
        <v>1</v>
      </c>
      <c r="G219" s="24" t="s">
        <v>8377</v>
      </c>
      <c r="H219" s="24">
        <v>4</v>
      </c>
      <c r="I219" s="24">
        <v>0.57999999999999996</v>
      </c>
      <c r="J219" s="24" t="s">
        <v>3196</v>
      </c>
      <c r="K219" s="26">
        <v>2000</v>
      </c>
      <c r="L219" s="26">
        <v>1160</v>
      </c>
      <c r="M219" s="24"/>
      <c r="N219" s="24"/>
      <c r="O219" s="24"/>
      <c r="P219" s="122" t="s">
        <v>3273</v>
      </c>
    </row>
    <row r="220" spans="1:16" x14ac:dyDescent="0.3">
      <c r="A220" s="121" t="s">
        <v>135</v>
      </c>
      <c r="B220" s="24" t="s">
        <v>3740</v>
      </c>
      <c r="C220" s="24" t="s">
        <v>3473</v>
      </c>
      <c r="D220" s="25">
        <v>45777</v>
      </c>
      <c r="E220" s="2" t="s">
        <v>3471</v>
      </c>
      <c r="F220" s="24">
        <v>1</v>
      </c>
      <c r="G220" s="24" t="s">
        <v>8377</v>
      </c>
      <c r="H220" s="24">
        <v>4</v>
      </c>
      <c r="I220" s="24">
        <v>0.4</v>
      </c>
      <c r="J220" s="24" t="s">
        <v>3196</v>
      </c>
      <c r="K220" s="26">
        <v>1300</v>
      </c>
      <c r="L220" s="26">
        <v>520</v>
      </c>
      <c r="M220" s="24"/>
      <c r="N220" s="24"/>
      <c r="O220" s="24"/>
      <c r="P220" s="122" t="s">
        <v>3273</v>
      </c>
    </row>
    <row r="221" spans="1:16" x14ac:dyDescent="0.3">
      <c r="A221" s="121" t="s">
        <v>135</v>
      </c>
      <c r="B221" s="24" t="s">
        <v>1076</v>
      </c>
      <c r="C221" s="24" t="s">
        <v>1181</v>
      </c>
      <c r="D221" s="25">
        <v>45777</v>
      </c>
      <c r="E221" s="2" t="s">
        <v>3471</v>
      </c>
      <c r="F221" s="24">
        <v>1</v>
      </c>
      <c r="G221" s="24" t="s">
        <v>8377</v>
      </c>
      <c r="H221" s="24">
        <v>4</v>
      </c>
      <c r="I221" s="24">
        <v>0.26</v>
      </c>
      <c r="J221" s="24" t="s">
        <v>3196</v>
      </c>
      <c r="K221" s="26">
        <v>1250</v>
      </c>
      <c r="L221" s="26">
        <v>325</v>
      </c>
      <c r="M221" s="24"/>
      <c r="N221" s="24"/>
      <c r="O221" s="24"/>
      <c r="P221" s="122" t="s">
        <v>3273</v>
      </c>
    </row>
    <row r="222" spans="1:16" x14ac:dyDescent="0.3">
      <c r="A222" s="121" t="s">
        <v>135</v>
      </c>
      <c r="B222" s="24" t="s">
        <v>1077</v>
      </c>
      <c r="C222" s="24" t="s">
        <v>1182</v>
      </c>
      <c r="D222" s="25">
        <v>45777</v>
      </c>
      <c r="E222" s="2" t="s">
        <v>3471</v>
      </c>
      <c r="F222" s="24">
        <v>1</v>
      </c>
      <c r="G222" s="24" t="s">
        <v>8377</v>
      </c>
      <c r="H222" s="24">
        <v>4</v>
      </c>
      <c r="I222" s="24">
        <v>0.73</v>
      </c>
      <c r="J222" s="24" t="s">
        <v>3196</v>
      </c>
      <c r="K222" s="26">
        <v>1250</v>
      </c>
      <c r="L222" s="26">
        <v>912.5</v>
      </c>
      <c r="M222" s="24"/>
      <c r="N222" s="24"/>
      <c r="O222" s="24"/>
      <c r="P222" s="122" t="s">
        <v>3273</v>
      </c>
    </row>
    <row r="223" spans="1:16" x14ac:dyDescent="0.3">
      <c r="A223" s="121" t="s">
        <v>135</v>
      </c>
      <c r="B223" s="24" t="s">
        <v>1193</v>
      </c>
      <c r="C223" s="24" t="s">
        <v>1194</v>
      </c>
      <c r="D223" s="25">
        <v>45777</v>
      </c>
      <c r="E223" s="2" t="s">
        <v>3471</v>
      </c>
      <c r="F223" s="24">
        <v>1</v>
      </c>
      <c r="G223" s="24" t="s">
        <v>8377</v>
      </c>
      <c r="H223" s="24">
        <v>4</v>
      </c>
      <c r="I223" s="24">
        <v>0.05</v>
      </c>
      <c r="J223" s="24" t="s">
        <v>3196</v>
      </c>
      <c r="K223" s="26">
        <v>800</v>
      </c>
      <c r="L223" s="26">
        <v>40</v>
      </c>
      <c r="M223" s="24"/>
      <c r="N223" s="24"/>
      <c r="O223" s="24"/>
      <c r="P223" s="122" t="s">
        <v>3273</v>
      </c>
    </row>
    <row r="224" spans="1:16" x14ac:dyDescent="0.3">
      <c r="A224" s="121" t="s">
        <v>135</v>
      </c>
      <c r="B224" s="24" t="s">
        <v>5945</v>
      </c>
      <c r="C224" s="24" t="s">
        <v>6026</v>
      </c>
      <c r="D224" s="25">
        <v>45777</v>
      </c>
      <c r="E224" s="2" t="s">
        <v>3471</v>
      </c>
      <c r="F224" s="24">
        <v>1</v>
      </c>
      <c r="G224" s="24" t="s">
        <v>8377</v>
      </c>
      <c r="H224" s="24">
        <v>4</v>
      </c>
      <c r="I224" s="24">
        <v>0.15</v>
      </c>
      <c r="J224" s="24" t="s">
        <v>3196</v>
      </c>
      <c r="K224" s="26">
        <v>800</v>
      </c>
      <c r="L224" s="26">
        <v>120</v>
      </c>
      <c r="M224" s="24"/>
      <c r="N224" s="24"/>
      <c r="O224" s="24"/>
      <c r="P224" s="122" t="s">
        <v>3273</v>
      </c>
    </row>
    <row r="225" spans="1:16" x14ac:dyDescent="0.3">
      <c r="A225" s="121" t="s">
        <v>135</v>
      </c>
      <c r="B225" s="24" t="s">
        <v>5948</v>
      </c>
      <c r="C225" s="24" t="s">
        <v>6026</v>
      </c>
      <c r="D225" s="25">
        <v>45777</v>
      </c>
      <c r="E225" s="2" t="s">
        <v>3471</v>
      </c>
      <c r="F225" s="24">
        <v>1</v>
      </c>
      <c r="G225" s="24" t="s">
        <v>8377</v>
      </c>
      <c r="H225" s="24">
        <v>4</v>
      </c>
      <c r="I225" s="24">
        <v>0.09</v>
      </c>
      <c r="J225" s="24" t="s">
        <v>3196</v>
      </c>
      <c r="K225" s="26">
        <v>800</v>
      </c>
      <c r="L225" s="26">
        <v>72</v>
      </c>
      <c r="M225" s="24"/>
      <c r="N225" s="24"/>
      <c r="O225" s="24"/>
      <c r="P225" s="122" t="s">
        <v>3273</v>
      </c>
    </row>
    <row r="226" spans="1:16" x14ac:dyDescent="0.3">
      <c r="A226" s="121" t="s">
        <v>135</v>
      </c>
      <c r="B226" s="24" t="s">
        <v>5954</v>
      </c>
      <c r="C226" s="24" t="s">
        <v>6026</v>
      </c>
      <c r="D226" s="25">
        <v>45777</v>
      </c>
      <c r="E226" s="2" t="s">
        <v>3471</v>
      </c>
      <c r="F226" s="24">
        <v>1</v>
      </c>
      <c r="G226" s="24" t="s">
        <v>8377</v>
      </c>
      <c r="H226" s="24">
        <v>4</v>
      </c>
      <c r="I226" s="24">
        <v>0.04</v>
      </c>
      <c r="J226" s="24" t="s">
        <v>3196</v>
      </c>
      <c r="K226" s="26">
        <v>800</v>
      </c>
      <c r="L226" s="26">
        <v>32</v>
      </c>
      <c r="M226" s="24"/>
      <c r="N226" s="24"/>
      <c r="O226" s="24"/>
      <c r="P226" s="122" t="s">
        <v>3273</v>
      </c>
    </row>
    <row r="227" spans="1:16" x14ac:dyDescent="0.3">
      <c r="A227" s="121" t="s">
        <v>135</v>
      </c>
      <c r="B227" s="24" t="s">
        <v>5957</v>
      </c>
      <c r="C227" s="24" t="s">
        <v>6026</v>
      </c>
      <c r="D227" s="25">
        <v>45777</v>
      </c>
      <c r="E227" s="2" t="s">
        <v>3471</v>
      </c>
      <c r="F227" s="24">
        <v>1</v>
      </c>
      <c r="G227" s="24" t="s">
        <v>8377</v>
      </c>
      <c r="H227" s="24">
        <v>4</v>
      </c>
      <c r="I227" s="24">
        <v>0.15</v>
      </c>
      <c r="J227" s="24" t="s">
        <v>3196</v>
      </c>
      <c r="K227" s="26">
        <v>800</v>
      </c>
      <c r="L227" s="26">
        <v>120</v>
      </c>
      <c r="M227" s="24"/>
      <c r="N227" s="24"/>
      <c r="O227" s="24"/>
      <c r="P227" s="122" t="s">
        <v>3273</v>
      </c>
    </row>
    <row r="228" spans="1:16" x14ac:dyDescent="0.3">
      <c r="A228" s="121" t="s">
        <v>135</v>
      </c>
      <c r="B228" s="24" t="s">
        <v>41</v>
      </c>
      <c r="C228" s="24" t="s">
        <v>160</v>
      </c>
      <c r="D228" s="25">
        <v>45777</v>
      </c>
      <c r="E228" s="24" t="s">
        <v>3471</v>
      </c>
      <c r="F228" s="24">
        <v>1</v>
      </c>
      <c r="G228" s="24" t="s">
        <v>8377</v>
      </c>
      <c r="H228" s="24">
        <v>4</v>
      </c>
      <c r="I228" s="24">
        <v>0.15</v>
      </c>
      <c r="J228" s="24" t="s">
        <v>3196</v>
      </c>
      <c r="K228" s="26">
        <v>2500</v>
      </c>
      <c r="L228" s="26">
        <v>375</v>
      </c>
      <c r="M228" s="24"/>
      <c r="N228" s="24"/>
      <c r="O228" s="24"/>
      <c r="P228" s="122" t="s">
        <v>3273</v>
      </c>
    </row>
    <row r="229" spans="1:16" x14ac:dyDescent="0.3">
      <c r="A229" s="121" t="s">
        <v>135</v>
      </c>
      <c r="B229" s="24" t="s">
        <v>43</v>
      </c>
      <c r="C229" s="24" t="s">
        <v>162</v>
      </c>
      <c r="D229" s="25">
        <v>45777</v>
      </c>
      <c r="E229" s="2" t="s">
        <v>3471</v>
      </c>
      <c r="F229" s="24">
        <v>1</v>
      </c>
      <c r="G229" s="24" t="s">
        <v>8377</v>
      </c>
      <c r="H229" s="24">
        <v>4</v>
      </c>
      <c r="I229" s="24">
        <v>0.25</v>
      </c>
      <c r="J229" s="24" t="s">
        <v>3196</v>
      </c>
      <c r="K229" s="26">
        <v>1500</v>
      </c>
      <c r="L229" s="26">
        <v>375</v>
      </c>
      <c r="M229" s="24"/>
      <c r="N229" s="24"/>
      <c r="O229" s="24"/>
      <c r="P229" s="122" t="s">
        <v>3273</v>
      </c>
    </row>
    <row r="230" spans="1:16" x14ac:dyDescent="0.3">
      <c r="A230" s="121" t="s">
        <v>135</v>
      </c>
      <c r="B230" s="24" t="s">
        <v>49</v>
      </c>
      <c r="C230" s="24" t="s">
        <v>168</v>
      </c>
      <c r="D230" s="25">
        <v>45777</v>
      </c>
      <c r="E230" s="24" t="s">
        <v>3471</v>
      </c>
      <c r="F230" s="24">
        <v>1</v>
      </c>
      <c r="G230" s="24" t="s">
        <v>8377</v>
      </c>
      <c r="H230" s="24">
        <v>4</v>
      </c>
      <c r="I230" s="24">
        <v>0.34</v>
      </c>
      <c r="J230" s="24" t="s">
        <v>3196</v>
      </c>
      <c r="K230" s="26">
        <v>1300</v>
      </c>
      <c r="L230" s="26">
        <v>442.00000000000006</v>
      </c>
      <c r="M230" s="24"/>
      <c r="N230" s="24"/>
      <c r="O230" s="24"/>
      <c r="P230" s="122" t="s">
        <v>3273</v>
      </c>
    </row>
    <row r="231" spans="1:16" x14ac:dyDescent="0.3">
      <c r="A231" s="121" t="s">
        <v>135</v>
      </c>
      <c r="B231" s="24" t="s">
        <v>270</v>
      </c>
      <c r="C231" s="24" t="s">
        <v>271</v>
      </c>
      <c r="D231" s="25">
        <v>45777</v>
      </c>
      <c r="E231" s="24" t="s">
        <v>3471</v>
      </c>
      <c r="F231" s="24">
        <v>1</v>
      </c>
      <c r="G231" s="24" t="s">
        <v>8377</v>
      </c>
      <c r="H231" s="24">
        <v>4</v>
      </c>
      <c r="I231" s="24">
        <v>0.6</v>
      </c>
      <c r="J231" s="24" t="s">
        <v>3196</v>
      </c>
      <c r="K231" s="26">
        <v>1300</v>
      </c>
      <c r="L231" s="26">
        <v>780</v>
      </c>
      <c r="M231" s="24"/>
      <c r="N231" s="24"/>
      <c r="O231" s="24"/>
      <c r="P231" s="122" t="s">
        <v>3273</v>
      </c>
    </row>
    <row r="232" spans="1:16" x14ac:dyDescent="0.3">
      <c r="A232" s="121" t="s">
        <v>135</v>
      </c>
      <c r="B232" s="24" t="s">
        <v>56</v>
      </c>
      <c r="C232" s="24" t="s">
        <v>172</v>
      </c>
      <c r="D232" s="25">
        <v>45777</v>
      </c>
      <c r="E232" s="2" t="s">
        <v>3471</v>
      </c>
      <c r="F232" s="24">
        <v>1</v>
      </c>
      <c r="G232" s="24" t="s">
        <v>8377</v>
      </c>
      <c r="H232" s="24">
        <v>4</v>
      </c>
      <c r="I232" s="24">
        <v>0.43</v>
      </c>
      <c r="J232" s="24" t="s">
        <v>3196</v>
      </c>
      <c r="K232" s="26">
        <v>1300</v>
      </c>
      <c r="L232" s="26">
        <v>559</v>
      </c>
      <c r="M232" s="24"/>
      <c r="N232" s="24"/>
      <c r="O232" s="24"/>
      <c r="P232" s="122" t="s">
        <v>3273</v>
      </c>
    </row>
    <row r="233" spans="1:16" x14ac:dyDescent="0.3">
      <c r="A233" s="121" t="s">
        <v>135</v>
      </c>
      <c r="B233" s="24" t="s">
        <v>60</v>
      </c>
      <c r="C233" s="24" t="s">
        <v>176</v>
      </c>
      <c r="D233" s="25">
        <v>45777</v>
      </c>
      <c r="E233" s="2" t="s">
        <v>3471</v>
      </c>
      <c r="F233" s="24">
        <v>1</v>
      </c>
      <c r="G233" s="24" t="s">
        <v>8377</v>
      </c>
      <c r="H233" s="24">
        <v>4</v>
      </c>
      <c r="I233" s="24">
        <v>0.1</v>
      </c>
      <c r="J233" s="24" t="s">
        <v>3196</v>
      </c>
      <c r="K233" s="26">
        <v>1300</v>
      </c>
      <c r="L233" s="26">
        <v>130</v>
      </c>
      <c r="M233" s="24"/>
      <c r="N233" s="24"/>
      <c r="O233" s="24"/>
      <c r="P233" s="122" t="s">
        <v>3273</v>
      </c>
    </row>
    <row r="234" spans="1:16" x14ac:dyDescent="0.3">
      <c r="A234" s="121" t="s">
        <v>135</v>
      </c>
      <c r="B234" s="24" t="s">
        <v>402</v>
      </c>
      <c r="C234" s="24" t="s">
        <v>1054</v>
      </c>
      <c r="D234" s="25">
        <v>45777</v>
      </c>
      <c r="E234" s="24" t="s">
        <v>3471</v>
      </c>
      <c r="F234" s="24">
        <v>1</v>
      </c>
      <c r="G234" s="24" t="s">
        <v>8377</v>
      </c>
      <c r="H234" s="24">
        <v>4</v>
      </c>
      <c r="I234" s="24">
        <v>0.59</v>
      </c>
      <c r="J234" s="24" t="s">
        <v>3196</v>
      </c>
      <c r="K234" s="26">
        <v>1500</v>
      </c>
      <c r="L234" s="26">
        <v>885</v>
      </c>
      <c r="M234" s="24"/>
      <c r="N234" s="24"/>
      <c r="O234" s="24"/>
      <c r="P234" s="122" t="s">
        <v>3273</v>
      </c>
    </row>
    <row r="235" spans="1:16" x14ac:dyDescent="0.3">
      <c r="A235" s="121" t="s">
        <v>135</v>
      </c>
      <c r="B235" s="24" t="s">
        <v>407</v>
      </c>
      <c r="C235" s="24" t="s">
        <v>1055</v>
      </c>
      <c r="D235" s="25">
        <v>45777</v>
      </c>
      <c r="E235" s="24" t="s">
        <v>3471</v>
      </c>
      <c r="F235" s="24">
        <v>1</v>
      </c>
      <c r="G235" s="24" t="s">
        <v>8377</v>
      </c>
      <c r="H235" s="24">
        <v>4</v>
      </c>
      <c r="I235" s="24">
        <v>0.05</v>
      </c>
      <c r="J235" s="24" t="s">
        <v>3196</v>
      </c>
      <c r="K235" s="26">
        <v>1500</v>
      </c>
      <c r="L235" s="26">
        <v>75</v>
      </c>
      <c r="M235" s="24"/>
      <c r="N235" s="24"/>
      <c r="O235" s="24"/>
      <c r="P235" s="122">
        <v>0.05</v>
      </c>
    </row>
    <row r="236" spans="1:16" x14ac:dyDescent="0.3">
      <c r="A236" s="121" t="s">
        <v>135</v>
      </c>
      <c r="B236" s="24" t="s">
        <v>72</v>
      </c>
      <c r="C236" s="24" t="s">
        <v>188</v>
      </c>
      <c r="D236" s="25">
        <v>45777</v>
      </c>
      <c r="E236" s="2" t="s">
        <v>3471</v>
      </c>
      <c r="F236" s="24">
        <v>1</v>
      </c>
      <c r="G236" s="24" t="s">
        <v>8377</v>
      </c>
      <c r="H236" s="24">
        <v>4</v>
      </c>
      <c r="I236" s="24">
        <v>0.15</v>
      </c>
      <c r="J236" s="24" t="s">
        <v>3196</v>
      </c>
      <c r="K236" s="26">
        <v>1500</v>
      </c>
      <c r="L236" s="26">
        <v>225</v>
      </c>
      <c r="M236" s="24"/>
      <c r="N236" s="24"/>
      <c r="O236" s="24"/>
      <c r="P236" s="122" t="s">
        <v>3273</v>
      </c>
    </row>
    <row r="237" spans="1:16" x14ac:dyDescent="0.3">
      <c r="A237" s="121" t="s">
        <v>135</v>
      </c>
      <c r="B237" s="24" t="s">
        <v>81</v>
      </c>
      <c r="C237" s="24" t="s">
        <v>196</v>
      </c>
      <c r="D237" s="25">
        <v>45777</v>
      </c>
      <c r="E237" s="2" t="s">
        <v>3471</v>
      </c>
      <c r="F237" s="24">
        <v>1</v>
      </c>
      <c r="G237" s="24" t="s">
        <v>8377</v>
      </c>
      <c r="H237" s="24">
        <v>4</v>
      </c>
      <c r="I237" s="24">
        <v>0.27</v>
      </c>
      <c r="J237" s="24" t="s">
        <v>3196</v>
      </c>
      <c r="K237" s="26">
        <v>1500</v>
      </c>
      <c r="L237" s="26">
        <v>405</v>
      </c>
      <c r="M237" s="24"/>
      <c r="N237" s="24"/>
      <c r="O237" s="24"/>
      <c r="P237" s="122" t="s">
        <v>3273</v>
      </c>
    </row>
    <row r="238" spans="1:16" x14ac:dyDescent="0.3">
      <c r="A238" s="121" t="s">
        <v>135</v>
      </c>
      <c r="B238" s="24" t="s">
        <v>86</v>
      </c>
      <c r="C238" s="24" t="s">
        <v>201</v>
      </c>
      <c r="D238" s="25">
        <v>45777</v>
      </c>
      <c r="E238" s="2" t="s">
        <v>3471</v>
      </c>
      <c r="F238" s="24">
        <v>1</v>
      </c>
      <c r="G238" s="24" t="s">
        <v>8377</v>
      </c>
      <c r="H238" s="24">
        <v>4</v>
      </c>
      <c r="I238" s="24">
        <v>0.05</v>
      </c>
      <c r="J238" s="24" t="s">
        <v>3196</v>
      </c>
      <c r="K238" s="26">
        <v>1300</v>
      </c>
      <c r="L238" s="26">
        <v>65</v>
      </c>
      <c r="M238" s="24"/>
      <c r="N238" s="24"/>
      <c r="O238" s="24"/>
      <c r="P238" s="122" t="s">
        <v>3273</v>
      </c>
    </row>
    <row r="239" spans="1:16" x14ac:dyDescent="0.3">
      <c r="A239" s="121" t="s">
        <v>135</v>
      </c>
      <c r="B239" s="24" t="s">
        <v>260</v>
      </c>
      <c r="C239" s="24" t="s">
        <v>261</v>
      </c>
      <c r="D239" s="25">
        <v>45777</v>
      </c>
      <c r="E239" s="24" t="s">
        <v>3471</v>
      </c>
      <c r="F239" s="24">
        <v>1</v>
      </c>
      <c r="G239" s="24" t="s">
        <v>8377</v>
      </c>
      <c r="H239" s="24">
        <v>4</v>
      </c>
      <c r="I239" s="24">
        <v>0.4</v>
      </c>
      <c r="J239" s="24" t="s">
        <v>3196</v>
      </c>
      <c r="K239" s="26">
        <v>1500</v>
      </c>
      <c r="L239" s="26">
        <v>600</v>
      </c>
      <c r="M239" s="24"/>
      <c r="N239" s="24"/>
      <c r="O239" s="24"/>
      <c r="P239" s="122" t="s">
        <v>3273</v>
      </c>
    </row>
    <row r="240" spans="1:16" x14ac:dyDescent="0.3">
      <c r="A240" s="121" t="s">
        <v>135</v>
      </c>
      <c r="B240" s="24" t="s">
        <v>88</v>
      </c>
      <c r="C240" s="24" t="s">
        <v>203</v>
      </c>
      <c r="D240" s="25">
        <v>45777</v>
      </c>
      <c r="E240" s="24" t="s">
        <v>3471</v>
      </c>
      <c r="F240" s="24">
        <v>1</v>
      </c>
      <c r="G240" s="24" t="s">
        <v>8377</v>
      </c>
      <c r="H240" s="24">
        <v>4</v>
      </c>
      <c r="I240" s="24">
        <v>7.0000000000000007E-2</v>
      </c>
      <c r="J240" s="24" t="s">
        <v>3196</v>
      </c>
      <c r="K240" s="26">
        <v>1500</v>
      </c>
      <c r="L240" s="26">
        <v>105.00000000000001</v>
      </c>
      <c r="M240" s="24"/>
      <c r="N240" s="24"/>
      <c r="O240" s="24"/>
      <c r="P240" s="122">
        <v>1</v>
      </c>
    </row>
    <row r="241" spans="1:16" x14ac:dyDescent="0.3">
      <c r="A241" s="121" t="s">
        <v>135</v>
      </c>
      <c r="B241" s="24" t="s">
        <v>95</v>
      </c>
      <c r="C241" s="24" t="s">
        <v>208</v>
      </c>
      <c r="D241" s="25">
        <v>45777</v>
      </c>
      <c r="E241" s="24" t="s">
        <v>3471</v>
      </c>
      <c r="F241" s="24">
        <v>1</v>
      </c>
      <c r="G241" s="24" t="s">
        <v>8377</v>
      </c>
      <c r="H241" s="24">
        <v>4</v>
      </c>
      <c r="I241" s="24">
        <v>0.08</v>
      </c>
      <c r="J241" s="24" t="s">
        <v>3196</v>
      </c>
      <c r="K241" s="26">
        <v>1300</v>
      </c>
      <c r="L241" s="26">
        <v>104</v>
      </c>
      <c r="M241" s="24"/>
      <c r="N241" s="24"/>
      <c r="O241" s="24"/>
      <c r="P241" s="122" t="s">
        <v>3273</v>
      </c>
    </row>
    <row r="242" spans="1:16" x14ac:dyDescent="0.3">
      <c r="A242" s="121" t="s">
        <v>135</v>
      </c>
      <c r="B242" s="24" t="s">
        <v>97</v>
      </c>
      <c r="C242" s="24" t="s">
        <v>208</v>
      </c>
      <c r="D242" s="25">
        <v>45777</v>
      </c>
      <c r="E242" s="24" t="s">
        <v>3471</v>
      </c>
      <c r="F242" s="24">
        <v>1</v>
      </c>
      <c r="G242" s="24" t="s">
        <v>8377</v>
      </c>
      <c r="H242" s="24">
        <v>4</v>
      </c>
      <c r="I242" s="24">
        <v>0.27</v>
      </c>
      <c r="J242" s="24" t="s">
        <v>3196</v>
      </c>
      <c r="K242" s="26">
        <v>1300</v>
      </c>
      <c r="L242" s="26">
        <v>351</v>
      </c>
      <c r="M242" s="24"/>
      <c r="N242" s="24"/>
      <c r="O242" s="24"/>
      <c r="P242" s="122" t="s">
        <v>3273</v>
      </c>
    </row>
    <row r="243" spans="1:16" x14ac:dyDescent="0.3">
      <c r="A243" s="121" t="s">
        <v>135</v>
      </c>
      <c r="B243" s="24" t="s">
        <v>98</v>
      </c>
      <c r="C243" s="24" t="s">
        <v>209</v>
      </c>
      <c r="D243" s="25">
        <v>45777</v>
      </c>
      <c r="E243" s="24" t="s">
        <v>3471</v>
      </c>
      <c r="F243" s="24">
        <v>1</v>
      </c>
      <c r="G243" s="24" t="s">
        <v>8377</v>
      </c>
      <c r="H243" s="24">
        <v>4</v>
      </c>
      <c r="I243" s="24">
        <v>0.09</v>
      </c>
      <c r="J243" s="24" t="s">
        <v>3196</v>
      </c>
      <c r="K243" s="26">
        <v>1500</v>
      </c>
      <c r="L243" s="26">
        <v>135</v>
      </c>
      <c r="M243" s="24"/>
      <c r="N243" s="24"/>
      <c r="O243" s="24"/>
      <c r="P243" s="122" t="s">
        <v>3273</v>
      </c>
    </row>
    <row r="244" spans="1:16" x14ac:dyDescent="0.3">
      <c r="A244" s="121" t="s">
        <v>135</v>
      </c>
      <c r="B244" s="24" t="s">
        <v>3799</v>
      </c>
      <c r="C244" s="24" t="s">
        <v>3806</v>
      </c>
      <c r="D244" s="25">
        <v>45777</v>
      </c>
      <c r="E244" s="24" t="s">
        <v>3471</v>
      </c>
      <c r="F244" s="24">
        <v>1</v>
      </c>
      <c r="G244" s="24" t="s">
        <v>8377</v>
      </c>
      <c r="H244" s="24">
        <v>4</v>
      </c>
      <c r="I244" s="24">
        <v>0.15</v>
      </c>
      <c r="J244" s="24" t="s">
        <v>3196</v>
      </c>
      <c r="K244" s="26">
        <v>1000</v>
      </c>
      <c r="L244" s="26">
        <v>150</v>
      </c>
      <c r="M244" s="24"/>
      <c r="N244" s="24"/>
      <c r="O244" s="24"/>
      <c r="P244" s="122" t="s">
        <v>3273</v>
      </c>
    </row>
    <row r="245" spans="1:16" x14ac:dyDescent="0.3">
      <c r="A245" s="121" t="s">
        <v>135</v>
      </c>
      <c r="B245" s="24" t="s">
        <v>3800</v>
      </c>
      <c r="C245" s="24" t="s">
        <v>3807</v>
      </c>
      <c r="D245" s="25">
        <v>45777</v>
      </c>
      <c r="E245" s="2" t="s">
        <v>3471</v>
      </c>
      <c r="F245" s="24">
        <v>1</v>
      </c>
      <c r="G245" s="24" t="s">
        <v>8377</v>
      </c>
      <c r="H245" s="24">
        <v>4</v>
      </c>
      <c r="I245" s="24">
        <v>0.16</v>
      </c>
      <c r="J245" s="24" t="s">
        <v>3196</v>
      </c>
      <c r="K245" s="26">
        <v>2500</v>
      </c>
      <c r="L245" s="26">
        <v>400</v>
      </c>
      <c r="M245" s="24"/>
      <c r="N245" s="24"/>
      <c r="O245" s="24"/>
      <c r="P245" s="122" t="s">
        <v>3273</v>
      </c>
    </row>
    <row r="246" spans="1:16" x14ac:dyDescent="0.3">
      <c r="A246" s="121" t="s">
        <v>135</v>
      </c>
      <c r="B246" s="24" t="s">
        <v>6040</v>
      </c>
      <c r="C246" s="24" t="s">
        <v>7522</v>
      </c>
      <c r="D246" s="25">
        <v>45777</v>
      </c>
      <c r="E246" s="2" t="s">
        <v>3471</v>
      </c>
      <c r="F246" s="24">
        <v>1</v>
      </c>
      <c r="G246" s="24" t="s">
        <v>8377</v>
      </c>
      <c r="H246" s="24">
        <v>4</v>
      </c>
      <c r="I246" s="24">
        <v>0.11</v>
      </c>
      <c r="J246" s="24" t="s">
        <v>3196</v>
      </c>
      <c r="K246" s="26">
        <v>1000</v>
      </c>
      <c r="L246" s="26">
        <v>110</v>
      </c>
      <c r="M246" s="24"/>
      <c r="N246" s="24"/>
      <c r="O246" s="24"/>
      <c r="P246" s="122" t="s">
        <v>3273</v>
      </c>
    </row>
    <row r="247" spans="1:16" x14ac:dyDescent="0.3">
      <c r="A247" s="121" t="s">
        <v>135</v>
      </c>
      <c r="B247" s="24" t="s">
        <v>6045</v>
      </c>
      <c r="C247" s="24" t="s">
        <v>7526</v>
      </c>
      <c r="D247" s="25">
        <v>45777</v>
      </c>
      <c r="E247" s="24" t="s">
        <v>3471</v>
      </c>
      <c r="F247" s="24">
        <v>1</v>
      </c>
      <c r="G247" s="24" t="s">
        <v>8377</v>
      </c>
      <c r="H247" s="24">
        <v>4</v>
      </c>
      <c r="I247" s="24">
        <v>0.1</v>
      </c>
      <c r="J247" s="24" t="s">
        <v>3196</v>
      </c>
      <c r="K247" s="26">
        <v>1000</v>
      </c>
      <c r="L247" s="26">
        <v>100</v>
      </c>
      <c r="M247" s="24"/>
      <c r="N247" s="24"/>
      <c r="O247" s="24"/>
      <c r="P247" s="122" t="s">
        <v>3273</v>
      </c>
    </row>
    <row r="248" spans="1:16" x14ac:dyDescent="0.3">
      <c r="A248" s="121" t="s">
        <v>135</v>
      </c>
      <c r="B248" s="24" t="s">
        <v>8066</v>
      </c>
      <c r="C248" s="24" t="s">
        <v>8067</v>
      </c>
      <c r="D248" s="25">
        <v>45777</v>
      </c>
      <c r="E248" s="24" t="s">
        <v>3471</v>
      </c>
      <c r="F248" s="24">
        <v>1</v>
      </c>
      <c r="G248" s="24" t="s">
        <v>8377</v>
      </c>
      <c r="H248" s="24">
        <v>4</v>
      </c>
      <c r="I248" s="24">
        <v>7.0000000000000007E-2</v>
      </c>
      <c r="J248" s="24" t="s">
        <v>3196</v>
      </c>
      <c r="K248" s="26">
        <v>850</v>
      </c>
      <c r="L248" s="26">
        <v>59.500000000000007</v>
      </c>
      <c r="M248" s="24"/>
      <c r="N248" s="24"/>
      <c r="O248" s="24"/>
      <c r="P248" s="122" t="s">
        <v>3273</v>
      </c>
    </row>
    <row r="249" spans="1:16" x14ac:dyDescent="0.3">
      <c r="A249" s="121" t="s">
        <v>135</v>
      </c>
      <c r="B249" s="24" t="s">
        <v>477</v>
      </c>
      <c r="C249" s="24" t="s">
        <v>1062</v>
      </c>
      <c r="D249" s="25">
        <v>45777</v>
      </c>
      <c r="E249" s="2" t="s">
        <v>3471</v>
      </c>
      <c r="F249" s="24">
        <v>1</v>
      </c>
      <c r="G249" s="24" t="s">
        <v>8377</v>
      </c>
      <c r="H249" s="24">
        <v>4</v>
      </c>
      <c r="I249" s="24">
        <v>0.27</v>
      </c>
      <c r="J249" s="24" t="s">
        <v>3196</v>
      </c>
      <c r="K249" s="26">
        <v>3650</v>
      </c>
      <c r="L249" s="26">
        <v>985.50000000000011</v>
      </c>
      <c r="M249" s="24"/>
      <c r="N249" s="24"/>
      <c r="O249" s="24"/>
      <c r="P249" s="122" t="s">
        <v>3273</v>
      </c>
    </row>
    <row r="250" spans="1:16" x14ac:dyDescent="0.3">
      <c r="A250" s="121" t="s">
        <v>135</v>
      </c>
      <c r="B250" s="24" t="s">
        <v>109</v>
      </c>
      <c r="C250" s="24" t="s">
        <v>220</v>
      </c>
      <c r="D250" s="25">
        <v>45777</v>
      </c>
      <c r="E250" s="2" t="s">
        <v>3471</v>
      </c>
      <c r="F250" s="24">
        <v>1</v>
      </c>
      <c r="G250" s="24" t="s">
        <v>8377</v>
      </c>
      <c r="H250" s="24">
        <v>4</v>
      </c>
      <c r="I250" s="24">
        <v>0.31</v>
      </c>
      <c r="J250" s="24" t="s">
        <v>3196</v>
      </c>
      <c r="K250" s="26">
        <v>3650</v>
      </c>
      <c r="L250" s="26">
        <v>1131.5</v>
      </c>
      <c r="M250" s="24"/>
      <c r="N250" s="24"/>
      <c r="O250" s="24"/>
      <c r="P250" s="122" t="s">
        <v>3273</v>
      </c>
    </row>
    <row r="251" spans="1:16" x14ac:dyDescent="0.3">
      <c r="A251" s="121" t="s">
        <v>135</v>
      </c>
      <c r="B251" s="24" t="s">
        <v>110</v>
      </c>
      <c r="C251" s="24" t="s">
        <v>220</v>
      </c>
      <c r="D251" s="25">
        <v>45777</v>
      </c>
      <c r="E251" s="2" t="s">
        <v>3471</v>
      </c>
      <c r="F251" s="24">
        <v>1</v>
      </c>
      <c r="G251" s="24" t="s">
        <v>8377</v>
      </c>
      <c r="H251" s="24">
        <v>4</v>
      </c>
      <c r="I251" s="24">
        <v>0.37</v>
      </c>
      <c r="J251" s="24" t="s">
        <v>3196</v>
      </c>
      <c r="K251" s="123">
        <v>3650</v>
      </c>
      <c r="L251" s="26">
        <v>1350.5</v>
      </c>
      <c r="M251" s="24"/>
      <c r="N251" s="24"/>
      <c r="O251" s="24"/>
      <c r="P251" s="122" t="s">
        <v>3273</v>
      </c>
    </row>
    <row r="252" spans="1:16" x14ac:dyDescent="0.3">
      <c r="A252" s="121" t="s">
        <v>135</v>
      </c>
      <c r="B252" s="24" t="s">
        <v>2866</v>
      </c>
      <c r="C252" s="24" t="s">
        <v>2867</v>
      </c>
      <c r="D252" s="25">
        <v>45777</v>
      </c>
      <c r="E252" s="24" t="s">
        <v>3471</v>
      </c>
      <c r="F252" s="24">
        <v>1</v>
      </c>
      <c r="G252" s="24" t="s">
        <v>8377</v>
      </c>
      <c r="H252" s="24">
        <v>4</v>
      </c>
      <c r="I252" s="24">
        <v>0.34</v>
      </c>
      <c r="J252" s="24" t="s">
        <v>3196</v>
      </c>
      <c r="K252" s="26">
        <v>3650</v>
      </c>
      <c r="L252" s="26">
        <v>1241</v>
      </c>
      <c r="M252" s="24"/>
      <c r="N252" s="24"/>
      <c r="O252" s="24"/>
      <c r="P252" s="122" t="s">
        <v>3273</v>
      </c>
    </row>
    <row r="253" spans="1:16" x14ac:dyDescent="0.3">
      <c r="A253" s="121" t="s">
        <v>135</v>
      </c>
      <c r="B253" s="24" t="s">
        <v>2870</v>
      </c>
      <c r="C253" s="24" t="s">
        <v>2871</v>
      </c>
      <c r="D253" s="25">
        <v>45777</v>
      </c>
      <c r="E253" s="2" t="s">
        <v>3471</v>
      </c>
      <c r="F253" s="24">
        <v>1</v>
      </c>
      <c r="G253" s="24" t="s">
        <v>8377</v>
      </c>
      <c r="H253" s="24">
        <v>4</v>
      </c>
      <c r="I253" s="24">
        <v>0.2</v>
      </c>
      <c r="J253" s="24" t="s">
        <v>3196</v>
      </c>
      <c r="K253" s="26">
        <v>3650</v>
      </c>
      <c r="L253" s="26">
        <v>730</v>
      </c>
      <c r="M253" s="24"/>
      <c r="N253" s="24"/>
      <c r="O253" s="24"/>
      <c r="P253" s="122" t="s">
        <v>3273</v>
      </c>
    </row>
    <row r="254" spans="1:16" x14ac:dyDescent="0.3">
      <c r="A254" s="121" t="s">
        <v>135</v>
      </c>
      <c r="B254" s="24" t="s">
        <v>5857</v>
      </c>
      <c r="C254" s="24" t="s">
        <v>5858</v>
      </c>
      <c r="D254" s="25">
        <v>45777</v>
      </c>
      <c r="E254" s="2" t="s">
        <v>3471</v>
      </c>
      <c r="F254" s="24">
        <v>1</v>
      </c>
      <c r="G254" s="24" t="s">
        <v>8377</v>
      </c>
      <c r="H254" s="24">
        <v>4</v>
      </c>
      <c r="I254" s="24">
        <v>0.05</v>
      </c>
      <c r="J254" s="24" t="s">
        <v>3196</v>
      </c>
      <c r="K254" s="26">
        <v>3650</v>
      </c>
      <c r="L254" s="26">
        <v>182.5</v>
      </c>
      <c r="M254" s="24"/>
      <c r="N254" s="24"/>
      <c r="O254" s="24"/>
      <c r="P254" s="122" t="s">
        <v>3273</v>
      </c>
    </row>
    <row r="255" spans="1:16" x14ac:dyDescent="0.3">
      <c r="A255" s="121" t="s">
        <v>135</v>
      </c>
      <c r="B255" s="24" t="s">
        <v>5857</v>
      </c>
      <c r="C255" s="24" t="s">
        <v>5858</v>
      </c>
      <c r="D255" s="25">
        <v>45777</v>
      </c>
      <c r="E255" s="2" t="s">
        <v>3471</v>
      </c>
      <c r="F255" s="24">
        <v>1</v>
      </c>
      <c r="G255" s="24" t="s">
        <v>8377</v>
      </c>
      <c r="H255" s="24">
        <v>4</v>
      </c>
      <c r="I255" s="24">
        <v>0.5</v>
      </c>
      <c r="J255" s="24" t="s">
        <v>3196</v>
      </c>
      <c r="K255" s="123">
        <v>3650</v>
      </c>
      <c r="L255" s="26">
        <v>1825</v>
      </c>
      <c r="M255" s="24"/>
      <c r="N255" s="24"/>
      <c r="O255" s="24"/>
      <c r="P255" s="122" t="s">
        <v>3273</v>
      </c>
    </row>
    <row r="256" spans="1:16" x14ac:dyDescent="0.3">
      <c r="A256" s="121" t="s">
        <v>135</v>
      </c>
      <c r="B256" s="24" t="s">
        <v>1323</v>
      </c>
      <c r="C256" s="24" t="s">
        <v>1324</v>
      </c>
      <c r="D256" s="25">
        <v>45777</v>
      </c>
      <c r="E256" s="2" t="s">
        <v>3471</v>
      </c>
      <c r="F256" s="24">
        <v>1</v>
      </c>
      <c r="G256" s="24" t="s">
        <v>8377</v>
      </c>
      <c r="H256" s="24">
        <v>4</v>
      </c>
      <c r="I256" s="24">
        <v>0.1</v>
      </c>
      <c r="J256" s="24" t="s">
        <v>3196</v>
      </c>
      <c r="K256" s="26">
        <v>2100</v>
      </c>
      <c r="L256" s="26">
        <v>210</v>
      </c>
      <c r="M256" s="24"/>
      <c r="N256" s="24"/>
      <c r="O256" s="24"/>
      <c r="P256" s="122" t="s">
        <v>3273</v>
      </c>
    </row>
    <row r="257" spans="1:16" x14ac:dyDescent="0.3">
      <c r="A257" s="121" t="s">
        <v>135</v>
      </c>
      <c r="B257" s="24" t="s">
        <v>133</v>
      </c>
      <c r="C257" s="24" t="s">
        <v>239</v>
      </c>
      <c r="D257" s="25">
        <v>45777</v>
      </c>
      <c r="E257" s="24" t="s">
        <v>3471</v>
      </c>
      <c r="F257" s="24">
        <v>1</v>
      </c>
      <c r="G257" s="24" t="s">
        <v>8377</v>
      </c>
      <c r="H257" s="24">
        <v>4</v>
      </c>
      <c r="I257" s="24">
        <v>0.1</v>
      </c>
      <c r="J257" s="24" t="s">
        <v>3196</v>
      </c>
      <c r="K257" s="26">
        <v>3000</v>
      </c>
      <c r="L257" s="26">
        <v>300</v>
      </c>
      <c r="M257" s="24"/>
      <c r="N257" s="24"/>
      <c r="O257" s="24"/>
      <c r="P257" s="122" t="s">
        <v>3273</v>
      </c>
    </row>
    <row r="258" spans="1:16" x14ac:dyDescent="0.3">
      <c r="A258" s="121" t="s">
        <v>8375</v>
      </c>
      <c r="B258" s="24" t="s">
        <v>451</v>
      </c>
      <c r="C258" s="24" t="s">
        <v>1037</v>
      </c>
      <c r="D258" s="25">
        <v>45777</v>
      </c>
      <c r="E258" s="2" t="s">
        <v>3470</v>
      </c>
      <c r="F258" s="24">
        <v>1</v>
      </c>
      <c r="G258" s="24" t="s">
        <v>8377</v>
      </c>
      <c r="H258" s="24">
        <v>4</v>
      </c>
      <c r="I258" s="24">
        <v>0.5</v>
      </c>
      <c r="J258" s="24" t="s">
        <v>3196</v>
      </c>
      <c r="K258" s="26">
        <v>2500</v>
      </c>
      <c r="L258" s="26">
        <v>1250</v>
      </c>
      <c r="M258" s="24"/>
      <c r="N258" s="24" t="s">
        <v>8378</v>
      </c>
      <c r="O258" s="24"/>
      <c r="P258" s="122">
        <v>0.5</v>
      </c>
    </row>
    <row r="259" spans="1:16" x14ac:dyDescent="0.3">
      <c r="A259" s="121" t="s">
        <v>8375</v>
      </c>
      <c r="B259" s="24" t="s">
        <v>295</v>
      </c>
      <c r="C259" s="24" t="s">
        <v>293</v>
      </c>
      <c r="D259" s="25">
        <v>45777</v>
      </c>
      <c r="E259" s="2" t="s">
        <v>3470</v>
      </c>
      <c r="F259" s="24">
        <v>1</v>
      </c>
      <c r="G259" s="24" t="s">
        <v>8377</v>
      </c>
      <c r="H259" s="24">
        <v>4</v>
      </c>
      <c r="I259" s="24">
        <v>0.18</v>
      </c>
      <c r="J259" s="24" t="s">
        <v>3196</v>
      </c>
      <c r="K259" s="26">
        <v>1300</v>
      </c>
      <c r="L259" s="26">
        <v>234</v>
      </c>
      <c r="M259" s="24"/>
      <c r="N259" s="24"/>
      <c r="O259" s="24"/>
      <c r="P259" s="122">
        <v>1</v>
      </c>
    </row>
    <row r="260" spans="1:16" x14ac:dyDescent="0.3">
      <c r="A260" s="121" t="s">
        <v>8375</v>
      </c>
      <c r="B260" s="24" t="s">
        <v>313</v>
      </c>
      <c r="C260" s="24" t="s">
        <v>293</v>
      </c>
      <c r="D260" s="25">
        <v>45777</v>
      </c>
      <c r="E260" s="2" t="s">
        <v>3470</v>
      </c>
      <c r="F260" s="24">
        <v>1</v>
      </c>
      <c r="G260" s="24" t="s">
        <v>8377</v>
      </c>
      <c r="H260" s="24">
        <v>4</v>
      </c>
      <c r="I260" s="24">
        <v>0.1</v>
      </c>
      <c r="J260" s="24" t="s">
        <v>3196</v>
      </c>
      <c r="K260" s="26">
        <v>1300</v>
      </c>
      <c r="L260" s="26">
        <v>130</v>
      </c>
      <c r="M260" s="24"/>
      <c r="N260" s="24"/>
      <c r="O260" s="24"/>
      <c r="P260" s="122">
        <v>0.30000000000000004</v>
      </c>
    </row>
    <row r="261" spans="1:16" x14ac:dyDescent="0.3">
      <c r="A261" s="121" t="s">
        <v>8375</v>
      </c>
      <c r="B261" s="24" t="s">
        <v>461</v>
      </c>
      <c r="C261" s="24" t="s">
        <v>1040</v>
      </c>
      <c r="D261" s="25">
        <v>45777</v>
      </c>
      <c r="E261" s="2" t="s">
        <v>3470</v>
      </c>
      <c r="F261" s="24">
        <v>1</v>
      </c>
      <c r="G261" s="24" t="s">
        <v>8377</v>
      </c>
      <c r="H261" s="24">
        <v>4</v>
      </c>
      <c r="I261" s="24">
        <v>1</v>
      </c>
      <c r="J261" s="24" t="s">
        <v>3196</v>
      </c>
      <c r="K261" s="26">
        <v>2000</v>
      </c>
      <c r="L261" s="26">
        <v>2000</v>
      </c>
      <c r="M261" s="24"/>
      <c r="N261" s="24"/>
      <c r="O261" s="24"/>
      <c r="P261" s="122">
        <v>1</v>
      </c>
    </row>
    <row r="262" spans="1:16" x14ac:dyDescent="0.3">
      <c r="A262" s="121" t="s">
        <v>8375</v>
      </c>
      <c r="B262" s="24" t="s">
        <v>462</v>
      </c>
      <c r="C262" s="24" t="s">
        <v>1040</v>
      </c>
      <c r="D262" s="25">
        <v>45777</v>
      </c>
      <c r="E262" s="24" t="s">
        <v>3470</v>
      </c>
      <c r="F262" s="24">
        <v>1</v>
      </c>
      <c r="G262" s="24" t="s">
        <v>8377</v>
      </c>
      <c r="H262" s="24">
        <v>4</v>
      </c>
      <c r="I262" s="24">
        <v>0.1</v>
      </c>
      <c r="J262" s="24" t="s">
        <v>3196</v>
      </c>
      <c r="K262" s="26">
        <v>2000</v>
      </c>
      <c r="L262" s="26">
        <v>200</v>
      </c>
      <c r="M262" s="24"/>
      <c r="N262" s="24"/>
      <c r="O262" s="24"/>
      <c r="P262" s="122">
        <v>1</v>
      </c>
    </row>
    <row r="263" spans="1:16" x14ac:dyDescent="0.3">
      <c r="A263" s="121" t="s">
        <v>8375</v>
      </c>
      <c r="B263" s="24" t="s">
        <v>3482</v>
      </c>
      <c r="C263" s="24" t="s">
        <v>3476</v>
      </c>
      <c r="D263" s="25">
        <v>45777</v>
      </c>
      <c r="E263" s="24" t="s">
        <v>3470</v>
      </c>
      <c r="F263" s="24">
        <v>1</v>
      </c>
      <c r="G263" s="24" t="s">
        <v>8377</v>
      </c>
      <c r="H263" s="24">
        <v>4</v>
      </c>
      <c r="I263" s="24">
        <v>1</v>
      </c>
      <c r="J263" s="24" t="s">
        <v>3196</v>
      </c>
      <c r="K263" s="26">
        <v>800</v>
      </c>
      <c r="L263" s="26">
        <v>800</v>
      </c>
      <c r="M263" s="24"/>
      <c r="N263" s="24"/>
      <c r="O263" s="24"/>
      <c r="P263" s="122">
        <v>1</v>
      </c>
    </row>
    <row r="264" spans="1:16" x14ac:dyDescent="0.3">
      <c r="A264" s="121" t="s">
        <v>8375</v>
      </c>
      <c r="B264" s="24" t="s">
        <v>46</v>
      </c>
      <c r="C264" s="24" t="s">
        <v>165</v>
      </c>
      <c r="D264" s="25">
        <v>45777</v>
      </c>
      <c r="E264" s="2" t="s">
        <v>3470</v>
      </c>
      <c r="F264" s="24">
        <v>1</v>
      </c>
      <c r="G264" s="24" t="s">
        <v>8377</v>
      </c>
      <c r="H264" s="24">
        <v>4</v>
      </c>
      <c r="I264" s="24">
        <v>0.28000000000000003</v>
      </c>
      <c r="J264" s="24" t="s">
        <v>3196</v>
      </c>
      <c r="K264" s="26">
        <v>1300</v>
      </c>
      <c r="L264" s="26">
        <v>364.00000000000006</v>
      </c>
      <c r="M264" s="24"/>
      <c r="N264" s="24"/>
      <c r="O264" s="24"/>
      <c r="P264" s="122">
        <v>1</v>
      </c>
    </row>
    <row r="265" spans="1:16" x14ac:dyDescent="0.3">
      <c r="A265" s="121" t="s">
        <v>8375</v>
      </c>
      <c r="B265" s="24" t="s">
        <v>51</v>
      </c>
      <c r="C265" s="24" t="s">
        <v>169</v>
      </c>
      <c r="D265" s="25">
        <v>45777</v>
      </c>
      <c r="E265" s="24" t="s">
        <v>3470</v>
      </c>
      <c r="F265" s="24">
        <v>1</v>
      </c>
      <c r="G265" s="24" t="s">
        <v>8377</v>
      </c>
      <c r="H265" s="24">
        <v>4</v>
      </c>
      <c r="I265" s="24">
        <v>0.46</v>
      </c>
      <c r="J265" s="24" t="s">
        <v>3196</v>
      </c>
      <c r="K265" s="26">
        <v>1500</v>
      </c>
      <c r="L265" s="26">
        <v>690</v>
      </c>
      <c r="M265" s="24"/>
      <c r="N265" s="24"/>
      <c r="O265" s="24"/>
      <c r="P265" s="122" t="s">
        <v>3273</v>
      </c>
    </row>
    <row r="266" spans="1:16" x14ac:dyDescent="0.3">
      <c r="A266" s="121" t="s">
        <v>8375</v>
      </c>
      <c r="B266" s="24" t="s">
        <v>70</v>
      </c>
      <c r="C266" s="24" t="s">
        <v>186</v>
      </c>
      <c r="D266" s="25">
        <v>45777</v>
      </c>
      <c r="E266" s="2" t="s">
        <v>3470</v>
      </c>
      <c r="F266" s="24">
        <v>1</v>
      </c>
      <c r="G266" s="24" t="s">
        <v>8377</v>
      </c>
      <c r="H266" s="24">
        <v>4</v>
      </c>
      <c r="I266" s="24">
        <v>0.31</v>
      </c>
      <c r="J266" s="24" t="s">
        <v>3196</v>
      </c>
      <c r="K266" s="26">
        <v>1500</v>
      </c>
      <c r="L266" s="26">
        <v>465</v>
      </c>
      <c r="M266" s="24"/>
      <c r="N266" s="24"/>
      <c r="O266" s="24"/>
      <c r="P266" s="122">
        <v>1</v>
      </c>
    </row>
    <row r="267" spans="1:16" x14ac:dyDescent="0.3">
      <c r="A267" s="121" t="s">
        <v>8375</v>
      </c>
      <c r="B267" s="24" t="s">
        <v>76</v>
      </c>
      <c r="C267" s="24" t="s">
        <v>1253</v>
      </c>
      <c r="D267" s="25">
        <v>45777</v>
      </c>
      <c r="E267" s="2" t="s">
        <v>3470</v>
      </c>
      <c r="F267" s="24">
        <v>1</v>
      </c>
      <c r="G267" s="24" t="s">
        <v>8377</v>
      </c>
      <c r="H267" s="24">
        <v>4</v>
      </c>
      <c r="I267" s="24">
        <v>0.05</v>
      </c>
      <c r="J267" s="24" t="s">
        <v>3196</v>
      </c>
      <c r="K267" s="26">
        <v>1500</v>
      </c>
      <c r="L267" s="26">
        <v>75</v>
      </c>
      <c r="M267" s="24"/>
      <c r="N267" s="24"/>
      <c r="O267" s="24"/>
      <c r="P267" s="122">
        <v>0.1</v>
      </c>
    </row>
    <row r="268" spans="1:16" x14ac:dyDescent="0.3">
      <c r="A268" s="121" t="s">
        <v>8375</v>
      </c>
      <c r="B268" s="24" t="s">
        <v>89</v>
      </c>
      <c r="C268" s="24" t="s">
        <v>204</v>
      </c>
      <c r="D268" s="25">
        <v>45777</v>
      </c>
      <c r="E268" s="2" t="s">
        <v>3470</v>
      </c>
      <c r="F268" s="24">
        <v>1</v>
      </c>
      <c r="G268" s="24" t="s">
        <v>8377</v>
      </c>
      <c r="H268" s="24">
        <v>4</v>
      </c>
      <c r="I268" s="24">
        <v>0.28000000000000003</v>
      </c>
      <c r="J268" s="24" t="s">
        <v>3196</v>
      </c>
      <c r="K268" s="26">
        <v>1500</v>
      </c>
      <c r="L268" s="123">
        <v>420.00000000000006</v>
      </c>
      <c r="M268" s="24"/>
      <c r="N268" s="24"/>
      <c r="O268" s="24"/>
      <c r="P268" s="122" t="s">
        <v>3273</v>
      </c>
    </row>
    <row r="269" spans="1:16" x14ac:dyDescent="0.3">
      <c r="A269" s="121" t="s">
        <v>8375</v>
      </c>
      <c r="B269" s="24" t="s">
        <v>90</v>
      </c>
      <c r="C269" s="24" t="s">
        <v>205</v>
      </c>
      <c r="D269" s="25">
        <v>45777</v>
      </c>
      <c r="E269" s="2" t="s">
        <v>3470</v>
      </c>
      <c r="F269" s="24">
        <v>1</v>
      </c>
      <c r="G269" s="24" t="s">
        <v>8377</v>
      </c>
      <c r="H269" s="24">
        <v>4</v>
      </c>
      <c r="I269" s="24">
        <v>0.36</v>
      </c>
      <c r="J269" s="24" t="s">
        <v>3196</v>
      </c>
      <c r="K269" s="26">
        <v>1300</v>
      </c>
      <c r="L269" s="26">
        <v>468</v>
      </c>
      <c r="M269" s="24"/>
      <c r="N269" s="24"/>
      <c r="O269" s="24"/>
      <c r="P269" s="122">
        <v>0.99999999999999989</v>
      </c>
    </row>
    <row r="270" spans="1:16" x14ac:dyDescent="0.3">
      <c r="A270" s="121" t="s">
        <v>8375</v>
      </c>
      <c r="B270" s="24" t="s">
        <v>253</v>
      </c>
      <c r="C270" s="24" t="s">
        <v>208</v>
      </c>
      <c r="D270" s="25">
        <v>45777</v>
      </c>
      <c r="E270" s="2" t="s">
        <v>3470</v>
      </c>
      <c r="F270" s="24">
        <v>1</v>
      </c>
      <c r="G270" s="24" t="s">
        <v>8377</v>
      </c>
      <c r="H270" s="24">
        <v>4</v>
      </c>
      <c r="I270" s="24">
        <v>0.77</v>
      </c>
      <c r="J270" s="24" t="s">
        <v>3196</v>
      </c>
      <c r="K270" s="26">
        <v>1300</v>
      </c>
      <c r="L270" s="26">
        <v>1001</v>
      </c>
      <c r="M270" s="24"/>
      <c r="N270" s="24"/>
      <c r="O270" s="24"/>
      <c r="P270" s="122">
        <v>1</v>
      </c>
    </row>
    <row r="271" spans="1:16" x14ac:dyDescent="0.3">
      <c r="A271" s="121" t="s">
        <v>8375</v>
      </c>
      <c r="B271" s="24" t="s">
        <v>99</v>
      </c>
      <c r="C271" s="24" t="s">
        <v>210</v>
      </c>
      <c r="D271" s="25">
        <v>45777</v>
      </c>
      <c r="E271" s="24" t="s">
        <v>3470</v>
      </c>
      <c r="F271" s="24">
        <v>1</v>
      </c>
      <c r="G271" s="24" t="s">
        <v>8377</v>
      </c>
      <c r="H271" s="24">
        <v>4</v>
      </c>
      <c r="I271" s="24">
        <v>0.05</v>
      </c>
      <c r="J271" s="24" t="s">
        <v>3196</v>
      </c>
      <c r="K271" s="26">
        <v>1300</v>
      </c>
      <c r="L271" s="26">
        <v>65</v>
      </c>
      <c r="M271" s="24"/>
      <c r="N271" s="24"/>
      <c r="O271" s="24"/>
      <c r="P271" s="122">
        <v>0.05</v>
      </c>
    </row>
    <row r="272" spans="1:16" x14ac:dyDescent="0.3">
      <c r="A272" s="121" t="s">
        <v>8375</v>
      </c>
      <c r="B272" s="24" t="s">
        <v>332</v>
      </c>
      <c r="C272" s="24" t="s">
        <v>333</v>
      </c>
      <c r="D272" s="25">
        <v>45777</v>
      </c>
      <c r="E272" s="2" t="s">
        <v>3470</v>
      </c>
      <c r="F272" s="24">
        <v>1</v>
      </c>
      <c r="G272" s="24" t="s">
        <v>8377</v>
      </c>
      <c r="H272" s="24">
        <v>4</v>
      </c>
      <c r="I272" s="24">
        <v>1</v>
      </c>
      <c r="J272" s="24" t="s">
        <v>3196</v>
      </c>
      <c r="K272" s="26">
        <v>3650</v>
      </c>
      <c r="L272" s="26">
        <v>3650</v>
      </c>
      <c r="M272" s="24"/>
      <c r="N272" s="24"/>
      <c r="O272" s="24"/>
      <c r="P272" s="122">
        <v>1</v>
      </c>
    </row>
    <row r="273" spans="1:16" x14ac:dyDescent="0.3">
      <c r="A273" s="121" t="s">
        <v>8375</v>
      </c>
      <c r="B273" s="24" t="s">
        <v>124</v>
      </c>
      <c r="C273" s="24" t="s">
        <v>230</v>
      </c>
      <c r="D273" s="25">
        <v>45777</v>
      </c>
      <c r="E273" s="2" t="s">
        <v>3470</v>
      </c>
      <c r="F273" s="24">
        <v>1</v>
      </c>
      <c r="G273" s="24" t="s">
        <v>8377</v>
      </c>
      <c r="H273" s="24">
        <v>4</v>
      </c>
      <c r="I273" s="24">
        <v>0.5</v>
      </c>
      <c r="J273" s="24" t="s">
        <v>3196</v>
      </c>
      <c r="K273" s="26">
        <v>4000</v>
      </c>
      <c r="L273" s="26">
        <v>2000</v>
      </c>
      <c r="M273" s="24"/>
      <c r="N273" s="24"/>
      <c r="O273" s="24"/>
      <c r="P273" s="122">
        <v>0.5</v>
      </c>
    </row>
    <row r="274" spans="1:16" x14ac:dyDescent="0.3">
      <c r="A274" s="121" t="s">
        <v>8375</v>
      </c>
      <c r="B274" s="24" t="s">
        <v>6005</v>
      </c>
      <c r="C274" s="24" t="s">
        <v>6028</v>
      </c>
      <c r="D274" s="25">
        <v>45777</v>
      </c>
      <c r="E274" s="2" t="s">
        <v>3470</v>
      </c>
      <c r="F274" s="24">
        <v>1</v>
      </c>
      <c r="G274" s="24" t="s">
        <v>8377</v>
      </c>
      <c r="H274" s="24">
        <v>4</v>
      </c>
      <c r="I274" s="24">
        <v>0.5</v>
      </c>
      <c r="J274" s="24" t="s">
        <v>3196</v>
      </c>
      <c r="K274" s="26">
        <v>2000</v>
      </c>
      <c r="L274" s="26">
        <v>1000</v>
      </c>
      <c r="M274" s="24"/>
      <c r="N274" s="24"/>
      <c r="O274" s="24"/>
      <c r="P274" s="122">
        <v>0.5</v>
      </c>
    </row>
    <row r="275" spans="1:16" x14ac:dyDescent="0.3">
      <c r="A275" s="121" t="s">
        <v>8375</v>
      </c>
      <c r="B275" s="24" t="s">
        <v>7669</v>
      </c>
      <c r="C275" s="24" t="s">
        <v>7671</v>
      </c>
      <c r="D275" s="25">
        <v>45777</v>
      </c>
      <c r="E275" s="24" t="s">
        <v>281</v>
      </c>
      <c r="F275" s="24">
        <v>1</v>
      </c>
      <c r="G275" s="24" t="s">
        <v>8377</v>
      </c>
      <c r="H275" s="24">
        <v>4</v>
      </c>
      <c r="I275" s="24">
        <v>0.08</v>
      </c>
      <c r="J275" s="24" t="s">
        <v>3196</v>
      </c>
      <c r="K275" s="26">
        <v>200</v>
      </c>
      <c r="L275" s="26">
        <v>16</v>
      </c>
      <c r="M275" s="24"/>
      <c r="N275" s="24"/>
      <c r="O275" s="24"/>
      <c r="P275" s="122">
        <v>1</v>
      </c>
    </row>
    <row r="276" spans="1:16" x14ac:dyDescent="0.3">
      <c r="A276" s="121" t="s">
        <v>8375</v>
      </c>
      <c r="B276" s="24" t="s">
        <v>462</v>
      </c>
      <c r="C276" s="24" t="s">
        <v>1040</v>
      </c>
      <c r="D276" s="25">
        <v>45777</v>
      </c>
      <c r="E276" s="24" t="s">
        <v>281</v>
      </c>
      <c r="F276" s="24">
        <v>1</v>
      </c>
      <c r="G276" s="24" t="s">
        <v>8377</v>
      </c>
      <c r="H276" s="24">
        <v>4</v>
      </c>
      <c r="I276" s="24">
        <v>0.26</v>
      </c>
      <c r="J276" s="24" t="s">
        <v>3196</v>
      </c>
      <c r="K276" s="26">
        <v>2000</v>
      </c>
      <c r="L276" s="26">
        <v>520</v>
      </c>
      <c r="M276" s="24"/>
      <c r="N276" s="24"/>
      <c r="O276" s="24"/>
      <c r="P276" s="122" t="s">
        <v>3273</v>
      </c>
    </row>
    <row r="277" spans="1:16" x14ac:dyDescent="0.3">
      <c r="A277" s="121" t="s">
        <v>8375</v>
      </c>
      <c r="B277" s="24" t="s">
        <v>1080</v>
      </c>
      <c r="C277" s="24" t="s">
        <v>1197</v>
      </c>
      <c r="D277" s="25">
        <v>45777</v>
      </c>
      <c r="E277" s="24" t="s">
        <v>281</v>
      </c>
      <c r="F277" s="24">
        <v>1</v>
      </c>
      <c r="G277" s="24" t="s">
        <v>8377</v>
      </c>
      <c r="H277" s="24">
        <v>4</v>
      </c>
      <c r="I277" s="24">
        <v>0.5</v>
      </c>
      <c r="J277" s="24" t="s">
        <v>3196</v>
      </c>
      <c r="K277" s="26">
        <v>1250</v>
      </c>
      <c r="L277" s="26">
        <v>625</v>
      </c>
      <c r="M277" s="24"/>
      <c r="N277" s="24"/>
      <c r="O277" s="24"/>
      <c r="P277" s="122">
        <v>0.5</v>
      </c>
    </row>
    <row r="278" spans="1:16" x14ac:dyDescent="0.3">
      <c r="A278" s="121" t="s">
        <v>8375</v>
      </c>
      <c r="B278" s="24" t="s">
        <v>46</v>
      </c>
      <c r="C278" s="24" t="s">
        <v>165</v>
      </c>
      <c r="D278" s="25">
        <v>45777</v>
      </c>
      <c r="E278" s="24" t="s">
        <v>281</v>
      </c>
      <c r="F278" s="24">
        <v>1</v>
      </c>
      <c r="G278" s="24" t="s">
        <v>8377</v>
      </c>
      <c r="H278" s="24">
        <v>4</v>
      </c>
      <c r="I278" s="24">
        <v>0.05</v>
      </c>
      <c r="J278" s="24" t="s">
        <v>3196</v>
      </c>
      <c r="K278" s="26">
        <v>1300</v>
      </c>
      <c r="L278" s="26">
        <v>65</v>
      </c>
      <c r="M278" s="24"/>
      <c r="N278" s="24"/>
      <c r="O278" s="24"/>
      <c r="P278" s="122" t="s">
        <v>3273</v>
      </c>
    </row>
    <row r="279" spans="1:16" x14ac:dyDescent="0.3">
      <c r="A279" s="121" t="s">
        <v>8375</v>
      </c>
      <c r="B279" s="24" t="s">
        <v>70</v>
      </c>
      <c r="C279" s="24" t="s">
        <v>186</v>
      </c>
      <c r="D279" s="25">
        <v>45777</v>
      </c>
      <c r="E279" s="24" t="s">
        <v>281</v>
      </c>
      <c r="F279" s="24">
        <v>1</v>
      </c>
      <c r="G279" s="24" t="s">
        <v>8377</v>
      </c>
      <c r="H279" s="24">
        <v>4</v>
      </c>
      <c r="I279" s="24">
        <v>0.05</v>
      </c>
      <c r="J279" s="24" t="s">
        <v>3196</v>
      </c>
      <c r="K279" s="26">
        <v>1500</v>
      </c>
      <c r="L279" s="26">
        <v>75</v>
      </c>
      <c r="M279" s="24"/>
      <c r="N279" s="24"/>
      <c r="O279" s="24"/>
      <c r="P279" s="122" t="s">
        <v>3273</v>
      </c>
    </row>
    <row r="280" spans="1:16" x14ac:dyDescent="0.3">
      <c r="A280" s="121" t="s">
        <v>135</v>
      </c>
      <c r="B280" s="24" t="s">
        <v>305</v>
      </c>
      <c r="C280" s="24" t="s">
        <v>293</v>
      </c>
      <c r="D280" s="25">
        <v>45777</v>
      </c>
      <c r="E280" s="2" t="s">
        <v>3721</v>
      </c>
      <c r="F280" s="24">
        <v>1</v>
      </c>
      <c r="G280" s="24" t="s">
        <v>8377</v>
      </c>
      <c r="H280" s="24">
        <v>4</v>
      </c>
      <c r="I280" s="24">
        <v>0.2</v>
      </c>
      <c r="J280" s="24" t="s">
        <v>3196</v>
      </c>
      <c r="K280" s="26">
        <v>1300</v>
      </c>
      <c r="L280" s="26">
        <v>260</v>
      </c>
      <c r="M280" s="24"/>
      <c r="N280" s="24"/>
      <c r="O280" s="24"/>
      <c r="P280" s="122">
        <v>1</v>
      </c>
    </row>
    <row r="281" spans="1:16" x14ac:dyDescent="0.3">
      <c r="A281" s="121" t="s">
        <v>135</v>
      </c>
      <c r="B281" s="24" t="s">
        <v>459</v>
      </c>
      <c r="C281" s="24" t="s">
        <v>1040</v>
      </c>
      <c r="D281" s="25">
        <v>45777</v>
      </c>
      <c r="E281" s="24" t="s">
        <v>3721</v>
      </c>
      <c r="F281" s="24">
        <v>1</v>
      </c>
      <c r="G281" s="24" t="s">
        <v>8377</v>
      </c>
      <c r="H281" s="24">
        <v>4</v>
      </c>
      <c r="I281" s="24">
        <v>0.09</v>
      </c>
      <c r="J281" s="24" t="s">
        <v>3196</v>
      </c>
      <c r="K281" s="26">
        <v>2000</v>
      </c>
      <c r="L281" s="26">
        <v>180</v>
      </c>
      <c r="M281" s="24"/>
      <c r="N281" s="24"/>
      <c r="O281" s="24"/>
      <c r="P281" s="122">
        <v>1</v>
      </c>
    </row>
    <row r="282" spans="1:16" x14ac:dyDescent="0.3">
      <c r="A282" s="121" t="s">
        <v>135</v>
      </c>
      <c r="B282" s="24" t="s">
        <v>509</v>
      </c>
      <c r="C282" s="24" t="s">
        <v>3486</v>
      </c>
      <c r="D282" s="25">
        <v>45777</v>
      </c>
      <c r="E282" s="2" t="s">
        <v>3721</v>
      </c>
      <c r="F282" s="24">
        <v>1</v>
      </c>
      <c r="G282" s="24" t="s">
        <v>8377</v>
      </c>
      <c r="H282" s="24">
        <v>4</v>
      </c>
      <c r="I282" s="24">
        <v>0.25</v>
      </c>
      <c r="J282" s="24" t="s">
        <v>3196</v>
      </c>
      <c r="K282" s="26">
        <v>3500</v>
      </c>
      <c r="L282" s="26">
        <v>875</v>
      </c>
      <c r="M282" s="24"/>
      <c r="N282" s="24"/>
      <c r="O282" s="24"/>
      <c r="P282" s="122" t="s">
        <v>3273</v>
      </c>
    </row>
    <row r="283" spans="1:16" x14ac:dyDescent="0.3">
      <c r="A283" s="121" t="s">
        <v>135</v>
      </c>
      <c r="B283" s="24" t="s">
        <v>54</v>
      </c>
      <c r="C283" s="24" t="s">
        <v>171</v>
      </c>
      <c r="D283" s="25">
        <v>45777</v>
      </c>
      <c r="E283" s="2" t="s">
        <v>3721</v>
      </c>
      <c r="F283" s="24">
        <v>1</v>
      </c>
      <c r="G283" s="24" t="s">
        <v>8377</v>
      </c>
      <c r="H283" s="24">
        <v>4</v>
      </c>
      <c r="I283" s="24">
        <v>1</v>
      </c>
      <c r="J283" s="24" t="s">
        <v>3196</v>
      </c>
      <c r="K283" s="26">
        <v>1300</v>
      </c>
      <c r="L283" s="26">
        <v>1300</v>
      </c>
      <c r="M283" s="24"/>
      <c r="N283" s="24"/>
      <c r="O283" s="24"/>
      <c r="P283" s="122">
        <v>1</v>
      </c>
    </row>
    <row r="284" spans="1:16" x14ac:dyDescent="0.3">
      <c r="A284" s="121" t="s">
        <v>135</v>
      </c>
      <c r="B284" s="24" t="s">
        <v>55</v>
      </c>
      <c r="C284" s="24" t="s">
        <v>1246</v>
      </c>
      <c r="D284" s="25">
        <v>45777</v>
      </c>
      <c r="E284" s="24" t="s">
        <v>3721</v>
      </c>
      <c r="F284" s="24">
        <v>1</v>
      </c>
      <c r="G284" s="24" t="s">
        <v>8377</v>
      </c>
      <c r="H284" s="24">
        <v>4</v>
      </c>
      <c r="I284" s="24">
        <v>0.12</v>
      </c>
      <c r="J284" s="24" t="s">
        <v>3196</v>
      </c>
      <c r="K284" s="26">
        <v>1300</v>
      </c>
      <c r="L284" s="26">
        <v>156</v>
      </c>
      <c r="M284" s="24"/>
      <c r="N284" s="24"/>
      <c r="O284" s="24"/>
      <c r="P284" s="122">
        <v>1</v>
      </c>
    </row>
    <row r="285" spans="1:16" x14ac:dyDescent="0.3">
      <c r="A285" s="121" t="s">
        <v>135</v>
      </c>
      <c r="B285" s="24" t="s">
        <v>77</v>
      </c>
      <c r="C285" s="24" t="s">
        <v>192</v>
      </c>
      <c r="D285" s="25">
        <v>45777</v>
      </c>
      <c r="E285" s="2" t="s">
        <v>3721</v>
      </c>
      <c r="F285" s="24">
        <v>1</v>
      </c>
      <c r="G285" s="24" t="s">
        <v>8377</v>
      </c>
      <c r="H285" s="24">
        <v>4</v>
      </c>
      <c r="I285" s="24">
        <v>0.04</v>
      </c>
      <c r="J285" s="24" t="s">
        <v>3196</v>
      </c>
      <c r="K285" s="26">
        <v>1500</v>
      </c>
      <c r="L285" s="26">
        <v>60</v>
      </c>
      <c r="M285" s="24"/>
      <c r="N285" s="24"/>
      <c r="O285" s="24"/>
      <c r="P285" s="122" t="s">
        <v>3273</v>
      </c>
    </row>
    <row r="286" spans="1:16" x14ac:dyDescent="0.3">
      <c r="A286" s="121" t="s">
        <v>135</v>
      </c>
      <c r="B286" s="24" t="s">
        <v>80</v>
      </c>
      <c r="C286" s="24" t="s">
        <v>195</v>
      </c>
      <c r="D286" s="25">
        <v>45777</v>
      </c>
      <c r="E286" s="24" t="s">
        <v>3721</v>
      </c>
      <c r="F286" s="24">
        <v>1</v>
      </c>
      <c r="G286" s="24" t="s">
        <v>8377</v>
      </c>
      <c r="H286" s="24">
        <v>4</v>
      </c>
      <c r="I286" s="24">
        <v>0.09</v>
      </c>
      <c r="J286" s="24" t="s">
        <v>3196</v>
      </c>
      <c r="K286" s="26">
        <v>1500</v>
      </c>
      <c r="L286" s="26">
        <v>135</v>
      </c>
      <c r="M286" s="24"/>
      <c r="N286" s="24"/>
      <c r="O286" s="24"/>
      <c r="P286" s="122" t="s">
        <v>3273</v>
      </c>
    </row>
    <row r="287" spans="1:16" x14ac:dyDescent="0.3">
      <c r="A287" s="121" t="s">
        <v>135</v>
      </c>
      <c r="B287" s="24" t="s">
        <v>3799</v>
      </c>
      <c r="C287" s="24" t="s">
        <v>3806</v>
      </c>
      <c r="D287" s="25">
        <v>45777</v>
      </c>
      <c r="E287" s="24" t="s">
        <v>3721</v>
      </c>
      <c r="F287" s="24">
        <v>1</v>
      </c>
      <c r="G287" s="24" t="s">
        <v>8377</v>
      </c>
      <c r="H287" s="24">
        <v>4</v>
      </c>
      <c r="I287" s="24">
        <v>0.15</v>
      </c>
      <c r="J287" s="24" t="s">
        <v>3196</v>
      </c>
      <c r="K287" s="26">
        <v>1000</v>
      </c>
      <c r="L287" s="26">
        <v>150</v>
      </c>
      <c r="M287" s="24"/>
      <c r="N287" s="24"/>
      <c r="O287" s="24"/>
      <c r="P287" s="122" t="s">
        <v>3273</v>
      </c>
    </row>
    <row r="288" spans="1:16" x14ac:dyDescent="0.3">
      <c r="A288" s="121" t="s">
        <v>135</v>
      </c>
      <c r="B288" s="24" t="s">
        <v>6050</v>
      </c>
      <c r="C288" s="24" t="s">
        <v>7530</v>
      </c>
      <c r="D288" s="25">
        <v>45777</v>
      </c>
      <c r="E288" s="2" t="s">
        <v>3721</v>
      </c>
      <c r="F288" s="24">
        <v>1</v>
      </c>
      <c r="G288" s="24" t="s">
        <v>8377</v>
      </c>
      <c r="H288" s="24">
        <v>4</v>
      </c>
      <c r="I288" s="24">
        <v>0.18</v>
      </c>
      <c r="J288" s="24" t="s">
        <v>3196</v>
      </c>
      <c r="K288" s="26">
        <v>1500</v>
      </c>
      <c r="L288" s="26">
        <v>270</v>
      </c>
      <c r="M288" s="24"/>
      <c r="N288" s="24"/>
      <c r="O288" s="24"/>
      <c r="P288" s="122" t="s">
        <v>3273</v>
      </c>
    </row>
    <row r="289" spans="1:16" x14ac:dyDescent="0.3">
      <c r="A289" s="121" t="s">
        <v>135</v>
      </c>
      <c r="B289" s="24" t="s">
        <v>2870</v>
      </c>
      <c r="C289" s="24" t="s">
        <v>2871</v>
      </c>
      <c r="D289" s="25">
        <v>45777</v>
      </c>
      <c r="E289" s="24" t="s">
        <v>3721</v>
      </c>
      <c r="F289" s="24">
        <v>1</v>
      </c>
      <c r="G289" s="24" t="s">
        <v>8377</v>
      </c>
      <c r="H289" s="24">
        <v>4</v>
      </c>
      <c r="I289" s="24">
        <v>0.15</v>
      </c>
      <c r="J289" s="24" t="s">
        <v>3196</v>
      </c>
      <c r="K289" s="26">
        <v>3650</v>
      </c>
      <c r="L289" s="26">
        <v>547.5</v>
      </c>
      <c r="M289" s="24"/>
      <c r="N289" s="24"/>
      <c r="O289" s="24"/>
      <c r="P289" s="122" t="s">
        <v>3273</v>
      </c>
    </row>
    <row r="290" spans="1:16" x14ac:dyDescent="0.3">
      <c r="A290" s="121" t="s">
        <v>135</v>
      </c>
      <c r="B290" s="24" t="s">
        <v>114</v>
      </c>
      <c r="C290" s="24" t="s">
        <v>224</v>
      </c>
      <c r="D290" s="25">
        <v>45777</v>
      </c>
      <c r="E290" s="2" t="s">
        <v>3721</v>
      </c>
      <c r="F290" s="24">
        <v>1</v>
      </c>
      <c r="G290" s="24" t="s">
        <v>8377</v>
      </c>
      <c r="H290" s="24">
        <v>4</v>
      </c>
      <c r="I290" s="24">
        <v>0.5</v>
      </c>
      <c r="J290" s="24" t="s">
        <v>3196</v>
      </c>
      <c r="K290" s="26">
        <v>2100</v>
      </c>
      <c r="L290" s="26">
        <v>1050</v>
      </c>
      <c r="M290" s="24"/>
      <c r="N290" s="24"/>
      <c r="O290" s="24"/>
      <c r="P290" s="122">
        <v>0.5</v>
      </c>
    </row>
    <row r="291" spans="1:16" x14ac:dyDescent="0.3">
      <c r="A291" s="121" t="s">
        <v>135</v>
      </c>
      <c r="B291" s="24" t="s">
        <v>127</v>
      </c>
      <c r="C291" s="24" t="s">
        <v>233</v>
      </c>
      <c r="D291" s="25">
        <v>45777</v>
      </c>
      <c r="E291" s="2" t="s">
        <v>3721</v>
      </c>
      <c r="F291" s="24">
        <v>1</v>
      </c>
      <c r="G291" s="24" t="s">
        <v>8377</v>
      </c>
      <c r="H291" s="24">
        <v>4</v>
      </c>
      <c r="I291" s="24">
        <v>0.5</v>
      </c>
      <c r="J291" s="24" t="s">
        <v>3196</v>
      </c>
      <c r="K291" s="26">
        <v>4000</v>
      </c>
      <c r="L291" s="26">
        <v>2000</v>
      </c>
      <c r="M291" s="24"/>
      <c r="N291" s="24"/>
      <c r="O291" s="24"/>
      <c r="P291" s="122">
        <v>0.85</v>
      </c>
    </row>
    <row r="292" spans="1:16" x14ac:dyDescent="0.3">
      <c r="A292" s="121" t="s">
        <v>135</v>
      </c>
      <c r="B292" s="24" t="s">
        <v>77</v>
      </c>
      <c r="C292" s="24" t="s">
        <v>192</v>
      </c>
      <c r="D292" s="25">
        <v>45777</v>
      </c>
      <c r="E292" s="2" t="s">
        <v>3472</v>
      </c>
      <c r="F292" s="24">
        <v>1</v>
      </c>
      <c r="G292" s="24" t="s">
        <v>450</v>
      </c>
      <c r="H292" s="24">
        <v>4</v>
      </c>
      <c r="I292" s="24">
        <v>0.03</v>
      </c>
      <c r="J292" s="24" t="s">
        <v>3196</v>
      </c>
      <c r="K292" s="26">
        <v>1500</v>
      </c>
      <c r="L292" s="26">
        <v>45</v>
      </c>
      <c r="M292" s="24"/>
      <c r="N292" s="24"/>
      <c r="O292" s="24"/>
      <c r="P292" s="122">
        <v>1</v>
      </c>
    </row>
    <row r="293" spans="1:16" x14ac:dyDescent="0.3">
      <c r="A293" s="121" t="s">
        <v>135</v>
      </c>
      <c r="B293" s="24" t="s">
        <v>3778</v>
      </c>
      <c r="C293" s="24" t="s">
        <v>3779</v>
      </c>
      <c r="D293" s="25">
        <v>45777</v>
      </c>
      <c r="E293" s="2" t="s">
        <v>3472</v>
      </c>
      <c r="F293" s="24">
        <v>1</v>
      </c>
      <c r="G293" s="24" t="s">
        <v>8377</v>
      </c>
      <c r="H293" s="24">
        <v>4</v>
      </c>
      <c r="I293" s="24">
        <v>1</v>
      </c>
      <c r="J293" s="24" t="s">
        <v>3196</v>
      </c>
      <c r="K293" s="26">
        <v>1000</v>
      </c>
      <c r="L293" s="26">
        <v>1000</v>
      </c>
      <c r="M293" s="24"/>
      <c r="N293" s="24"/>
      <c r="O293" s="24"/>
      <c r="P293" s="122">
        <v>1</v>
      </c>
    </row>
    <row r="294" spans="1:16" x14ac:dyDescent="0.3">
      <c r="A294" s="121" t="s">
        <v>135</v>
      </c>
      <c r="B294" s="24" t="s">
        <v>279</v>
      </c>
      <c r="C294" s="24" t="s">
        <v>280</v>
      </c>
      <c r="D294" s="25">
        <v>45777</v>
      </c>
      <c r="E294" s="24" t="s">
        <v>3472</v>
      </c>
      <c r="F294" s="24">
        <v>1</v>
      </c>
      <c r="G294" s="24" t="s">
        <v>8377</v>
      </c>
      <c r="H294" s="24">
        <v>4</v>
      </c>
      <c r="I294" s="24">
        <v>1</v>
      </c>
      <c r="J294" s="24" t="s">
        <v>3196</v>
      </c>
      <c r="K294" s="26">
        <v>2500</v>
      </c>
      <c r="L294" s="26">
        <v>2500</v>
      </c>
      <c r="M294" s="24"/>
      <c r="N294" s="24"/>
      <c r="O294" s="24"/>
      <c r="P294" s="122">
        <v>1</v>
      </c>
    </row>
    <row r="295" spans="1:16" x14ac:dyDescent="0.3">
      <c r="A295" s="121" t="s">
        <v>135</v>
      </c>
      <c r="B295" s="24" t="s">
        <v>1073</v>
      </c>
      <c r="C295" s="24" t="s">
        <v>1350</v>
      </c>
      <c r="D295" s="25">
        <v>45777</v>
      </c>
      <c r="E295" s="24" t="s">
        <v>3472</v>
      </c>
      <c r="F295" s="24">
        <v>1</v>
      </c>
      <c r="G295" s="24" t="s">
        <v>8377</v>
      </c>
      <c r="H295" s="24">
        <v>4</v>
      </c>
      <c r="I295" s="24">
        <v>1</v>
      </c>
      <c r="J295" s="24" t="s">
        <v>3196</v>
      </c>
      <c r="K295" s="26">
        <v>200</v>
      </c>
      <c r="L295" s="26">
        <v>200</v>
      </c>
      <c r="M295" s="24"/>
      <c r="N295" s="24"/>
      <c r="O295" s="24"/>
      <c r="P295" s="122">
        <v>1</v>
      </c>
    </row>
    <row r="296" spans="1:16" x14ac:dyDescent="0.3">
      <c r="A296" s="121" t="s">
        <v>135</v>
      </c>
      <c r="B296" s="24" t="s">
        <v>1842</v>
      </c>
      <c r="C296" s="24" t="s">
        <v>1872</v>
      </c>
      <c r="D296" s="25">
        <v>45777</v>
      </c>
      <c r="E296" s="2" t="s">
        <v>3472</v>
      </c>
      <c r="F296" s="24">
        <v>1</v>
      </c>
      <c r="G296" s="24" t="s">
        <v>8377</v>
      </c>
      <c r="H296" s="24">
        <v>4</v>
      </c>
      <c r="I296" s="24">
        <v>0.5</v>
      </c>
      <c r="J296" s="24" t="s">
        <v>3196</v>
      </c>
      <c r="K296" s="26">
        <v>5000</v>
      </c>
      <c r="L296" s="26">
        <v>2500</v>
      </c>
      <c r="M296" s="24"/>
      <c r="N296" s="24"/>
      <c r="O296" s="24"/>
      <c r="P296" s="122">
        <v>0.5</v>
      </c>
    </row>
    <row r="297" spans="1:16" x14ac:dyDescent="0.3">
      <c r="A297" s="121" t="s">
        <v>135</v>
      </c>
      <c r="B297" s="24" t="s">
        <v>1844</v>
      </c>
      <c r="C297" s="24" t="s">
        <v>1874</v>
      </c>
      <c r="D297" s="25">
        <v>45777</v>
      </c>
      <c r="E297" s="2" t="s">
        <v>3472</v>
      </c>
      <c r="F297" s="24">
        <v>1</v>
      </c>
      <c r="G297" s="24" t="s">
        <v>8377</v>
      </c>
      <c r="H297" s="24">
        <v>4</v>
      </c>
      <c r="I297" s="24">
        <v>1</v>
      </c>
      <c r="J297" s="24" t="s">
        <v>3196</v>
      </c>
      <c r="K297" s="26">
        <v>5000</v>
      </c>
      <c r="L297" s="26">
        <v>5000</v>
      </c>
      <c r="M297" s="24"/>
      <c r="N297" s="24"/>
      <c r="O297" s="24"/>
      <c r="P297" s="122">
        <v>1</v>
      </c>
    </row>
    <row r="298" spans="1:16" x14ac:dyDescent="0.3">
      <c r="A298" s="121" t="s">
        <v>135</v>
      </c>
      <c r="B298" s="24" t="s">
        <v>296</v>
      </c>
      <c r="C298" s="24" t="s">
        <v>293</v>
      </c>
      <c r="D298" s="25">
        <v>45777</v>
      </c>
      <c r="E298" s="2" t="s">
        <v>3472</v>
      </c>
      <c r="F298" s="24">
        <v>1</v>
      </c>
      <c r="G298" s="24" t="s">
        <v>8377</v>
      </c>
      <c r="H298" s="24">
        <v>4</v>
      </c>
      <c r="I298" s="24">
        <v>1</v>
      </c>
      <c r="J298" s="24" t="s">
        <v>3196</v>
      </c>
      <c r="K298" s="26">
        <v>1300</v>
      </c>
      <c r="L298" s="26">
        <v>1300</v>
      </c>
      <c r="M298" s="24"/>
      <c r="N298" s="24"/>
      <c r="O298" s="24"/>
      <c r="P298" s="122">
        <v>1</v>
      </c>
    </row>
    <row r="299" spans="1:16" x14ac:dyDescent="0.3">
      <c r="A299" s="121" t="s">
        <v>135</v>
      </c>
      <c r="B299" s="24" t="s">
        <v>299</v>
      </c>
      <c r="C299" s="24" t="s">
        <v>293</v>
      </c>
      <c r="D299" s="25">
        <v>45777</v>
      </c>
      <c r="E299" s="2" t="s">
        <v>3472</v>
      </c>
      <c r="F299" s="24">
        <v>1</v>
      </c>
      <c r="G299" s="24" t="s">
        <v>8377</v>
      </c>
      <c r="H299" s="24">
        <v>4</v>
      </c>
      <c r="I299" s="24">
        <v>1</v>
      </c>
      <c r="J299" s="24" t="s">
        <v>3196</v>
      </c>
      <c r="K299" s="26">
        <v>1300</v>
      </c>
      <c r="L299" s="26">
        <v>1300</v>
      </c>
      <c r="M299" s="24"/>
      <c r="N299" s="24"/>
      <c r="O299" s="24"/>
      <c r="P299" s="122">
        <v>1</v>
      </c>
    </row>
    <row r="300" spans="1:16" x14ac:dyDescent="0.3">
      <c r="A300" s="121" t="s">
        <v>135</v>
      </c>
      <c r="B300" s="24" t="s">
        <v>308</v>
      </c>
      <c r="C300" s="24" t="s">
        <v>293</v>
      </c>
      <c r="D300" s="25">
        <v>45777</v>
      </c>
      <c r="E300" s="2" t="s">
        <v>3472</v>
      </c>
      <c r="F300" s="24">
        <v>1</v>
      </c>
      <c r="G300" s="24" t="s">
        <v>8377</v>
      </c>
      <c r="H300" s="24">
        <v>4</v>
      </c>
      <c r="I300" s="24">
        <v>0.1</v>
      </c>
      <c r="J300" s="24" t="s">
        <v>3196</v>
      </c>
      <c r="K300" s="26">
        <v>1300</v>
      </c>
      <c r="L300" s="26">
        <v>130</v>
      </c>
      <c r="M300" s="24"/>
      <c r="N300" s="24"/>
      <c r="O300" s="24"/>
      <c r="P300" s="122">
        <v>0.2</v>
      </c>
    </row>
    <row r="301" spans="1:16" x14ac:dyDescent="0.3">
      <c r="A301" s="121" t="s">
        <v>135</v>
      </c>
      <c r="B301" s="24" t="s">
        <v>482</v>
      </c>
      <c r="C301" s="24" t="s">
        <v>1040</v>
      </c>
      <c r="D301" s="25">
        <v>45777</v>
      </c>
      <c r="E301" s="24" t="s">
        <v>3472</v>
      </c>
      <c r="F301" s="24">
        <v>1</v>
      </c>
      <c r="G301" s="24" t="s">
        <v>8377</v>
      </c>
      <c r="H301" s="24">
        <v>4</v>
      </c>
      <c r="I301" s="24">
        <v>1</v>
      </c>
      <c r="J301" s="24" t="s">
        <v>3196</v>
      </c>
      <c r="K301" s="26">
        <v>2000</v>
      </c>
      <c r="L301" s="26">
        <v>2000</v>
      </c>
      <c r="M301" s="24"/>
      <c r="N301" s="24"/>
      <c r="O301" s="24"/>
      <c r="P301" s="122">
        <v>1</v>
      </c>
    </row>
    <row r="302" spans="1:16" x14ac:dyDescent="0.3">
      <c r="A302" s="121" t="s">
        <v>135</v>
      </c>
      <c r="B302" s="24" t="s">
        <v>483</v>
      </c>
      <c r="C302" s="24" t="s">
        <v>1040</v>
      </c>
      <c r="D302" s="25">
        <v>45777</v>
      </c>
      <c r="E302" s="24" t="s">
        <v>3472</v>
      </c>
      <c r="F302" s="24">
        <v>1</v>
      </c>
      <c r="G302" s="24" t="s">
        <v>8377</v>
      </c>
      <c r="H302" s="24">
        <v>4</v>
      </c>
      <c r="I302" s="24">
        <v>1</v>
      </c>
      <c r="J302" s="24" t="s">
        <v>3196</v>
      </c>
      <c r="K302" s="26">
        <v>2000</v>
      </c>
      <c r="L302" s="123">
        <v>2000</v>
      </c>
      <c r="M302" s="24"/>
      <c r="N302" s="24"/>
      <c r="O302" s="24"/>
      <c r="P302" s="122">
        <v>1</v>
      </c>
    </row>
    <row r="303" spans="1:16" x14ac:dyDescent="0.3">
      <c r="A303" s="121" t="s">
        <v>135</v>
      </c>
      <c r="B303" s="24" t="s">
        <v>484</v>
      </c>
      <c r="C303" s="24" t="s">
        <v>1040</v>
      </c>
      <c r="D303" s="25">
        <v>45777</v>
      </c>
      <c r="E303" s="2" t="s">
        <v>3472</v>
      </c>
      <c r="F303" s="24">
        <v>1</v>
      </c>
      <c r="G303" s="24" t="s">
        <v>8377</v>
      </c>
      <c r="H303" s="24">
        <v>4</v>
      </c>
      <c r="I303" s="24">
        <v>1</v>
      </c>
      <c r="J303" s="24" t="s">
        <v>3196</v>
      </c>
      <c r="K303" s="26">
        <v>2000</v>
      </c>
      <c r="L303" s="26">
        <v>2000</v>
      </c>
      <c r="M303" s="24"/>
      <c r="N303" s="24"/>
      <c r="O303" s="24"/>
      <c r="P303" s="122">
        <v>1</v>
      </c>
    </row>
    <row r="304" spans="1:16" x14ac:dyDescent="0.3">
      <c r="A304" s="121" t="s">
        <v>135</v>
      </c>
      <c r="B304" s="24" t="s">
        <v>3187</v>
      </c>
      <c r="C304" s="24" t="s">
        <v>3200</v>
      </c>
      <c r="D304" s="25">
        <v>45777</v>
      </c>
      <c r="E304" s="2" t="s">
        <v>3472</v>
      </c>
      <c r="F304" s="24">
        <v>1</v>
      </c>
      <c r="G304" s="24" t="s">
        <v>8377</v>
      </c>
      <c r="H304" s="24">
        <v>4</v>
      </c>
      <c r="I304" s="24">
        <v>1</v>
      </c>
      <c r="J304" s="24" t="s">
        <v>3196</v>
      </c>
      <c r="K304" s="26">
        <v>1300</v>
      </c>
      <c r="L304" s="26">
        <v>1300</v>
      </c>
      <c r="M304" s="24"/>
      <c r="N304" s="24"/>
      <c r="O304" s="24"/>
      <c r="P304" s="122">
        <v>1</v>
      </c>
    </row>
    <row r="305" spans="1:16" x14ac:dyDescent="0.3">
      <c r="A305" s="121" t="s">
        <v>135</v>
      </c>
      <c r="B305" s="24" t="s">
        <v>1074</v>
      </c>
      <c r="C305" s="24" t="s">
        <v>1157</v>
      </c>
      <c r="D305" s="25">
        <v>45777</v>
      </c>
      <c r="E305" s="2" t="s">
        <v>3472</v>
      </c>
      <c r="F305" s="24">
        <v>1</v>
      </c>
      <c r="G305" s="24" t="s">
        <v>8377</v>
      </c>
      <c r="H305" s="24">
        <v>4</v>
      </c>
      <c r="I305" s="24">
        <v>1</v>
      </c>
      <c r="J305" s="24" t="s">
        <v>3196</v>
      </c>
      <c r="K305" s="26">
        <v>3000</v>
      </c>
      <c r="L305" s="26">
        <v>3000</v>
      </c>
      <c r="M305" s="24"/>
      <c r="N305" s="24"/>
      <c r="O305" s="24"/>
      <c r="P305" s="122">
        <v>1</v>
      </c>
    </row>
    <row r="306" spans="1:16" x14ac:dyDescent="0.3">
      <c r="A306" s="121" t="s">
        <v>135</v>
      </c>
      <c r="B306" s="24" t="s">
        <v>1158</v>
      </c>
      <c r="C306" s="24" t="s">
        <v>1159</v>
      </c>
      <c r="D306" s="25">
        <v>45777</v>
      </c>
      <c r="E306" s="2" t="s">
        <v>3472</v>
      </c>
      <c r="F306" s="24">
        <v>1</v>
      </c>
      <c r="G306" s="24" t="s">
        <v>8377</v>
      </c>
      <c r="H306" s="24">
        <v>4</v>
      </c>
      <c r="I306" s="24">
        <v>0.45</v>
      </c>
      <c r="J306" s="24" t="s">
        <v>3196</v>
      </c>
      <c r="K306" s="26">
        <v>3000</v>
      </c>
      <c r="L306" s="26">
        <v>1350</v>
      </c>
      <c r="M306" s="24"/>
      <c r="N306" s="24"/>
      <c r="O306" s="24"/>
      <c r="P306" s="122">
        <v>0.45</v>
      </c>
    </row>
    <row r="307" spans="1:16" x14ac:dyDescent="0.3">
      <c r="A307" s="121" t="s">
        <v>135</v>
      </c>
      <c r="B307" s="24" t="s">
        <v>30</v>
      </c>
      <c r="C307" s="24" t="s">
        <v>152</v>
      </c>
      <c r="D307" s="25">
        <v>45777</v>
      </c>
      <c r="E307" s="24" t="s">
        <v>3472</v>
      </c>
      <c r="F307" s="24">
        <v>1</v>
      </c>
      <c r="G307" s="24" t="s">
        <v>8377</v>
      </c>
      <c r="H307" s="24">
        <v>4</v>
      </c>
      <c r="I307" s="24">
        <v>0.18</v>
      </c>
      <c r="J307" s="24" t="s">
        <v>3196</v>
      </c>
      <c r="K307" s="26">
        <v>3000</v>
      </c>
      <c r="L307" s="26">
        <v>540</v>
      </c>
      <c r="M307" s="24"/>
      <c r="N307" s="24"/>
      <c r="O307" s="24"/>
      <c r="P307" s="122" t="s">
        <v>3273</v>
      </c>
    </row>
    <row r="308" spans="1:16" x14ac:dyDescent="0.3">
      <c r="A308" s="121" t="s">
        <v>135</v>
      </c>
      <c r="B308" s="24" t="s">
        <v>36</v>
      </c>
      <c r="C308" s="24" t="s">
        <v>155</v>
      </c>
      <c r="D308" s="25">
        <v>45777</v>
      </c>
      <c r="E308" s="2" t="s">
        <v>3472</v>
      </c>
      <c r="F308" s="24">
        <v>1</v>
      </c>
      <c r="G308" s="24" t="s">
        <v>8377</v>
      </c>
      <c r="H308" s="24">
        <v>4</v>
      </c>
      <c r="I308" s="24">
        <v>1</v>
      </c>
      <c r="J308" s="24" t="s">
        <v>3196</v>
      </c>
      <c r="K308" s="26">
        <v>3000</v>
      </c>
      <c r="L308" s="26">
        <v>3000</v>
      </c>
      <c r="M308" s="24"/>
      <c r="N308" s="24"/>
      <c r="O308" s="24"/>
      <c r="P308" s="122">
        <v>1</v>
      </c>
    </row>
    <row r="309" spans="1:16" x14ac:dyDescent="0.3">
      <c r="A309" s="121" t="s">
        <v>135</v>
      </c>
      <c r="B309" s="24" t="s">
        <v>2102</v>
      </c>
      <c r="C309" s="24" t="s">
        <v>3474</v>
      </c>
      <c r="D309" s="25">
        <v>45777</v>
      </c>
      <c r="E309" s="2" t="s">
        <v>3472</v>
      </c>
      <c r="F309" s="24">
        <v>1</v>
      </c>
      <c r="G309" s="24" t="s">
        <v>8377</v>
      </c>
      <c r="H309" s="24">
        <v>4</v>
      </c>
      <c r="I309" s="24">
        <v>1</v>
      </c>
      <c r="J309" s="24" t="s">
        <v>3196</v>
      </c>
      <c r="K309" s="26">
        <v>3000</v>
      </c>
      <c r="L309" s="26">
        <v>3000</v>
      </c>
      <c r="M309" s="24"/>
      <c r="N309" s="24"/>
      <c r="O309" s="24"/>
      <c r="P309" s="122">
        <v>1</v>
      </c>
    </row>
    <row r="310" spans="1:16" x14ac:dyDescent="0.3">
      <c r="A310" s="121" t="s">
        <v>135</v>
      </c>
      <c r="B310" s="24" t="s">
        <v>1190</v>
      </c>
      <c r="C310" s="24" t="s">
        <v>1191</v>
      </c>
      <c r="D310" s="25">
        <v>45777</v>
      </c>
      <c r="E310" s="24" t="s">
        <v>3472</v>
      </c>
      <c r="F310" s="24">
        <v>1</v>
      </c>
      <c r="G310" s="24" t="s">
        <v>8377</v>
      </c>
      <c r="H310" s="24">
        <v>4</v>
      </c>
      <c r="I310" s="24">
        <v>0.25</v>
      </c>
      <c r="J310" s="24" t="s">
        <v>3196</v>
      </c>
      <c r="K310" s="26">
        <v>800</v>
      </c>
      <c r="L310" s="26">
        <v>200</v>
      </c>
      <c r="M310" s="24"/>
      <c r="N310" s="24"/>
      <c r="O310" s="24"/>
      <c r="P310" s="122" t="s">
        <v>3273</v>
      </c>
    </row>
    <row r="311" spans="1:16" x14ac:dyDescent="0.3">
      <c r="A311" s="121" t="s">
        <v>135</v>
      </c>
      <c r="B311" s="24" t="s">
        <v>2385</v>
      </c>
      <c r="C311" s="24" t="s">
        <v>2471</v>
      </c>
      <c r="D311" s="25">
        <v>45777</v>
      </c>
      <c r="E311" s="2" t="s">
        <v>3472</v>
      </c>
      <c r="F311" s="24">
        <v>1</v>
      </c>
      <c r="G311" s="24" t="s">
        <v>8377</v>
      </c>
      <c r="H311" s="24">
        <v>4</v>
      </c>
      <c r="I311" s="24">
        <v>0.06</v>
      </c>
      <c r="J311" s="24" t="s">
        <v>3196</v>
      </c>
      <c r="K311" s="26">
        <v>1500</v>
      </c>
      <c r="L311" s="26">
        <v>90</v>
      </c>
      <c r="M311" s="24"/>
      <c r="N311" s="24"/>
      <c r="O311" s="24"/>
      <c r="P311" s="122" t="s">
        <v>3273</v>
      </c>
    </row>
    <row r="312" spans="1:16" x14ac:dyDescent="0.3">
      <c r="A312" s="121" t="s">
        <v>135</v>
      </c>
      <c r="B312" s="24" t="s">
        <v>7804</v>
      </c>
      <c r="C312" s="24" t="s">
        <v>7806</v>
      </c>
      <c r="D312" s="25">
        <v>45777</v>
      </c>
      <c r="E312" s="2" t="s">
        <v>3472</v>
      </c>
      <c r="F312" s="24">
        <v>1</v>
      </c>
      <c r="G312" s="24" t="s">
        <v>8377</v>
      </c>
      <c r="H312" s="24">
        <v>4</v>
      </c>
      <c r="I312" s="24">
        <v>0.1</v>
      </c>
      <c r="J312" s="24" t="s">
        <v>3196</v>
      </c>
      <c r="K312" s="26">
        <v>1500</v>
      </c>
      <c r="L312" s="26">
        <v>150</v>
      </c>
      <c r="M312" s="24"/>
      <c r="N312" s="24"/>
      <c r="O312" s="24"/>
      <c r="P312" s="122" t="s">
        <v>3273</v>
      </c>
    </row>
    <row r="313" spans="1:16" x14ac:dyDescent="0.3">
      <c r="A313" s="121" t="s">
        <v>135</v>
      </c>
      <c r="B313" s="24" t="s">
        <v>7804</v>
      </c>
      <c r="C313" s="24" t="s">
        <v>7806</v>
      </c>
      <c r="D313" s="25">
        <v>45777</v>
      </c>
      <c r="E313" s="2" t="s">
        <v>3472</v>
      </c>
      <c r="F313" s="24">
        <v>1</v>
      </c>
      <c r="G313" s="24" t="s">
        <v>8377</v>
      </c>
      <c r="H313" s="24">
        <v>4</v>
      </c>
      <c r="I313" s="24">
        <v>0.1</v>
      </c>
      <c r="J313" s="24" t="s">
        <v>3196</v>
      </c>
      <c r="K313" s="26">
        <v>1500</v>
      </c>
      <c r="L313" s="26">
        <v>150</v>
      </c>
      <c r="M313" s="24"/>
      <c r="N313" s="24"/>
      <c r="O313" s="24"/>
      <c r="P313" s="122" t="s">
        <v>3273</v>
      </c>
    </row>
    <row r="314" spans="1:16" x14ac:dyDescent="0.3">
      <c r="A314" s="121" t="s">
        <v>135</v>
      </c>
      <c r="B314" s="24" t="s">
        <v>59</v>
      </c>
      <c r="C314" s="24" t="s">
        <v>175</v>
      </c>
      <c r="D314" s="25">
        <v>45777</v>
      </c>
      <c r="E314" s="24" t="s">
        <v>3472</v>
      </c>
      <c r="F314" s="24">
        <v>1</v>
      </c>
      <c r="G314" s="24" t="s">
        <v>8377</v>
      </c>
      <c r="H314" s="24">
        <v>4</v>
      </c>
      <c r="I314" s="24">
        <v>0.05</v>
      </c>
      <c r="J314" s="24" t="s">
        <v>3196</v>
      </c>
      <c r="K314" s="26">
        <v>1300</v>
      </c>
      <c r="L314" s="26">
        <v>65</v>
      </c>
      <c r="M314" s="24"/>
      <c r="N314" s="24"/>
      <c r="O314" s="24"/>
      <c r="P314" s="122">
        <v>0.05</v>
      </c>
    </row>
    <row r="315" spans="1:16" x14ac:dyDescent="0.3">
      <c r="A315" s="121" t="s">
        <v>135</v>
      </c>
      <c r="B315" s="24" t="s">
        <v>60</v>
      </c>
      <c r="C315" s="24" t="s">
        <v>176</v>
      </c>
      <c r="D315" s="25">
        <v>45777</v>
      </c>
      <c r="E315" s="24" t="s">
        <v>3472</v>
      </c>
      <c r="F315" s="24">
        <v>1</v>
      </c>
      <c r="G315" s="24" t="s">
        <v>8377</v>
      </c>
      <c r="H315" s="24">
        <v>4</v>
      </c>
      <c r="I315" s="24">
        <v>0.46</v>
      </c>
      <c r="J315" s="24" t="s">
        <v>3196</v>
      </c>
      <c r="K315" s="26">
        <v>1300</v>
      </c>
      <c r="L315" s="26">
        <v>598</v>
      </c>
      <c r="M315" s="24"/>
      <c r="N315" s="24"/>
      <c r="O315" s="24"/>
      <c r="P315" s="122" t="s">
        <v>3273</v>
      </c>
    </row>
    <row r="316" spans="1:16" x14ac:dyDescent="0.3">
      <c r="A316" s="121" t="s">
        <v>135</v>
      </c>
      <c r="B316" s="24" t="s">
        <v>64</v>
      </c>
      <c r="C316" s="24" t="s">
        <v>180</v>
      </c>
      <c r="D316" s="25">
        <v>45777</v>
      </c>
      <c r="E316" s="2" t="s">
        <v>3472</v>
      </c>
      <c r="F316" s="24">
        <v>1</v>
      </c>
      <c r="G316" s="24" t="s">
        <v>8377</v>
      </c>
      <c r="H316" s="24">
        <v>4</v>
      </c>
      <c r="I316" s="24">
        <v>0.2</v>
      </c>
      <c r="J316" s="24" t="s">
        <v>3196</v>
      </c>
      <c r="K316" s="26">
        <v>1500</v>
      </c>
      <c r="L316" s="26">
        <v>300</v>
      </c>
      <c r="M316" s="24"/>
      <c r="N316" s="24"/>
      <c r="O316" s="24"/>
      <c r="P316" s="122">
        <v>1</v>
      </c>
    </row>
    <row r="317" spans="1:16" x14ac:dyDescent="0.3">
      <c r="A317" s="121" t="s">
        <v>135</v>
      </c>
      <c r="B317" s="24" t="s">
        <v>82</v>
      </c>
      <c r="C317" s="24" t="s">
        <v>197</v>
      </c>
      <c r="D317" s="25">
        <v>45777</v>
      </c>
      <c r="E317" s="2" t="s">
        <v>3472</v>
      </c>
      <c r="F317" s="24">
        <v>1</v>
      </c>
      <c r="G317" s="24" t="s">
        <v>8377</v>
      </c>
      <c r="H317" s="24">
        <v>4</v>
      </c>
      <c r="I317" s="24">
        <v>0.93</v>
      </c>
      <c r="J317" s="24" t="s">
        <v>3196</v>
      </c>
      <c r="K317" s="26">
        <v>1500</v>
      </c>
      <c r="L317" s="26">
        <v>1395</v>
      </c>
      <c r="M317" s="24"/>
      <c r="N317" s="24"/>
      <c r="O317" s="24"/>
      <c r="P317" s="122" t="s">
        <v>3273</v>
      </c>
    </row>
    <row r="318" spans="1:16" x14ac:dyDescent="0.3">
      <c r="A318" s="121" t="s">
        <v>135</v>
      </c>
      <c r="B318" s="24" t="s">
        <v>83</v>
      </c>
      <c r="C318" s="24" t="s">
        <v>198</v>
      </c>
      <c r="D318" s="25">
        <v>45777</v>
      </c>
      <c r="E318" s="2" t="s">
        <v>3472</v>
      </c>
      <c r="F318" s="24">
        <v>1</v>
      </c>
      <c r="G318" s="24" t="s">
        <v>8377</v>
      </c>
      <c r="H318" s="24">
        <v>4</v>
      </c>
      <c r="I318" s="24">
        <v>0.06</v>
      </c>
      <c r="J318" s="24" t="s">
        <v>3196</v>
      </c>
      <c r="K318" s="26">
        <v>1500</v>
      </c>
      <c r="L318" s="26">
        <v>90</v>
      </c>
      <c r="M318" s="24"/>
      <c r="N318" s="24"/>
      <c r="O318" s="24"/>
      <c r="P318" s="122">
        <v>1</v>
      </c>
    </row>
    <row r="319" spans="1:16" x14ac:dyDescent="0.3">
      <c r="A319" s="121" t="s">
        <v>135</v>
      </c>
      <c r="B319" s="24" t="s">
        <v>84</v>
      </c>
      <c r="C319" s="24" t="s">
        <v>199</v>
      </c>
      <c r="D319" s="25">
        <v>45777</v>
      </c>
      <c r="E319" s="24" t="s">
        <v>3472</v>
      </c>
      <c r="F319" s="24">
        <v>1</v>
      </c>
      <c r="G319" s="24" t="s">
        <v>8377</v>
      </c>
      <c r="H319" s="24">
        <v>4</v>
      </c>
      <c r="I319" s="24">
        <v>0.35</v>
      </c>
      <c r="J319" s="24" t="s">
        <v>3196</v>
      </c>
      <c r="K319" s="26">
        <v>1500</v>
      </c>
      <c r="L319" s="26">
        <v>525</v>
      </c>
      <c r="M319" s="24"/>
      <c r="N319" s="24"/>
      <c r="O319" s="24"/>
      <c r="P319" s="122" t="s">
        <v>3273</v>
      </c>
    </row>
    <row r="320" spans="1:16" x14ac:dyDescent="0.3">
      <c r="A320" s="121" t="s">
        <v>135</v>
      </c>
      <c r="B320" s="24" t="s">
        <v>85</v>
      </c>
      <c r="C320" s="24" t="s">
        <v>200</v>
      </c>
      <c r="D320" s="25">
        <v>45777</v>
      </c>
      <c r="E320" s="2" t="s">
        <v>3472</v>
      </c>
      <c r="F320" s="24">
        <v>1</v>
      </c>
      <c r="G320" s="24" t="s">
        <v>8377</v>
      </c>
      <c r="H320" s="24">
        <v>4</v>
      </c>
      <c r="I320" s="24">
        <v>1</v>
      </c>
      <c r="J320" s="24" t="s">
        <v>3196</v>
      </c>
      <c r="K320" s="26">
        <v>1500</v>
      </c>
      <c r="L320" s="26">
        <v>1500</v>
      </c>
      <c r="M320" s="24"/>
      <c r="N320" s="24"/>
      <c r="O320" s="24"/>
      <c r="P320" s="122">
        <v>1</v>
      </c>
    </row>
    <row r="321" spans="1:16" x14ac:dyDescent="0.3">
      <c r="A321" s="121" t="s">
        <v>135</v>
      </c>
      <c r="B321" s="24" t="s">
        <v>88</v>
      </c>
      <c r="C321" s="24" t="s">
        <v>203</v>
      </c>
      <c r="D321" s="25">
        <v>45777</v>
      </c>
      <c r="E321" s="2" t="s">
        <v>3472</v>
      </c>
      <c r="F321" s="24">
        <v>1</v>
      </c>
      <c r="G321" s="24" t="s">
        <v>8377</v>
      </c>
      <c r="H321" s="24">
        <v>4</v>
      </c>
      <c r="I321" s="24">
        <v>0.93</v>
      </c>
      <c r="J321" s="24" t="s">
        <v>3196</v>
      </c>
      <c r="K321" s="26">
        <v>1500</v>
      </c>
      <c r="L321" s="26">
        <v>1395</v>
      </c>
      <c r="M321" s="24"/>
      <c r="N321" s="24"/>
      <c r="O321" s="24"/>
      <c r="P321" s="122" t="s">
        <v>3273</v>
      </c>
    </row>
    <row r="322" spans="1:16" x14ac:dyDescent="0.3">
      <c r="A322" s="121" t="s">
        <v>135</v>
      </c>
      <c r="B322" s="24" t="s">
        <v>433</v>
      </c>
      <c r="C322" s="24" t="s">
        <v>207</v>
      </c>
      <c r="D322" s="25">
        <v>45777</v>
      </c>
      <c r="E322" s="2" t="s">
        <v>3472</v>
      </c>
      <c r="F322" s="24">
        <v>1</v>
      </c>
      <c r="G322" s="24" t="s">
        <v>8377</v>
      </c>
      <c r="H322" s="24">
        <v>4</v>
      </c>
      <c r="I322" s="24">
        <v>0.5</v>
      </c>
      <c r="J322" s="24" t="s">
        <v>3196</v>
      </c>
      <c r="K322" s="26">
        <v>1300</v>
      </c>
      <c r="L322" s="26">
        <v>650</v>
      </c>
      <c r="M322" s="24"/>
      <c r="N322" s="24"/>
      <c r="O322" s="24"/>
      <c r="P322" s="122" t="s">
        <v>3273</v>
      </c>
    </row>
    <row r="323" spans="1:16" x14ac:dyDescent="0.3">
      <c r="A323" s="121" t="s">
        <v>135</v>
      </c>
      <c r="B323" s="24" t="s">
        <v>3799</v>
      </c>
      <c r="C323" s="24" t="s">
        <v>3806</v>
      </c>
      <c r="D323" s="25">
        <v>45777</v>
      </c>
      <c r="E323" s="24" t="s">
        <v>3472</v>
      </c>
      <c r="F323" s="24">
        <v>1</v>
      </c>
      <c r="G323" s="24" t="s">
        <v>8377</v>
      </c>
      <c r="H323" s="24">
        <v>4</v>
      </c>
      <c r="I323" s="24">
        <v>0.15</v>
      </c>
      <c r="J323" s="24" t="s">
        <v>3196</v>
      </c>
      <c r="K323" s="26">
        <v>1000</v>
      </c>
      <c r="L323" s="26">
        <v>150</v>
      </c>
      <c r="M323" s="24"/>
      <c r="N323" s="24"/>
      <c r="O323" s="24"/>
      <c r="P323" s="122" t="s">
        <v>3273</v>
      </c>
    </row>
    <row r="324" spans="1:16" x14ac:dyDescent="0.3">
      <c r="A324" s="121" t="s">
        <v>135</v>
      </c>
      <c r="B324" s="24" t="s">
        <v>6042</v>
      </c>
      <c r="C324" s="24" t="s">
        <v>7524</v>
      </c>
      <c r="D324" s="25">
        <v>45777</v>
      </c>
      <c r="E324" s="24" t="s">
        <v>3472</v>
      </c>
      <c r="F324" s="24">
        <v>1</v>
      </c>
      <c r="G324" s="24" t="s">
        <v>8377</v>
      </c>
      <c r="H324" s="24">
        <v>4</v>
      </c>
      <c r="I324" s="24">
        <v>0.25</v>
      </c>
      <c r="J324" s="24" t="s">
        <v>3196</v>
      </c>
      <c r="K324" s="26">
        <v>1000</v>
      </c>
      <c r="L324" s="26">
        <v>250</v>
      </c>
      <c r="M324" s="24"/>
      <c r="N324" s="24"/>
      <c r="O324" s="24"/>
      <c r="P324" s="122" t="s">
        <v>3273</v>
      </c>
    </row>
    <row r="325" spans="1:16" x14ac:dyDescent="0.3">
      <c r="A325" s="121" t="s">
        <v>135</v>
      </c>
      <c r="B325" s="24" t="s">
        <v>6044</v>
      </c>
      <c r="C325" s="24" t="s">
        <v>7525</v>
      </c>
      <c r="D325" s="25">
        <v>45777</v>
      </c>
      <c r="E325" s="2" t="s">
        <v>3472</v>
      </c>
      <c r="F325" s="24">
        <v>1</v>
      </c>
      <c r="G325" s="24" t="s">
        <v>8377</v>
      </c>
      <c r="H325" s="24">
        <v>4</v>
      </c>
      <c r="I325" s="24">
        <v>0.2</v>
      </c>
      <c r="J325" s="24" t="s">
        <v>3196</v>
      </c>
      <c r="K325" s="26">
        <v>1000</v>
      </c>
      <c r="L325" s="26">
        <v>200</v>
      </c>
      <c r="M325" s="24"/>
      <c r="N325" s="24"/>
      <c r="O325" s="24"/>
      <c r="P325" s="122" t="s">
        <v>3273</v>
      </c>
    </row>
    <row r="326" spans="1:16" x14ac:dyDescent="0.3">
      <c r="A326" s="121" t="s">
        <v>135</v>
      </c>
      <c r="B326" s="24" t="s">
        <v>6045</v>
      </c>
      <c r="C326" s="24" t="s">
        <v>7526</v>
      </c>
      <c r="D326" s="25">
        <v>45777</v>
      </c>
      <c r="E326" s="2" t="s">
        <v>3472</v>
      </c>
      <c r="F326" s="24">
        <v>1</v>
      </c>
      <c r="G326" s="24" t="s">
        <v>8377</v>
      </c>
      <c r="H326" s="24">
        <v>4</v>
      </c>
      <c r="I326" s="24">
        <v>0.35</v>
      </c>
      <c r="J326" s="24" t="s">
        <v>3196</v>
      </c>
      <c r="K326" s="26">
        <v>1000</v>
      </c>
      <c r="L326" s="26">
        <v>350</v>
      </c>
      <c r="M326" s="24"/>
      <c r="N326" s="24"/>
      <c r="O326" s="24"/>
      <c r="P326" s="122" t="s">
        <v>3273</v>
      </c>
    </row>
    <row r="327" spans="1:16" x14ac:dyDescent="0.3">
      <c r="A327" s="121" t="s">
        <v>135</v>
      </c>
      <c r="B327" s="24" t="s">
        <v>113</v>
      </c>
      <c r="C327" s="24" t="s">
        <v>223</v>
      </c>
      <c r="D327" s="25">
        <v>45777</v>
      </c>
      <c r="E327" s="2" t="s">
        <v>3472</v>
      </c>
      <c r="F327" s="24">
        <v>1</v>
      </c>
      <c r="G327" s="24" t="s">
        <v>8377</v>
      </c>
      <c r="H327" s="24">
        <v>4</v>
      </c>
      <c r="I327" s="24">
        <v>1</v>
      </c>
      <c r="J327" s="24" t="s">
        <v>3196</v>
      </c>
      <c r="K327" s="26">
        <v>2100</v>
      </c>
      <c r="L327" s="26">
        <v>2100</v>
      </c>
      <c r="M327" s="24"/>
      <c r="N327" s="24"/>
      <c r="O327" s="24"/>
      <c r="P327" s="122">
        <v>1</v>
      </c>
    </row>
    <row r="328" spans="1:16" x14ac:dyDescent="0.3">
      <c r="A328" s="121" t="s">
        <v>135</v>
      </c>
      <c r="B328" s="24" t="s">
        <v>1327</v>
      </c>
      <c r="C328" s="24" t="s">
        <v>1328</v>
      </c>
      <c r="D328" s="25">
        <v>45777</v>
      </c>
      <c r="E328" s="2" t="s">
        <v>3472</v>
      </c>
      <c r="F328" s="24">
        <v>1</v>
      </c>
      <c r="G328" s="24" t="s">
        <v>8377</v>
      </c>
      <c r="H328" s="24">
        <v>4</v>
      </c>
      <c r="I328" s="24">
        <v>1</v>
      </c>
      <c r="J328" s="24" t="s">
        <v>3196</v>
      </c>
      <c r="K328" s="26">
        <v>2100</v>
      </c>
      <c r="L328" s="26">
        <v>2100</v>
      </c>
      <c r="M328" s="24"/>
      <c r="N328" s="24"/>
      <c r="O328" s="24"/>
      <c r="P328" s="122">
        <v>1</v>
      </c>
    </row>
    <row r="329" spans="1:16" x14ac:dyDescent="0.3">
      <c r="A329" s="121" t="s">
        <v>135</v>
      </c>
      <c r="B329" s="24" t="s">
        <v>120</v>
      </c>
      <c r="C329" s="24" t="s">
        <v>227</v>
      </c>
      <c r="D329" s="25">
        <v>45777</v>
      </c>
      <c r="E329" s="24" t="s">
        <v>3472</v>
      </c>
      <c r="F329" s="24">
        <v>1</v>
      </c>
      <c r="G329" s="24" t="s">
        <v>8377</v>
      </c>
      <c r="H329" s="24">
        <v>4</v>
      </c>
      <c r="I329" s="24">
        <v>1</v>
      </c>
      <c r="J329" s="24" t="s">
        <v>3196</v>
      </c>
      <c r="K329" s="26">
        <v>2100</v>
      </c>
      <c r="L329" s="26">
        <v>2100</v>
      </c>
      <c r="M329" s="24"/>
      <c r="N329" s="24"/>
      <c r="O329" s="24"/>
      <c r="P329" s="122">
        <v>1</v>
      </c>
    </row>
    <row r="330" spans="1:16" x14ac:dyDescent="0.3">
      <c r="A330" s="121" t="s">
        <v>135</v>
      </c>
      <c r="B330" s="24" t="s">
        <v>255</v>
      </c>
      <c r="C330" s="24" t="s">
        <v>227</v>
      </c>
      <c r="D330" s="25">
        <v>45777</v>
      </c>
      <c r="E330" s="2" t="s">
        <v>3472</v>
      </c>
      <c r="F330" s="24">
        <v>1</v>
      </c>
      <c r="G330" s="24" t="s">
        <v>8377</v>
      </c>
      <c r="H330" s="24">
        <v>4</v>
      </c>
      <c r="I330" s="24">
        <v>1</v>
      </c>
      <c r="J330" s="24" t="s">
        <v>3196</v>
      </c>
      <c r="K330" s="26">
        <v>2100</v>
      </c>
      <c r="L330" s="26">
        <v>2100</v>
      </c>
      <c r="M330" s="24"/>
      <c r="N330" s="24"/>
      <c r="O330" s="24"/>
      <c r="P330" s="122">
        <v>1</v>
      </c>
    </row>
    <row r="331" spans="1:16" x14ac:dyDescent="0.3">
      <c r="A331" s="121" t="s">
        <v>135</v>
      </c>
      <c r="B331" s="24" t="s">
        <v>3467</v>
      </c>
      <c r="C331" s="24" t="s">
        <v>3468</v>
      </c>
      <c r="D331" s="25">
        <v>45777</v>
      </c>
      <c r="E331" s="24" t="s">
        <v>3722</v>
      </c>
      <c r="F331" s="24">
        <v>1</v>
      </c>
      <c r="G331" s="24" t="s">
        <v>8377</v>
      </c>
      <c r="H331" s="24">
        <v>4</v>
      </c>
      <c r="I331" s="24">
        <v>1</v>
      </c>
      <c r="J331" s="24" t="s">
        <v>3196</v>
      </c>
      <c r="K331" s="26">
        <v>800</v>
      </c>
      <c r="L331" s="123">
        <v>800</v>
      </c>
      <c r="M331" s="24"/>
      <c r="N331" s="24"/>
      <c r="O331" s="24"/>
      <c r="P331" s="122">
        <v>1</v>
      </c>
    </row>
    <row r="332" spans="1:16" x14ac:dyDescent="0.3">
      <c r="A332" s="121" t="s">
        <v>135</v>
      </c>
      <c r="B332" s="24" t="s">
        <v>16</v>
      </c>
      <c r="C332" s="24" t="s">
        <v>141</v>
      </c>
      <c r="D332" s="25">
        <v>45777</v>
      </c>
      <c r="E332" s="2" t="s">
        <v>3722</v>
      </c>
      <c r="F332" s="24">
        <v>1</v>
      </c>
      <c r="G332" s="24" t="s">
        <v>8377</v>
      </c>
      <c r="H332" s="24">
        <v>4</v>
      </c>
      <c r="I332" s="24">
        <v>1</v>
      </c>
      <c r="J332" s="24" t="s">
        <v>3196</v>
      </c>
      <c r="K332" s="26">
        <v>1200</v>
      </c>
      <c r="L332" s="26">
        <v>1200</v>
      </c>
      <c r="M332" s="24"/>
      <c r="N332" s="24"/>
      <c r="O332" s="24"/>
      <c r="P332" s="122">
        <v>1</v>
      </c>
    </row>
    <row r="333" spans="1:16" x14ac:dyDescent="0.3">
      <c r="A333" s="121" t="s">
        <v>135</v>
      </c>
      <c r="B333" s="24" t="s">
        <v>1091</v>
      </c>
      <c r="C333" s="24" t="s">
        <v>1125</v>
      </c>
      <c r="D333" s="25">
        <v>45777</v>
      </c>
      <c r="E333" s="24" t="s">
        <v>3722</v>
      </c>
      <c r="F333" s="24">
        <v>1</v>
      </c>
      <c r="G333" s="24" t="s">
        <v>8377</v>
      </c>
      <c r="H333" s="24">
        <v>4</v>
      </c>
      <c r="I333" s="64">
        <v>1</v>
      </c>
      <c r="J333" s="24" t="s">
        <v>3196</v>
      </c>
      <c r="K333" s="26">
        <v>1400</v>
      </c>
      <c r="L333" s="26">
        <v>1400</v>
      </c>
      <c r="M333" s="24"/>
      <c r="N333" s="24"/>
      <c r="O333" s="24"/>
      <c r="P333" s="122">
        <v>1</v>
      </c>
    </row>
    <row r="334" spans="1:16" x14ac:dyDescent="0.3">
      <c r="A334" s="121" t="s">
        <v>135</v>
      </c>
      <c r="B334" s="24" t="s">
        <v>22</v>
      </c>
      <c r="C334" s="24" t="s">
        <v>146</v>
      </c>
      <c r="D334" s="25">
        <v>45777</v>
      </c>
      <c r="E334" s="24" t="s">
        <v>3722</v>
      </c>
      <c r="F334" s="24">
        <v>1</v>
      </c>
      <c r="G334" s="24" t="s">
        <v>8377</v>
      </c>
      <c r="H334" s="24">
        <v>4</v>
      </c>
      <c r="I334" s="24">
        <v>0.6</v>
      </c>
      <c r="J334" s="24" t="s">
        <v>3196</v>
      </c>
      <c r="K334" s="26">
        <v>12500</v>
      </c>
      <c r="L334" s="26">
        <v>7500</v>
      </c>
      <c r="M334" s="24"/>
      <c r="N334" s="24"/>
      <c r="O334" s="24"/>
      <c r="P334" s="122">
        <v>0.6</v>
      </c>
    </row>
    <row r="335" spans="1:16" x14ac:dyDescent="0.3">
      <c r="A335" s="121" t="s">
        <v>135</v>
      </c>
      <c r="B335" s="24" t="s">
        <v>284</v>
      </c>
      <c r="C335" s="24" t="s">
        <v>285</v>
      </c>
      <c r="D335" s="25">
        <v>45777</v>
      </c>
      <c r="E335" s="2" t="s">
        <v>3722</v>
      </c>
      <c r="F335" s="24">
        <v>1</v>
      </c>
      <c r="G335" s="24" t="s">
        <v>8377</v>
      </c>
      <c r="H335" s="24">
        <v>4</v>
      </c>
      <c r="I335" s="24">
        <v>0.84</v>
      </c>
      <c r="J335" s="24" t="s">
        <v>3196</v>
      </c>
      <c r="K335" s="26">
        <v>200</v>
      </c>
      <c r="L335" s="26">
        <v>168</v>
      </c>
      <c r="M335" s="24"/>
      <c r="N335" s="24"/>
      <c r="O335" s="24"/>
      <c r="P335" s="122" t="s">
        <v>3273</v>
      </c>
    </row>
    <row r="336" spans="1:16" x14ac:dyDescent="0.3">
      <c r="A336" s="121" t="s">
        <v>135</v>
      </c>
      <c r="B336" s="24" t="s">
        <v>241</v>
      </c>
      <c r="C336" s="24" t="s">
        <v>242</v>
      </c>
      <c r="D336" s="25">
        <v>45777</v>
      </c>
      <c r="E336" s="2" t="s">
        <v>3722</v>
      </c>
      <c r="F336" s="24">
        <v>1</v>
      </c>
      <c r="G336" s="24" t="s">
        <v>8377</v>
      </c>
      <c r="H336" s="24">
        <v>4</v>
      </c>
      <c r="I336" s="24">
        <v>1</v>
      </c>
      <c r="J336" s="24" t="s">
        <v>3196</v>
      </c>
      <c r="K336" s="26">
        <v>4500</v>
      </c>
      <c r="L336" s="26">
        <v>4500</v>
      </c>
      <c r="M336" s="24"/>
      <c r="N336" s="24"/>
      <c r="O336" s="24"/>
      <c r="P336" s="122">
        <v>1</v>
      </c>
    </row>
    <row r="337" spans="1:16" x14ac:dyDescent="0.3">
      <c r="A337" s="121" t="s">
        <v>135</v>
      </c>
      <c r="B337" s="24" t="s">
        <v>305</v>
      </c>
      <c r="C337" s="24" t="s">
        <v>293</v>
      </c>
      <c r="D337" s="25">
        <v>45777</v>
      </c>
      <c r="E337" s="2" t="s">
        <v>3722</v>
      </c>
      <c r="F337" s="24">
        <v>1</v>
      </c>
      <c r="G337" s="24" t="s">
        <v>8377</v>
      </c>
      <c r="H337" s="24">
        <v>4</v>
      </c>
      <c r="I337" s="24">
        <v>0.8</v>
      </c>
      <c r="J337" s="24" t="s">
        <v>3196</v>
      </c>
      <c r="K337" s="26">
        <v>1300</v>
      </c>
      <c r="L337" s="26">
        <v>1040</v>
      </c>
      <c r="M337" s="24"/>
      <c r="N337" s="24"/>
      <c r="O337" s="24"/>
      <c r="P337" s="122" t="s">
        <v>3273</v>
      </c>
    </row>
    <row r="338" spans="1:16" x14ac:dyDescent="0.3">
      <c r="A338" s="121" t="s">
        <v>135</v>
      </c>
      <c r="B338" s="24" t="s">
        <v>308</v>
      </c>
      <c r="C338" s="24" t="s">
        <v>293</v>
      </c>
      <c r="D338" s="25">
        <v>45777</v>
      </c>
      <c r="E338" s="2" t="s">
        <v>3722</v>
      </c>
      <c r="F338" s="24">
        <v>1</v>
      </c>
      <c r="G338" s="24" t="s">
        <v>8377</v>
      </c>
      <c r="H338" s="24">
        <v>4</v>
      </c>
      <c r="I338" s="24">
        <v>0.1</v>
      </c>
      <c r="J338" s="24" t="s">
        <v>3196</v>
      </c>
      <c r="K338" s="26">
        <v>1300</v>
      </c>
      <c r="L338" s="26">
        <v>130</v>
      </c>
      <c r="M338" s="24"/>
      <c r="N338" s="24"/>
      <c r="O338" s="24"/>
      <c r="P338" s="122" t="s">
        <v>3273</v>
      </c>
    </row>
    <row r="339" spans="1:16" x14ac:dyDescent="0.3">
      <c r="A339" s="121" t="s">
        <v>135</v>
      </c>
      <c r="B339" s="24" t="s">
        <v>317</v>
      </c>
      <c r="C339" s="24" t="s">
        <v>316</v>
      </c>
      <c r="D339" s="25">
        <v>45777</v>
      </c>
      <c r="E339" s="2" t="s">
        <v>3722</v>
      </c>
      <c r="F339" s="24">
        <v>1</v>
      </c>
      <c r="G339" s="24" t="s">
        <v>8377</v>
      </c>
      <c r="H339" s="24">
        <v>4</v>
      </c>
      <c r="I339" s="24">
        <v>0.28999999999999998</v>
      </c>
      <c r="J339" s="24" t="s">
        <v>3196</v>
      </c>
      <c r="K339" s="26">
        <v>2000</v>
      </c>
      <c r="L339" s="26">
        <v>580</v>
      </c>
      <c r="M339" s="24"/>
      <c r="N339" s="24"/>
      <c r="O339" s="24"/>
      <c r="P339" s="122" t="s">
        <v>3273</v>
      </c>
    </row>
    <row r="340" spans="1:16" x14ac:dyDescent="0.3">
      <c r="A340" s="121" t="s">
        <v>135</v>
      </c>
      <c r="B340" s="24" t="s">
        <v>318</v>
      </c>
      <c r="C340" s="24" t="s">
        <v>316</v>
      </c>
      <c r="D340" s="25">
        <v>45777</v>
      </c>
      <c r="E340" s="2" t="s">
        <v>3722</v>
      </c>
      <c r="F340" s="24">
        <v>1</v>
      </c>
      <c r="G340" s="24" t="s">
        <v>8377</v>
      </c>
      <c r="H340" s="24">
        <v>4</v>
      </c>
      <c r="I340" s="24">
        <v>1</v>
      </c>
      <c r="J340" s="24" t="s">
        <v>3196</v>
      </c>
      <c r="K340" s="26">
        <v>2000</v>
      </c>
      <c r="L340" s="26">
        <v>2000</v>
      </c>
      <c r="M340" s="24"/>
      <c r="N340" s="24"/>
      <c r="O340" s="24"/>
      <c r="P340" s="122">
        <v>1</v>
      </c>
    </row>
    <row r="341" spans="1:16" x14ac:dyDescent="0.3">
      <c r="A341" s="121" t="s">
        <v>135</v>
      </c>
      <c r="B341" s="24" t="s">
        <v>455</v>
      </c>
      <c r="C341" s="24" t="s">
        <v>1040</v>
      </c>
      <c r="D341" s="25">
        <v>45777</v>
      </c>
      <c r="E341" s="24" t="s">
        <v>3722</v>
      </c>
      <c r="F341" s="24">
        <v>1</v>
      </c>
      <c r="G341" s="24" t="s">
        <v>8377</v>
      </c>
      <c r="H341" s="24">
        <v>4</v>
      </c>
      <c r="I341" s="24">
        <v>0.27</v>
      </c>
      <c r="J341" s="24" t="s">
        <v>3196</v>
      </c>
      <c r="K341" s="26">
        <v>2000</v>
      </c>
      <c r="L341" s="26">
        <v>540</v>
      </c>
      <c r="M341" s="24"/>
      <c r="N341" s="24"/>
      <c r="O341" s="24"/>
      <c r="P341" s="122" t="s">
        <v>3273</v>
      </c>
    </row>
    <row r="342" spans="1:16" x14ac:dyDescent="0.3">
      <c r="A342" s="121" t="s">
        <v>135</v>
      </c>
      <c r="B342" s="24" t="s">
        <v>459</v>
      </c>
      <c r="C342" s="24" t="s">
        <v>1040</v>
      </c>
      <c r="D342" s="25">
        <v>45777</v>
      </c>
      <c r="E342" s="24" t="s">
        <v>3722</v>
      </c>
      <c r="F342" s="24">
        <v>1</v>
      </c>
      <c r="G342" s="24" t="s">
        <v>8377</v>
      </c>
      <c r="H342" s="24">
        <v>4</v>
      </c>
      <c r="I342" s="24">
        <v>0.91</v>
      </c>
      <c r="J342" s="24" t="s">
        <v>3196</v>
      </c>
      <c r="K342" s="26">
        <v>2000</v>
      </c>
      <c r="L342" s="26">
        <v>1820</v>
      </c>
      <c r="M342" s="24"/>
      <c r="N342" s="24"/>
      <c r="O342" s="24"/>
      <c r="P342" s="122" t="s">
        <v>3273</v>
      </c>
    </row>
    <row r="343" spans="1:16" x14ac:dyDescent="0.3">
      <c r="A343" s="121" t="s">
        <v>135</v>
      </c>
      <c r="B343" s="24" t="s">
        <v>463</v>
      </c>
      <c r="C343" s="24" t="s">
        <v>1040</v>
      </c>
      <c r="D343" s="25">
        <v>45777</v>
      </c>
      <c r="E343" s="24" t="s">
        <v>3722</v>
      </c>
      <c r="F343" s="24">
        <v>1</v>
      </c>
      <c r="G343" s="24" t="s">
        <v>8377</v>
      </c>
      <c r="H343" s="24">
        <v>4</v>
      </c>
      <c r="I343" s="24">
        <v>0.18</v>
      </c>
      <c r="J343" s="24" t="s">
        <v>3196</v>
      </c>
      <c r="K343" s="26">
        <v>2000</v>
      </c>
      <c r="L343" s="26">
        <v>360</v>
      </c>
      <c r="M343" s="24"/>
      <c r="N343" s="24"/>
      <c r="O343" s="24"/>
      <c r="P343" s="122" t="s">
        <v>3273</v>
      </c>
    </row>
    <row r="344" spans="1:16" x14ac:dyDescent="0.3">
      <c r="A344" s="121" t="s">
        <v>135</v>
      </c>
      <c r="B344" s="24" t="s">
        <v>3188</v>
      </c>
      <c r="C344" s="24" t="s">
        <v>3202</v>
      </c>
      <c r="D344" s="25">
        <v>45777</v>
      </c>
      <c r="E344" s="2" t="s">
        <v>3722</v>
      </c>
      <c r="F344" s="24">
        <v>1</v>
      </c>
      <c r="G344" s="24" t="s">
        <v>8377</v>
      </c>
      <c r="H344" s="24">
        <v>4</v>
      </c>
      <c r="I344" s="24">
        <v>1</v>
      </c>
      <c r="J344" s="24" t="s">
        <v>3196</v>
      </c>
      <c r="K344" s="26">
        <v>1300</v>
      </c>
      <c r="L344" s="26">
        <v>1300</v>
      </c>
      <c r="M344" s="24"/>
      <c r="N344" s="24"/>
      <c r="O344" s="24"/>
      <c r="P344" s="122">
        <v>1</v>
      </c>
    </row>
    <row r="345" spans="1:16" x14ac:dyDescent="0.3">
      <c r="A345" s="121" t="s">
        <v>135</v>
      </c>
      <c r="B345" s="24" t="s">
        <v>1075</v>
      </c>
      <c r="C345" s="24" t="s">
        <v>1160</v>
      </c>
      <c r="D345" s="25">
        <v>45777</v>
      </c>
      <c r="E345" s="2" t="s">
        <v>3722</v>
      </c>
      <c r="F345" s="24">
        <v>1</v>
      </c>
      <c r="G345" s="24" t="s">
        <v>8377</v>
      </c>
      <c r="H345" s="24">
        <v>4</v>
      </c>
      <c r="I345" s="24">
        <v>1</v>
      </c>
      <c r="J345" s="24" t="s">
        <v>3196</v>
      </c>
      <c r="K345" s="26">
        <v>3000</v>
      </c>
      <c r="L345" s="26">
        <v>3000</v>
      </c>
      <c r="M345" s="24"/>
      <c r="N345" s="24"/>
      <c r="O345" s="24"/>
      <c r="P345" s="122">
        <v>1</v>
      </c>
    </row>
    <row r="346" spans="1:16" x14ac:dyDescent="0.3">
      <c r="A346" s="121" t="s">
        <v>135</v>
      </c>
      <c r="B346" s="24" t="s">
        <v>3481</v>
      </c>
      <c r="C346" s="24" t="s">
        <v>3476</v>
      </c>
      <c r="D346" s="25">
        <v>45777</v>
      </c>
      <c r="E346" s="24" t="s">
        <v>3722</v>
      </c>
      <c r="F346" s="24">
        <v>1</v>
      </c>
      <c r="G346" s="24" t="s">
        <v>8377</v>
      </c>
      <c r="H346" s="24">
        <v>4</v>
      </c>
      <c r="I346" s="24">
        <v>1</v>
      </c>
      <c r="J346" s="24" t="s">
        <v>3196</v>
      </c>
      <c r="K346" s="26">
        <v>800</v>
      </c>
      <c r="L346" s="123">
        <v>800</v>
      </c>
      <c r="M346" s="24"/>
      <c r="N346" s="24"/>
      <c r="O346" s="24"/>
      <c r="P346" s="122">
        <v>1</v>
      </c>
    </row>
    <row r="347" spans="1:16" x14ac:dyDescent="0.3">
      <c r="A347" s="121" t="s">
        <v>135</v>
      </c>
      <c r="B347" s="24" t="s">
        <v>2385</v>
      </c>
      <c r="C347" s="24" t="s">
        <v>2471</v>
      </c>
      <c r="D347" s="25">
        <v>45777</v>
      </c>
      <c r="E347" s="2" t="s">
        <v>3722</v>
      </c>
      <c r="F347" s="24">
        <v>1</v>
      </c>
      <c r="G347" s="24" t="s">
        <v>8377</v>
      </c>
      <c r="H347" s="24">
        <v>4</v>
      </c>
      <c r="I347" s="24">
        <v>0.05</v>
      </c>
      <c r="J347" s="24" t="s">
        <v>3196</v>
      </c>
      <c r="K347" s="26">
        <v>1500</v>
      </c>
      <c r="L347" s="26">
        <v>75</v>
      </c>
      <c r="M347" s="24"/>
      <c r="N347" s="24"/>
      <c r="O347" s="24"/>
      <c r="P347" s="122" t="s">
        <v>3273</v>
      </c>
    </row>
    <row r="348" spans="1:16" x14ac:dyDescent="0.3">
      <c r="A348" s="121" t="s">
        <v>135</v>
      </c>
      <c r="B348" s="24" t="s">
        <v>7804</v>
      </c>
      <c r="C348" s="24" t="s">
        <v>7806</v>
      </c>
      <c r="D348" s="25">
        <v>45777</v>
      </c>
      <c r="E348" s="24" t="s">
        <v>3722</v>
      </c>
      <c r="F348" s="24">
        <v>1</v>
      </c>
      <c r="G348" s="24" t="s">
        <v>8377</v>
      </c>
      <c r="H348" s="24">
        <v>4</v>
      </c>
      <c r="I348" s="24">
        <v>0.1</v>
      </c>
      <c r="J348" s="24" t="s">
        <v>3196</v>
      </c>
      <c r="K348" s="26">
        <v>1500</v>
      </c>
      <c r="L348" s="26">
        <v>150</v>
      </c>
      <c r="M348" s="24"/>
      <c r="N348" s="24"/>
      <c r="O348" s="24"/>
      <c r="P348" s="122" t="s">
        <v>3273</v>
      </c>
    </row>
    <row r="349" spans="1:16" x14ac:dyDescent="0.3">
      <c r="A349" s="121" t="s">
        <v>135</v>
      </c>
      <c r="B349" s="24" t="s">
        <v>49</v>
      </c>
      <c r="C349" s="24" t="s">
        <v>168</v>
      </c>
      <c r="D349" s="25">
        <v>45777</v>
      </c>
      <c r="E349" s="2" t="s">
        <v>3722</v>
      </c>
      <c r="F349" s="24">
        <v>1</v>
      </c>
      <c r="G349" s="24" t="s">
        <v>8377</v>
      </c>
      <c r="H349" s="24">
        <v>4</v>
      </c>
      <c r="I349" s="24">
        <v>0.15</v>
      </c>
      <c r="J349" s="24" t="s">
        <v>3196</v>
      </c>
      <c r="K349" s="26">
        <v>1300</v>
      </c>
      <c r="L349" s="26">
        <v>195</v>
      </c>
      <c r="M349" s="24"/>
      <c r="N349" s="24"/>
      <c r="O349" s="24"/>
      <c r="P349" s="122" t="s">
        <v>3273</v>
      </c>
    </row>
    <row r="350" spans="1:16" x14ac:dyDescent="0.3">
      <c r="A350" s="121" t="s">
        <v>135</v>
      </c>
      <c r="B350" s="24" t="s">
        <v>55</v>
      </c>
      <c r="C350" s="24" t="s">
        <v>1246</v>
      </c>
      <c r="D350" s="25">
        <v>45777</v>
      </c>
      <c r="E350" s="2" t="s">
        <v>3722</v>
      </c>
      <c r="F350" s="24">
        <v>1</v>
      </c>
      <c r="G350" s="24" t="s">
        <v>8377</v>
      </c>
      <c r="H350" s="24">
        <v>4</v>
      </c>
      <c r="I350" s="24">
        <v>0.43</v>
      </c>
      <c r="J350" s="24" t="s">
        <v>3196</v>
      </c>
      <c r="K350" s="26">
        <v>1300</v>
      </c>
      <c r="L350" s="26">
        <v>559</v>
      </c>
      <c r="M350" s="24"/>
      <c r="N350" s="24"/>
      <c r="O350" s="24"/>
      <c r="P350" s="122" t="s">
        <v>3273</v>
      </c>
    </row>
    <row r="351" spans="1:16" x14ac:dyDescent="0.3">
      <c r="A351" s="121" t="s">
        <v>135</v>
      </c>
      <c r="B351" s="24" t="s">
        <v>60</v>
      </c>
      <c r="C351" s="24" t="s">
        <v>176</v>
      </c>
      <c r="D351" s="25">
        <v>45777</v>
      </c>
      <c r="E351" s="2" t="s">
        <v>3722</v>
      </c>
      <c r="F351" s="24">
        <v>1</v>
      </c>
      <c r="G351" s="24" t="s">
        <v>8377</v>
      </c>
      <c r="H351" s="24">
        <v>4</v>
      </c>
      <c r="I351" s="24">
        <v>0.32</v>
      </c>
      <c r="J351" s="24" t="s">
        <v>3196</v>
      </c>
      <c r="K351" s="26">
        <v>1300</v>
      </c>
      <c r="L351" s="26">
        <v>416</v>
      </c>
      <c r="M351" s="24"/>
      <c r="N351" s="24"/>
      <c r="O351" s="24"/>
      <c r="P351" s="122" t="s">
        <v>3273</v>
      </c>
    </row>
    <row r="352" spans="1:16" x14ac:dyDescent="0.3">
      <c r="A352" s="121" t="s">
        <v>135</v>
      </c>
      <c r="B352" s="24" t="s">
        <v>77</v>
      </c>
      <c r="C352" s="24" t="s">
        <v>192</v>
      </c>
      <c r="D352" s="25">
        <v>45777</v>
      </c>
      <c r="E352" s="24" t="s">
        <v>3722</v>
      </c>
      <c r="F352" s="24">
        <v>1</v>
      </c>
      <c r="G352" s="24" t="s">
        <v>8377</v>
      </c>
      <c r="H352" s="24">
        <v>4</v>
      </c>
      <c r="I352" s="24">
        <v>0.93</v>
      </c>
      <c r="J352" s="24" t="s">
        <v>3196</v>
      </c>
      <c r="K352" s="26">
        <v>1500</v>
      </c>
      <c r="L352" s="26">
        <v>1395</v>
      </c>
      <c r="M352" s="24"/>
      <c r="N352" s="24"/>
      <c r="O352" s="24"/>
      <c r="P352" s="122" t="s">
        <v>3273</v>
      </c>
    </row>
    <row r="353" spans="1:16" x14ac:dyDescent="0.3">
      <c r="A353" s="121" t="s">
        <v>135</v>
      </c>
      <c r="B353" s="24" t="s">
        <v>80</v>
      </c>
      <c r="C353" s="24" t="s">
        <v>195</v>
      </c>
      <c r="D353" s="25">
        <v>45777</v>
      </c>
      <c r="E353" s="2" t="s">
        <v>3722</v>
      </c>
      <c r="F353" s="24">
        <v>1</v>
      </c>
      <c r="G353" s="24" t="s">
        <v>8377</v>
      </c>
      <c r="H353" s="24">
        <v>4</v>
      </c>
      <c r="I353" s="24">
        <v>0.76</v>
      </c>
      <c r="J353" s="24" t="s">
        <v>3196</v>
      </c>
      <c r="K353" s="26">
        <v>1500</v>
      </c>
      <c r="L353" s="26">
        <v>1140</v>
      </c>
      <c r="M353" s="24"/>
      <c r="N353" s="24"/>
      <c r="O353" s="24"/>
      <c r="P353" s="122" t="s">
        <v>3273</v>
      </c>
    </row>
    <row r="354" spans="1:16" x14ac:dyDescent="0.3">
      <c r="A354" s="121" t="s">
        <v>135</v>
      </c>
      <c r="B354" s="24" t="s">
        <v>87</v>
      </c>
      <c r="C354" s="24" t="s">
        <v>202</v>
      </c>
      <c r="D354" s="25">
        <v>45777</v>
      </c>
      <c r="E354" s="2" t="s">
        <v>3722</v>
      </c>
      <c r="F354" s="24">
        <v>1</v>
      </c>
      <c r="G354" s="24" t="s">
        <v>8377</v>
      </c>
      <c r="H354" s="24">
        <v>4</v>
      </c>
      <c r="I354" s="24">
        <v>0.09</v>
      </c>
      <c r="J354" s="24" t="s">
        <v>3196</v>
      </c>
      <c r="K354" s="123">
        <v>1500</v>
      </c>
      <c r="L354" s="26">
        <v>135</v>
      </c>
      <c r="M354" s="24"/>
      <c r="N354" s="24"/>
      <c r="O354" s="24"/>
      <c r="P354" s="122" t="s">
        <v>3273</v>
      </c>
    </row>
    <row r="355" spans="1:16" x14ac:dyDescent="0.3">
      <c r="A355" s="121" t="s">
        <v>135</v>
      </c>
      <c r="B355" s="24" t="s">
        <v>3799</v>
      </c>
      <c r="C355" s="24" t="s">
        <v>3806</v>
      </c>
      <c r="D355" s="25">
        <v>45777</v>
      </c>
      <c r="E355" s="2" t="s">
        <v>3722</v>
      </c>
      <c r="F355" s="24">
        <v>1</v>
      </c>
      <c r="G355" s="24" t="s">
        <v>8377</v>
      </c>
      <c r="H355" s="24">
        <v>4</v>
      </c>
      <c r="I355" s="24">
        <v>0.25</v>
      </c>
      <c r="J355" s="24" t="s">
        <v>3196</v>
      </c>
      <c r="K355" s="26">
        <v>1000</v>
      </c>
      <c r="L355" s="26">
        <v>250</v>
      </c>
      <c r="M355" s="24"/>
      <c r="N355" s="24"/>
      <c r="O355" s="24"/>
      <c r="P355" s="122" t="s">
        <v>3273</v>
      </c>
    </row>
    <row r="356" spans="1:16" x14ac:dyDescent="0.3">
      <c r="A356" s="121" t="s">
        <v>135</v>
      </c>
      <c r="B356" s="24" t="s">
        <v>6044</v>
      </c>
      <c r="C356" s="24" t="s">
        <v>7525</v>
      </c>
      <c r="D356" s="25">
        <v>45777</v>
      </c>
      <c r="E356" s="2" t="s">
        <v>3722</v>
      </c>
      <c r="F356" s="24">
        <v>1</v>
      </c>
      <c r="G356" s="24" t="s">
        <v>8377</v>
      </c>
      <c r="H356" s="24">
        <v>4</v>
      </c>
      <c r="I356" s="24">
        <v>0.15</v>
      </c>
      <c r="J356" s="24" t="s">
        <v>3196</v>
      </c>
      <c r="K356" s="26">
        <v>1000</v>
      </c>
      <c r="L356" s="26">
        <v>150</v>
      </c>
      <c r="M356" s="24"/>
      <c r="N356" s="24"/>
      <c r="O356" s="24"/>
      <c r="P356" s="122" t="s">
        <v>3273</v>
      </c>
    </row>
    <row r="357" spans="1:16" x14ac:dyDescent="0.3">
      <c r="A357" s="121" t="s">
        <v>135</v>
      </c>
      <c r="B357" s="24" t="s">
        <v>6045</v>
      </c>
      <c r="C357" s="24" t="s">
        <v>7526</v>
      </c>
      <c r="D357" s="25">
        <v>45777</v>
      </c>
      <c r="E357" s="24" t="s">
        <v>3722</v>
      </c>
      <c r="F357" s="24">
        <v>1</v>
      </c>
      <c r="G357" s="24" t="s">
        <v>8377</v>
      </c>
      <c r="H357" s="24">
        <v>4</v>
      </c>
      <c r="I357" s="24">
        <v>7.0000000000000007E-2</v>
      </c>
      <c r="J357" s="24" t="s">
        <v>3196</v>
      </c>
      <c r="K357" s="26">
        <v>1000</v>
      </c>
      <c r="L357" s="26">
        <v>70</v>
      </c>
      <c r="M357" s="24"/>
      <c r="N357" s="24"/>
      <c r="O357" s="24"/>
      <c r="P357" s="122" t="s">
        <v>3273</v>
      </c>
    </row>
    <row r="358" spans="1:16" x14ac:dyDescent="0.3">
      <c r="A358" s="121" t="s">
        <v>135</v>
      </c>
      <c r="B358" s="24" t="s">
        <v>6046</v>
      </c>
      <c r="C358" s="24" t="s">
        <v>7527</v>
      </c>
      <c r="D358" s="25">
        <v>45777</v>
      </c>
      <c r="E358" s="24" t="s">
        <v>3722</v>
      </c>
      <c r="F358" s="24">
        <v>1</v>
      </c>
      <c r="G358" s="24" t="s">
        <v>8377</v>
      </c>
      <c r="H358" s="24">
        <v>4</v>
      </c>
      <c r="I358" s="24">
        <v>0.1</v>
      </c>
      <c r="J358" s="24" t="s">
        <v>3196</v>
      </c>
      <c r="K358" s="26">
        <v>1500</v>
      </c>
      <c r="L358" s="26">
        <v>150</v>
      </c>
      <c r="M358" s="24"/>
      <c r="N358" s="24"/>
      <c r="O358" s="24"/>
      <c r="P358" s="122" t="s">
        <v>3273</v>
      </c>
    </row>
    <row r="359" spans="1:16" x14ac:dyDescent="0.3">
      <c r="A359" s="121" t="s">
        <v>135</v>
      </c>
      <c r="B359" s="24" t="s">
        <v>6050</v>
      </c>
      <c r="C359" s="24" t="s">
        <v>7530</v>
      </c>
      <c r="D359" s="25">
        <v>45777</v>
      </c>
      <c r="E359" s="2" t="s">
        <v>3722</v>
      </c>
      <c r="F359" s="24">
        <v>1</v>
      </c>
      <c r="G359" s="24" t="s">
        <v>8377</v>
      </c>
      <c r="H359" s="24">
        <v>4</v>
      </c>
      <c r="I359" s="24">
        <v>0.5</v>
      </c>
      <c r="J359" s="24" t="s">
        <v>3196</v>
      </c>
      <c r="K359" s="26">
        <v>1500</v>
      </c>
      <c r="L359" s="26">
        <v>750</v>
      </c>
      <c r="M359" s="24"/>
      <c r="N359" s="24"/>
      <c r="O359" s="24"/>
      <c r="P359" s="122" t="s">
        <v>3273</v>
      </c>
    </row>
    <row r="360" spans="1:16" x14ac:dyDescent="0.3">
      <c r="A360" s="121" t="s">
        <v>135</v>
      </c>
      <c r="B360" s="24" t="s">
        <v>474</v>
      </c>
      <c r="C360" s="24" t="s">
        <v>1059</v>
      </c>
      <c r="D360" s="25">
        <v>45777</v>
      </c>
      <c r="E360" s="24" t="s">
        <v>3722</v>
      </c>
      <c r="F360" s="24">
        <v>1</v>
      </c>
      <c r="G360" s="24" t="s">
        <v>8377</v>
      </c>
      <c r="H360" s="24">
        <v>4</v>
      </c>
      <c r="I360" s="24">
        <v>0.59</v>
      </c>
      <c r="J360" s="24" t="s">
        <v>3196</v>
      </c>
      <c r="K360" s="26">
        <v>2500</v>
      </c>
      <c r="L360" s="26">
        <v>1475</v>
      </c>
      <c r="M360" s="24"/>
      <c r="N360" s="24"/>
      <c r="O360" s="24"/>
      <c r="P360" s="122">
        <v>0.59</v>
      </c>
    </row>
    <row r="361" spans="1:16" x14ac:dyDescent="0.3">
      <c r="A361" s="121" t="s">
        <v>135</v>
      </c>
      <c r="B361" s="24" t="s">
        <v>105</v>
      </c>
      <c r="C361" s="24" t="s">
        <v>216</v>
      </c>
      <c r="D361" s="25">
        <v>45777</v>
      </c>
      <c r="E361" s="24" t="s">
        <v>3722</v>
      </c>
      <c r="F361" s="24">
        <v>1</v>
      </c>
      <c r="G361" s="24" t="s">
        <v>8377</v>
      </c>
      <c r="H361" s="24">
        <v>4</v>
      </c>
      <c r="I361" s="24">
        <v>0.48</v>
      </c>
      <c r="J361" s="24" t="s">
        <v>3196</v>
      </c>
      <c r="K361" s="26">
        <v>2000</v>
      </c>
      <c r="L361" s="26">
        <v>960</v>
      </c>
      <c r="M361" s="24"/>
      <c r="N361" s="24"/>
      <c r="O361" s="24"/>
      <c r="P361" s="122">
        <v>0.48</v>
      </c>
    </row>
    <row r="362" spans="1:16" x14ac:dyDescent="0.3">
      <c r="A362" s="121" t="s">
        <v>135</v>
      </c>
      <c r="B362" s="24" t="s">
        <v>1138</v>
      </c>
      <c r="C362" s="24" t="s">
        <v>1303</v>
      </c>
      <c r="D362" s="25">
        <v>45777</v>
      </c>
      <c r="E362" s="24" t="s">
        <v>3722</v>
      </c>
      <c r="F362" s="24">
        <v>1</v>
      </c>
      <c r="G362" s="24" t="s">
        <v>8377</v>
      </c>
      <c r="H362" s="24">
        <v>4</v>
      </c>
      <c r="I362" s="24">
        <v>1</v>
      </c>
      <c r="J362" s="24" t="s">
        <v>3196</v>
      </c>
      <c r="K362" s="26">
        <v>2000</v>
      </c>
      <c r="L362" s="26">
        <v>2000</v>
      </c>
      <c r="M362" s="24"/>
      <c r="N362" s="24"/>
      <c r="O362" s="24"/>
      <c r="P362" s="122">
        <v>1</v>
      </c>
    </row>
    <row r="363" spans="1:16" x14ac:dyDescent="0.3">
      <c r="A363" s="121" t="s">
        <v>135</v>
      </c>
      <c r="B363" s="24" t="s">
        <v>2738</v>
      </c>
      <c r="C363" s="24" t="s">
        <v>2739</v>
      </c>
      <c r="D363" s="25">
        <v>45777</v>
      </c>
      <c r="E363" s="24" t="s">
        <v>3722</v>
      </c>
      <c r="F363" s="24">
        <v>1</v>
      </c>
      <c r="G363" s="24" t="s">
        <v>8377</v>
      </c>
      <c r="H363" s="24">
        <v>4</v>
      </c>
      <c r="I363" s="24">
        <v>0.65</v>
      </c>
      <c r="J363" s="24" t="s">
        <v>3196</v>
      </c>
      <c r="K363" s="26">
        <v>2000</v>
      </c>
      <c r="L363" s="26">
        <v>1300</v>
      </c>
      <c r="M363" s="24"/>
      <c r="N363" s="24"/>
      <c r="O363" s="24"/>
      <c r="P363" s="122">
        <v>0.65</v>
      </c>
    </row>
    <row r="364" spans="1:16" x14ac:dyDescent="0.3">
      <c r="A364" s="121" t="s">
        <v>135</v>
      </c>
      <c r="B364" s="24" t="s">
        <v>272</v>
      </c>
      <c r="C364" s="24" t="s">
        <v>273</v>
      </c>
      <c r="D364" s="25">
        <v>45777</v>
      </c>
      <c r="E364" s="2" t="s">
        <v>3722</v>
      </c>
      <c r="F364" s="24">
        <v>1</v>
      </c>
      <c r="G364" s="24" t="s">
        <v>8377</v>
      </c>
      <c r="H364" s="24">
        <v>4</v>
      </c>
      <c r="I364" s="24">
        <v>0.65</v>
      </c>
      <c r="J364" s="24" t="s">
        <v>3196</v>
      </c>
      <c r="K364" s="26">
        <v>6000</v>
      </c>
      <c r="L364" s="26">
        <v>3900</v>
      </c>
      <c r="M364" s="24"/>
      <c r="N364" s="24"/>
      <c r="O364" s="24"/>
      <c r="P364" s="122" t="s">
        <v>3273</v>
      </c>
    </row>
    <row r="365" spans="1:16" x14ac:dyDescent="0.3">
      <c r="A365" s="121" t="s">
        <v>135</v>
      </c>
      <c r="B365" s="24" t="s">
        <v>262</v>
      </c>
      <c r="C365" s="24" t="s">
        <v>263</v>
      </c>
      <c r="D365" s="25">
        <v>45777</v>
      </c>
      <c r="E365" s="2" t="s">
        <v>3722</v>
      </c>
      <c r="F365" s="24">
        <v>1</v>
      </c>
      <c r="G365" s="24" t="s">
        <v>8377</v>
      </c>
      <c r="H365" s="24">
        <v>4</v>
      </c>
      <c r="I365" s="24">
        <v>0.05</v>
      </c>
      <c r="J365" s="24" t="s">
        <v>3196</v>
      </c>
      <c r="K365" s="26">
        <v>3650</v>
      </c>
      <c r="L365" s="26">
        <v>182.5</v>
      </c>
      <c r="M365" s="24"/>
      <c r="N365" s="24"/>
      <c r="O365" s="24"/>
      <c r="P365" s="122">
        <v>1</v>
      </c>
    </row>
    <row r="366" spans="1:16" x14ac:dyDescent="0.3">
      <c r="A366" s="121" t="s">
        <v>135</v>
      </c>
      <c r="B366" s="24" t="s">
        <v>5857</v>
      </c>
      <c r="C366" s="24" t="s">
        <v>5858</v>
      </c>
      <c r="D366" s="25">
        <v>45777</v>
      </c>
      <c r="E366" s="2" t="s">
        <v>3722</v>
      </c>
      <c r="F366" s="24">
        <v>1</v>
      </c>
      <c r="G366" s="24" t="s">
        <v>8377</v>
      </c>
      <c r="H366" s="24">
        <v>4</v>
      </c>
      <c r="I366" s="24">
        <v>0.05</v>
      </c>
      <c r="J366" s="24" t="s">
        <v>3196</v>
      </c>
      <c r="K366" s="26">
        <v>3650</v>
      </c>
      <c r="L366" s="26">
        <v>182.5</v>
      </c>
      <c r="M366" s="24"/>
      <c r="N366" s="24"/>
      <c r="O366" s="24"/>
      <c r="P366" s="122" t="s">
        <v>3273</v>
      </c>
    </row>
    <row r="367" spans="1:16" x14ac:dyDescent="0.3">
      <c r="A367" s="121" t="s">
        <v>135</v>
      </c>
      <c r="B367" s="24" t="s">
        <v>5857</v>
      </c>
      <c r="C367" s="24" t="s">
        <v>5858</v>
      </c>
      <c r="D367" s="25">
        <v>45777</v>
      </c>
      <c r="E367" s="2" t="s">
        <v>3722</v>
      </c>
      <c r="F367" s="24">
        <v>1</v>
      </c>
      <c r="G367" s="24" t="s">
        <v>8377</v>
      </c>
      <c r="H367" s="24">
        <v>4</v>
      </c>
      <c r="I367" s="24">
        <v>0.05</v>
      </c>
      <c r="J367" s="24" t="s">
        <v>3196</v>
      </c>
      <c r="K367" s="26">
        <v>3650</v>
      </c>
      <c r="L367" s="26">
        <v>182.5</v>
      </c>
      <c r="M367" s="24"/>
      <c r="N367" s="24"/>
      <c r="O367" s="24"/>
      <c r="P367" s="122" t="s">
        <v>3273</v>
      </c>
    </row>
    <row r="368" spans="1:16" x14ac:dyDescent="0.3">
      <c r="A368" s="121" t="s">
        <v>135</v>
      </c>
      <c r="B368" s="24" t="s">
        <v>111</v>
      </c>
      <c r="C368" s="24" t="s">
        <v>221</v>
      </c>
      <c r="D368" s="25">
        <v>45777</v>
      </c>
      <c r="E368" s="24" t="s">
        <v>3722</v>
      </c>
      <c r="F368" s="24">
        <v>1</v>
      </c>
      <c r="G368" s="24" t="s">
        <v>8377</v>
      </c>
      <c r="H368" s="24">
        <v>4</v>
      </c>
      <c r="I368" s="24">
        <v>1</v>
      </c>
      <c r="J368" s="24" t="s">
        <v>3196</v>
      </c>
      <c r="K368" s="26">
        <v>2100</v>
      </c>
      <c r="L368" s="26">
        <v>2100</v>
      </c>
      <c r="M368" s="24"/>
      <c r="N368" s="24"/>
      <c r="O368" s="24"/>
      <c r="P368" s="122">
        <v>1</v>
      </c>
    </row>
    <row r="369" spans="1:16" x14ac:dyDescent="0.3">
      <c r="A369" s="121" t="s">
        <v>135</v>
      </c>
      <c r="B369" s="24" t="s">
        <v>127</v>
      </c>
      <c r="C369" s="24" t="s">
        <v>233</v>
      </c>
      <c r="D369" s="25">
        <v>45777</v>
      </c>
      <c r="E369" s="2" t="s">
        <v>3722</v>
      </c>
      <c r="F369" s="24">
        <v>1</v>
      </c>
      <c r="G369" s="24" t="s">
        <v>8377</v>
      </c>
      <c r="H369" s="24">
        <v>4</v>
      </c>
      <c r="I369" s="24">
        <v>0.35</v>
      </c>
      <c r="J369" s="24" t="s">
        <v>3196</v>
      </c>
      <c r="K369" s="26">
        <v>4000</v>
      </c>
      <c r="L369" s="26">
        <v>1400</v>
      </c>
      <c r="M369" s="24"/>
      <c r="N369" s="24"/>
      <c r="O369" s="24"/>
      <c r="P369" s="122" t="s">
        <v>3273</v>
      </c>
    </row>
    <row r="370" spans="1:16" x14ac:dyDescent="0.3">
      <c r="A370" s="121" t="s">
        <v>135</v>
      </c>
      <c r="B370" s="24" t="s">
        <v>130</v>
      </c>
      <c r="C370" s="24" t="s">
        <v>236</v>
      </c>
      <c r="D370" s="25">
        <v>45777</v>
      </c>
      <c r="E370" s="24" t="s">
        <v>3722</v>
      </c>
      <c r="F370" s="24">
        <v>1</v>
      </c>
      <c r="G370" s="24" t="s">
        <v>8377</v>
      </c>
      <c r="H370" s="24">
        <v>4</v>
      </c>
      <c r="I370" s="24">
        <v>1</v>
      </c>
      <c r="J370" s="24" t="s">
        <v>3196</v>
      </c>
      <c r="K370" s="26">
        <v>4000</v>
      </c>
      <c r="L370" s="26">
        <v>4000</v>
      </c>
      <c r="M370" s="24"/>
      <c r="N370" s="24"/>
      <c r="O370" s="24"/>
      <c r="P370" s="122">
        <v>1</v>
      </c>
    </row>
    <row r="371" spans="1:16" x14ac:dyDescent="0.3">
      <c r="A371" s="121" t="s">
        <v>135</v>
      </c>
      <c r="B371" s="24" t="s">
        <v>3740</v>
      </c>
      <c r="C371" s="24" t="s">
        <v>3473</v>
      </c>
      <c r="D371" s="25">
        <v>45777</v>
      </c>
      <c r="E371" s="2" t="s">
        <v>4844</v>
      </c>
      <c r="F371" s="24">
        <v>1</v>
      </c>
      <c r="G371" s="24" t="s">
        <v>8377</v>
      </c>
      <c r="H371" s="24">
        <v>4</v>
      </c>
      <c r="I371" s="24">
        <v>0.05</v>
      </c>
      <c r="J371" s="24" t="s">
        <v>3196</v>
      </c>
      <c r="K371" s="26">
        <v>1300</v>
      </c>
      <c r="L371" s="26">
        <v>65</v>
      </c>
      <c r="M371" s="24"/>
      <c r="N371" s="24"/>
      <c r="O371" s="24"/>
      <c r="P371" s="122" t="s">
        <v>3273</v>
      </c>
    </row>
    <row r="372" spans="1:16" x14ac:dyDescent="0.3">
      <c r="A372" s="121" t="s">
        <v>8375</v>
      </c>
      <c r="B372" s="24" t="s">
        <v>303</v>
      </c>
      <c r="C372" s="24" t="s">
        <v>293</v>
      </c>
      <c r="D372" s="25">
        <v>45777</v>
      </c>
      <c r="E372" s="2" t="s">
        <v>7586</v>
      </c>
      <c r="F372" s="24">
        <v>1</v>
      </c>
      <c r="G372" s="24" t="s">
        <v>8377</v>
      </c>
      <c r="H372" s="24">
        <v>4</v>
      </c>
      <c r="I372" s="24">
        <v>0.64</v>
      </c>
      <c r="J372" s="24" t="s">
        <v>3196</v>
      </c>
      <c r="K372" s="26">
        <v>1300</v>
      </c>
      <c r="L372" s="26">
        <v>832</v>
      </c>
      <c r="M372" s="24"/>
      <c r="N372" s="24"/>
      <c r="O372" s="24"/>
      <c r="P372" s="122">
        <v>1</v>
      </c>
    </row>
    <row r="373" spans="1:16" x14ac:dyDescent="0.3">
      <c r="A373" s="121" t="s">
        <v>8375</v>
      </c>
      <c r="B373" s="24" t="s">
        <v>313</v>
      </c>
      <c r="C373" s="24" t="s">
        <v>293</v>
      </c>
      <c r="D373" s="25">
        <v>45777</v>
      </c>
      <c r="E373" s="2" t="s">
        <v>7586</v>
      </c>
      <c r="F373" s="24">
        <v>1</v>
      </c>
      <c r="G373" s="24" t="s">
        <v>8377</v>
      </c>
      <c r="H373" s="24">
        <v>4</v>
      </c>
      <c r="I373" s="24">
        <v>0.1</v>
      </c>
      <c r="J373" s="24" t="s">
        <v>3196</v>
      </c>
      <c r="K373" s="26">
        <v>1300</v>
      </c>
      <c r="L373" s="26">
        <v>130</v>
      </c>
      <c r="M373" s="24"/>
      <c r="N373" s="24"/>
      <c r="O373" s="24"/>
      <c r="P373" s="122" t="s">
        <v>3273</v>
      </c>
    </row>
    <row r="374" spans="1:16" x14ac:dyDescent="0.3">
      <c r="A374" s="121" t="s">
        <v>8375</v>
      </c>
      <c r="B374" s="24" t="s">
        <v>460</v>
      </c>
      <c r="C374" s="24" t="s">
        <v>1040</v>
      </c>
      <c r="D374" s="25">
        <v>45777</v>
      </c>
      <c r="E374" s="2" t="s">
        <v>7586</v>
      </c>
      <c r="F374" s="24">
        <v>1</v>
      </c>
      <c r="G374" s="24" t="s">
        <v>8377</v>
      </c>
      <c r="H374" s="24">
        <v>4</v>
      </c>
      <c r="I374" s="24">
        <v>1</v>
      </c>
      <c r="J374" s="24" t="s">
        <v>3196</v>
      </c>
      <c r="K374" s="26">
        <v>2000</v>
      </c>
      <c r="L374" s="26">
        <v>2000</v>
      </c>
      <c r="M374" s="24"/>
      <c r="N374" s="24"/>
      <c r="O374" s="24"/>
      <c r="P374" s="122">
        <v>1</v>
      </c>
    </row>
    <row r="375" spans="1:16" x14ac:dyDescent="0.3">
      <c r="A375" s="121" t="s">
        <v>8375</v>
      </c>
      <c r="B375" s="24" t="s">
        <v>33</v>
      </c>
      <c r="C375" s="24" t="s">
        <v>154</v>
      </c>
      <c r="D375" s="25">
        <v>45777</v>
      </c>
      <c r="E375" s="24" t="s">
        <v>7586</v>
      </c>
      <c r="F375" s="24">
        <v>1</v>
      </c>
      <c r="G375" s="24" t="s">
        <v>8377</v>
      </c>
      <c r="H375" s="24">
        <v>4</v>
      </c>
      <c r="I375" s="24">
        <v>1</v>
      </c>
      <c r="J375" s="24" t="s">
        <v>3196</v>
      </c>
      <c r="K375" s="26">
        <v>3000</v>
      </c>
      <c r="L375" s="26">
        <v>3000</v>
      </c>
      <c r="M375" s="24"/>
      <c r="N375" s="24"/>
      <c r="O375" s="24"/>
      <c r="P375" s="122">
        <v>1</v>
      </c>
    </row>
    <row r="376" spans="1:16" x14ac:dyDescent="0.3">
      <c r="A376" s="121" t="s">
        <v>8375</v>
      </c>
      <c r="B376" s="24" t="s">
        <v>37</v>
      </c>
      <c r="C376" s="24" t="s">
        <v>156</v>
      </c>
      <c r="D376" s="25">
        <v>45777</v>
      </c>
      <c r="E376" s="24" t="s">
        <v>7586</v>
      </c>
      <c r="F376" s="24">
        <v>1</v>
      </c>
      <c r="G376" s="24" t="s">
        <v>8377</v>
      </c>
      <c r="H376" s="24">
        <v>4</v>
      </c>
      <c r="I376" s="24">
        <v>0.05</v>
      </c>
      <c r="J376" s="24" t="s">
        <v>3196</v>
      </c>
      <c r="K376" s="26">
        <v>10000</v>
      </c>
      <c r="L376" s="26">
        <v>500</v>
      </c>
      <c r="M376" s="24"/>
      <c r="N376" s="24"/>
      <c r="O376" s="24"/>
      <c r="P376" s="122">
        <v>0.05</v>
      </c>
    </row>
    <row r="377" spans="1:16" x14ac:dyDescent="0.3">
      <c r="A377" s="121" t="s">
        <v>8375</v>
      </c>
      <c r="B377" s="24" t="s">
        <v>46</v>
      </c>
      <c r="C377" s="24" t="s">
        <v>165</v>
      </c>
      <c r="D377" s="25">
        <v>45777</v>
      </c>
      <c r="E377" s="24" t="s">
        <v>7586</v>
      </c>
      <c r="F377" s="24">
        <v>1</v>
      </c>
      <c r="G377" s="24" t="s">
        <v>8377</v>
      </c>
      <c r="H377" s="24">
        <v>4</v>
      </c>
      <c r="I377" s="24">
        <v>0.34</v>
      </c>
      <c r="J377" s="24" t="s">
        <v>3196</v>
      </c>
      <c r="K377" s="26">
        <v>1300</v>
      </c>
      <c r="L377" s="26">
        <v>442.00000000000006</v>
      </c>
      <c r="M377" s="24"/>
      <c r="N377" s="24"/>
      <c r="O377" s="24"/>
      <c r="P377" s="122" t="s">
        <v>3273</v>
      </c>
    </row>
    <row r="378" spans="1:16" x14ac:dyDescent="0.3">
      <c r="A378" s="121" t="s">
        <v>8375</v>
      </c>
      <c r="B378" s="24" t="s">
        <v>51</v>
      </c>
      <c r="C378" s="24" t="s">
        <v>169</v>
      </c>
      <c r="D378" s="25">
        <v>45777</v>
      </c>
      <c r="E378" s="2" t="s">
        <v>7586</v>
      </c>
      <c r="F378" s="24">
        <v>1</v>
      </c>
      <c r="G378" s="24" t="s">
        <v>8377</v>
      </c>
      <c r="H378" s="24">
        <v>4</v>
      </c>
      <c r="I378" s="24">
        <v>0.12</v>
      </c>
      <c r="J378" s="24" t="s">
        <v>3196</v>
      </c>
      <c r="K378" s="26">
        <v>1500</v>
      </c>
      <c r="L378" s="26">
        <v>180</v>
      </c>
      <c r="M378" s="24"/>
      <c r="N378" s="24"/>
      <c r="O378" s="24"/>
      <c r="P378" s="122" t="s">
        <v>3273</v>
      </c>
    </row>
    <row r="379" spans="1:16" x14ac:dyDescent="0.3">
      <c r="A379" s="121" t="s">
        <v>8375</v>
      </c>
      <c r="B379" s="24" t="s">
        <v>70</v>
      </c>
      <c r="C379" s="24" t="s">
        <v>186</v>
      </c>
      <c r="D379" s="25">
        <v>45777</v>
      </c>
      <c r="E379" s="2" t="s">
        <v>7586</v>
      </c>
      <c r="F379" s="24">
        <v>1</v>
      </c>
      <c r="G379" s="24" t="s">
        <v>8377</v>
      </c>
      <c r="H379" s="24">
        <v>4</v>
      </c>
      <c r="I379" s="24">
        <v>0.35</v>
      </c>
      <c r="J379" s="24" t="s">
        <v>3196</v>
      </c>
      <c r="K379" s="26">
        <v>1500</v>
      </c>
      <c r="L379" s="26">
        <v>525</v>
      </c>
      <c r="M379" s="24"/>
      <c r="N379" s="24"/>
      <c r="O379" s="24"/>
      <c r="P379" s="122" t="s">
        <v>3273</v>
      </c>
    </row>
    <row r="380" spans="1:16" x14ac:dyDescent="0.3">
      <c r="A380" s="121" t="s">
        <v>8375</v>
      </c>
      <c r="B380" s="24" t="s">
        <v>76</v>
      </c>
      <c r="C380" s="24" t="s">
        <v>1253</v>
      </c>
      <c r="D380" s="25">
        <v>45777</v>
      </c>
      <c r="E380" s="24" t="s">
        <v>7586</v>
      </c>
      <c r="F380" s="24">
        <v>1</v>
      </c>
      <c r="G380" s="24" t="s">
        <v>8377</v>
      </c>
      <c r="H380" s="24">
        <v>4</v>
      </c>
      <c r="I380" s="24">
        <v>0.05</v>
      </c>
      <c r="J380" s="24" t="s">
        <v>3196</v>
      </c>
      <c r="K380" s="26">
        <v>1500</v>
      </c>
      <c r="L380" s="26">
        <v>75</v>
      </c>
      <c r="M380" s="24"/>
      <c r="N380" s="24"/>
      <c r="O380" s="24"/>
      <c r="P380" s="122" t="s">
        <v>3273</v>
      </c>
    </row>
    <row r="381" spans="1:16" x14ac:dyDescent="0.3">
      <c r="A381" s="121" t="s">
        <v>8375</v>
      </c>
      <c r="B381" s="24" t="s">
        <v>89</v>
      </c>
      <c r="C381" s="24" t="s">
        <v>204</v>
      </c>
      <c r="D381" s="25">
        <v>45777</v>
      </c>
      <c r="E381" s="2" t="s">
        <v>7586</v>
      </c>
      <c r="F381" s="24">
        <v>1</v>
      </c>
      <c r="G381" s="24" t="s">
        <v>8377</v>
      </c>
      <c r="H381" s="24">
        <v>4</v>
      </c>
      <c r="I381" s="24">
        <v>0.19</v>
      </c>
      <c r="J381" s="24" t="s">
        <v>3196</v>
      </c>
      <c r="K381" s="26">
        <v>1500</v>
      </c>
      <c r="L381" s="26">
        <v>285</v>
      </c>
      <c r="M381" s="24"/>
      <c r="N381" s="24"/>
      <c r="O381" s="24"/>
      <c r="P381" s="122" t="s">
        <v>3273</v>
      </c>
    </row>
    <row r="382" spans="1:16" x14ac:dyDescent="0.3">
      <c r="A382" s="121" t="s">
        <v>8375</v>
      </c>
      <c r="B382" s="24" t="s">
        <v>90</v>
      </c>
      <c r="C382" s="24" t="s">
        <v>205</v>
      </c>
      <c r="D382" s="25">
        <v>45777</v>
      </c>
      <c r="E382" s="2" t="s">
        <v>7586</v>
      </c>
      <c r="F382" s="24">
        <v>1</v>
      </c>
      <c r="G382" s="24" t="s">
        <v>8377</v>
      </c>
      <c r="H382" s="24">
        <v>4</v>
      </c>
      <c r="I382" s="24">
        <v>0.32</v>
      </c>
      <c r="J382" s="24" t="s">
        <v>3196</v>
      </c>
      <c r="K382" s="26">
        <v>1300</v>
      </c>
      <c r="L382" s="26">
        <v>416</v>
      </c>
      <c r="M382" s="24"/>
      <c r="N382" s="24"/>
      <c r="O382" s="24"/>
      <c r="P382" s="122" t="s">
        <v>3273</v>
      </c>
    </row>
    <row r="383" spans="1:16" x14ac:dyDescent="0.3">
      <c r="A383" s="121" t="s">
        <v>8375</v>
      </c>
      <c r="B383" s="24" t="s">
        <v>262</v>
      </c>
      <c r="C383" s="24" t="s">
        <v>263</v>
      </c>
      <c r="D383" s="25">
        <v>45777</v>
      </c>
      <c r="E383" s="2" t="s">
        <v>7586</v>
      </c>
      <c r="F383" s="24">
        <v>1</v>
      </c>
      <c r="G383" s="24" t="s">
        <v>8377</v>
      </c>
      <c r="H383" s="24">
        <v>4</v>
      </c>
      <c r="I383" s="24">
        <v>0.34</v>
      </c>
      <c r="J383" s="24" t="s">
        <v>3196</v>
      </c>
      <c r="K383" s="26">
        <v>3650</v>
      </c>
      <c r="L383" s="26">
        <v>1241</v>
      </c>
      <c r="M383" s="24"/>
      <c r="N383" s="24"/>
      <c r="O383" s="24"/>
      <c r="P383" s="122" t="s">
        <v>3273</v>
      </c>
    </row>
    <row r="384" spans="1:16" x14ac:dyDescent="0.3">
      <c r="A384" s="121" t="s">
        <v>8375</v>
      </c>
      <c r="B384" s="24" t="s">
        <v>108</v>
      </c>
      <c r="C384" s="24" t="s">
        <v>219</v>
      </c>
      <c r="D384" s="25">
        <v>45777</v>
      </c>
      <c r="E384" s="2" t="s">
        <v>7586</v>
      </c>
      <c r="F384" s="24">
        <v>1</v>
      </c>
      <c r="G384" s="24" t="s">
        <v>8377</v>
      </c>
      <c r="H384" s="24">
        <v>4</v>
      </c>
      <c r="I384" s="24">
        <v>1</v>
      </c>
      <c r="J384" s="24" t="s">
        <v>3196</v>
      </c>
      <c r="K384" s="26">
        <v>3650</v>
      </c>
      <c r="L384" s="26">
        <v>3650</v>
      </c>
      <c r="M384" s="24"/>
      <c r="N384" s="24"/>
      <c r="O384" s="24"/>
      <c r="P384" s="122">
        <v>1</v>
      </c>
    </row>
    <row r="385" spans="1:16" x14ac:dyDescent="0.3">
      <c r="A385" s="121" t="s">
        <v>8375</v>
      </c>
      <c r="B385" s="24" t="s">
        <v>122</v>
      </c>
      <c r="C385" s="24" t="s">
        <v>228</v>
      </c>
      <c r="D385" s="25">
        <v>45777</v>
      </c>
      <c r="E385" s="2" t="s">
        <v>7586</v>
      </c>
      <c r="F385" s="24">
        <v>1</v>
      </c>
      <c r="G385" s="24" t="s">
        <v>8377</v>
      </c>
      <c r="H385" s="24">
        <v>4</v>
      </c>
      <c r="I385" s="24">
        <v>0.5</v>
      </c>
      <c r="J385" s="24" t="s">
        <v>3196</v>
      </c>
      <c r="K385" s="26">
        <v>2100</v>
      </c>
      <c r="L385" s="26">
        <v>1050</v>
      </c>
      <c r="M385" s="24"/>
      <c r="N385" s="24"/>
      <c r="O385" s="24"/>
      <c r="P385" s="122">
        <v>0.5</v>
      </c>
    </row>
    <row r="386" spans="1:16" x14ac:dyDescent="0.3">
      <c r="A386" s="121" t="s">
        <v>135</v>
      </c>
      <c r="B386" s="24" t="s">
        <v>294</v>
      </c>
      <c r="C386" s="24" t="s">
        <v>293</v>
      </c>
      <c r="D386" s="25">
        <v>45777</v>
      </c>
      <c r="E386" s="24" t="s">
        <v>4843</v>
      </c>
      <c r="F386" s="24">
        <v>1</v>
      </c>
      <c r="G386" s="24" t="s">
        <v>8377</v>
      </c>
      <c r="H386" s="24">
        <v>4</v>
      </c>
      <c r="I386" s="24">
        <v>1</v>
      </c>
      <c r="J386" s="24" t="s">
        <v>3196</v>
      </c>
      <c r="K386" s="26">
        <v>1300</v>
      </c>
      <c r="L386" s="26">
        <v>1300</v>
      </c>
      <c r="M386" s="24"/>
      <c r="N386" s="24"/>
      <c r="O386" s="24"/>
      <c r="P386" s="122">
        <v>1</v>
      </c>
    </row>
    <row r="387" spans="1:16" x14ac:dyDescent="0.3">
      <c r="A387" s="121" t="s">
        <v>135</v>
      </c>
      <c r="B387" s="24" t="s">
        <v>319</v>
      </c>
      <c r="C387" s="24" t="s">
        <v>316</v>
      </c>
      <c r="D387" s="25">
        <v>45777</v>
      </c>
      <c r="E387" s="2" t="s">
        <v>4843</v>
      </c>
      <c r="F387" s="24">
        <v>1</v>
      </c>
      <c r="G387" s="24" t="s">
        <v>8377</v>
      </c>
      <c r="H387" s="24">
        <v>4</v>
      </c>
      <c r="I387" s="24">
        <v>0.54</v>
      </c>
      <c r="J387" s="24" t="s">
        <v>3196</v>
      </c>
      <c r="K387" s="26">
        <v>2000</v>
      </c>
      <c r="L387" s="26">
        <v>1080</v>
      </c>
      <c r="M387" s="24"/>
      <c r="N387" s="24"/>
      <c r="O387" s="24"/>
      <c r="P387" s="122" t="s">
        <v>3273</v>
      </c>
    </row>
    <row r="388" spans="1:16" x14ac:dyDescent="0.3">
      <c r="A388" s="121" t="s">
        <v>135</v>
      </c>
      <c r="B388" s="24" t="s">
        <v>28</v>
      </c>
      <c r="C388" s="24" t="s">
        <v>150</v>
      </c>
      <c r="D388" s="25">
        <v>45777</v>
      </c>
      <c r="E388" s="24" t="s">
        <v>4843</v>
      </c>
      <c r="F388" s="24">
        <v>1</v>
      </c>
      <c r="G388" s="24" t="s">
        <v>8377</v>
      </c>
      <c r="H388" s="24">
        <v>4</v>
      </c>
      <c r="I388" s="24">
        <v>0.85</v>
      </c>
      <c r="J388" s="24" t="s">
        <v>3196</v>
      </c>
      <c r="K388" s="26">
        <v>5000</v>
      </c>
      <c r="L388" s="26">
        <v>4250</v>
      </c>
      <c r="M388" s="24"/>
      <c r="N388" s="24"/>
      <c r="O388" s="24"/>
      <c r="P388" s="122">
        <v>0.85</v>
      </c>
    </row>
    <row r="389" spans="1:16" x14ac:dyDescent="0.3">
      <c r="A389" s="121" t="s">
        <v>135</v>
      </c>
      <c r="B389" s="24" t="s">
        <v>1190</v>
      </c>
      <c r="C389" s="24" t="s">
        <v>1191</v>
      </c>
      <c r="D389" s="25">
        <v>45777</v>
      </c>
      <c r="E389" s="24" t="s">
        <v>4843</v>
      </c>
      <c r="F389" s="24">
        <v>1</v>
      </c>
      <c r="G389" s="24" t="s">
        <v>8377</v>
      </c>
      <c r="H389" s="24">
        <v>4</v>
      </c>
      <c r="I389" s="24">
        <v>0.55000000000000004</v>
      </c>
      <c r="J389" s="24" t="s">
        <v>3196</v>
      </c>
      <c r="K389" s="26">
        <v>800</v>
      </c>
      <c r="L389" s="26">
        <v>440.00000000000006</v>
      </c>
      <c r="M389" s="24"/>
      <c r="N389" s="24"/>
      <c r="O389" s="24"/>
      <c r="P389" s="122" t="s">
        <v>3273</v>
      </c>
    </row>
    <row r="390" spans="1:16" x14ac:dyDescent="0.3">
      <c r="A390" s="121" t="s">
        <v>135</v>
      </c>
      <c r="B390" s="24" t="s">
        <v>2351</v>
      </c>
      <c r="C390" s="24" t="s">
        <v>2439</v>
      </c>
      <c r="D390" s="25">
        <v>45777</v>
      </c>
      <c r="E390" s="24" t="s">
        <v>4843</v>
      </c>
      <c r="F390" s="24">
        <v>1</v>
      </c>
      <c r="G390" s="24" t="s">
        <v>8377</v>
      </c>
      <c r="H390" s="24">
        <v>4</v>
      </c>
      <c r="I390" s="24">
        <v>0.72</v>
      </c>
      <c r="J390" s="24" t="s">
        <v>3196</v>
      </c>
      <c r="K390" s="26">
        <v>1250</v>
      </c>
      <c r="L390" s="26">
        <v>900</v>
      </c>
      <c r="M390" s="24"/>
      <c r="N390" s="24"/>
      <c r="O390" s="24"/>
      <c r="P390" s="122" t="s">
        <v>3273</v>
      </c>
    </row>
    <row r="391" spans="1:16" x14ac:dyDescent="0.3">
      <c r="A391" s="121" t="s">
        <v>135</v>
      </c>
      <c r="B391" s="24" t="s">
        <v>46</v>
      </c>
      <c r="C391" s="24" t="s">
        <v>165</v>
      </c>
      <c r="D391" s="25">
        <v>45777</v>
      </c>
      <c r="E391" s="2" t="s">
        <v>4843</v>
      </c>
      <c r="F391" s="24">
        <v>1</v>
      </c>
      <c r="G391" s="24" t="s">
        <v>8377</v>
      </c>
      <c r="H391" s="24">
        <v>4</v>
      </c>
      <c r="I391" s="24">
        <v>0.04</v>
      </c>
      <c r="J391" s="24" t="s">
        <v>3196</v>
      </c>
      <c r="K391" s="26">
        <v>1300</v>
      </c>
      <c r="L391" s="26">
        <v>52</v>
      </c>
      <c r="M391" s="24"/>
      <c r="N391" s="24"/>
      <c r="O391" s="24"/>
      <c r="P391" s="122" t="s">
        <v>3273</v>
      </c>
    </row>
    <row r="392" spans="1:16" x14ac:dyDescent="0.3">
      <c r="A392" s="121" t="s">
        <v>135</v>
      </c>
      <c r="B392" s="24" t="s">
        <v>49</v>
      </c>
      <c r="C392" s="24" t="s">
        <v>168</v>
      </c>
      <c r="D392" s="25">
        <v>45777</v>
      </c>
      <c r="E392" s="24" t="s">
        <v>4843</v>
      </c>
      <c r="F392" s="24">
        <v>1</v>
      </c>
      <c r="G392" s="24" t="s">
        <v>8377</v>
      </c>
      <c r="H392" s="24">
        <v>4</v>
      </c>
      <c r="I392" s="24">
        <v>0.36</v>
      </c>
      <c r="J392" s="24" t="s">
        <v>3196</v>
      </c>
      <c r="K392" s="26">
        <v>1300</v>
      </c>
      <c r="L392" s="26">
        <v>468</v>
      </c>
      <c r="M392" s="24"/>
      <c r="N392" s="24"/>
      <c r="O392" s="24"/>
      <c r="P392" s="122" t="s">
        <v>3273</v>
      </c>
    </row>
    <row r="393" spans="1:16" x14ac:dyDescent="0.3">
      <c r="A393" s="121" t="s">
        <v>135</v>
      </c>
      <c r="B393" s="24" t="s">
        <v>55</v>
      </c>
      <c r="C393" s="24" t="s">
        <v>1246</v>
      </c>
      <c r="D393" s="25">
        <v>45777</v>
      </c>
      <c r="E393" s="24" t="s">
        <v>4843</v>
      </c>
      <c r="F393" s="24">
        <v>1</v>
      </c>
      <c r="G393" s="24" t="s">
        <v>8377</v>
      </c>
      <c r="H393" s="24">
        <v>4</v>
      </c>
      <c r="I393" s="24">
        <v>0.45</v>
      </c>
      <c r="J393" s="24" t="s">
        <v>3196</v>
      </c>
      <c r="K393" s="26">
        <v>1300</v>
      </c>
      <c r="L393" s="26">
        <v>585</v>
      </c>
      <c r="M393" s="24"/>
      <c r="N393" s="24"/>
      <c r="O393" s="24"/>
      <c r="P393" s="122" t="s">
        <v>3273</v>
      </c>
    </row>
    <row r="394" spans="1:16" x14ac:dyDescent="0.3">
      <c r="A394" s="121" t="s">
        <v>135</v>
      </c>
      <c r="B394" s="24" t="s">
        <v>60</v>
      </c>
      <c r="C394" s="24" t="s">
        <v>176</v>
      </c>
      <c r="D394" s="25">
        <v>45777</v>
      </c>
      <c r="E394" s="24" t="s">
        <v>4843</v>
      </c>
      <c r="F394" s="24">
        <v>1</v>
      </c>
      <c r="G394" s="24" t="s">
        <v>8377</v>
      </c>
      <c r="H394" s="24">
        <v>4</v>
      </c>
      <c r="I394" s="24">
        <v>0.06</v>
      </c>
      <c r="J394" s="24" t="s">
        <v>3196</v>
      </c>
      <c r="K394" s="26">
        <v>1300</v>
      </c>
      <c r="L394" s="26">
        <v>78</v>
      </c>
      <c r="M394" s="24"/>
      <c r="N394" s="24"/>
      <c r="O394" s="24"/>
      <c r="P394" s="122" t="s">
        <v>3273</v>
      </c>
    </row>
    <row r="395" spans="1:16" x14ac:dyDescent="0.3">
      <c r="A395" s="121" t="s">
        <v>135</v>
      </c>
      <c r="B395" s="24" t="s">
        <v>64</v>
      </c>
      <c r="C395" s="24" t="s">
        <v>180</v>
      </c>
      <c r="D395" s="25">
        <v>45777</v>
      </c>
      <c r="E395" s="2" t="s">
        <v>4843</v>
      </c>
      <c r="F395" s="24">
        <v>1</v>
      </c>
      <c r="G395" s="24" t="s">
        <v>8377</v>
      </c>
      <c r="H395" s="24">
        <v>4</v>
      </c>
      <c r="I395" s="24">
        <v>0.3</v>
      </c>
      <c r="J395" s="24" t="s">
        <v>3196</v>
      </c>
      <c r="K395" s="123">
        <v>1500</v>
      </c>
      <c r="L395" s="26">
        <v>450</v>
      </c>
      <c r="M395" s="24"/>
      <c r="N395" s="24"/>
      <c r="O395" s="24"/>
      <c r="P395" s="122" t="s">
        <v>3273</v>
      </c>
    </row>
    <row r="396" spans="1:16" x14ac:dyDescent="0.3">
      <c r="A396" s="121" t="s">
        <v>135</v>
      </c>
      <c r="B396" s="24" t="s">
        <v>70</v>
      </c>
      <c r="C396" s="24" t="s">
        <v>186</v>
      </c>
      <c r="D396" s="25">
        <v>45777</v>
      </c>
      <c r="E396" s="24" t="s">
        <v>4843</v>
      </c>
      <c r="F396" s="24">
        <v>1</v>
      </c>
      <c r="G396" s="24" t="s">
        <v>8377</v>
      </c>
      <c r="H396" s="24">
        <v>4</v>
      </c>
      <c r="I396" s="24">
        <v>0.05</v>
      </c>
      <c r="J396" s="24" t="s">
        <v>3196</v>
      </c>
      <c r="K396" s="26">
        <v>1500</v>
      </c>
      <c r="L396" s="26">
        <v>75</v>
      </c>
      <c r="M396" s="24"/>
      <c r="N396" s="24"/>
      <c r="O396" s="24"/>
      <c r="P396" s="122" t="s">
        <v>3273</v>
      </c>
    </row>
    <row r="397" spans="1:16" x14ac:dyDescent="0.3">
      <c r="A397" s="121" t="s">
        <v>135</v>
      </c>
      <c r="B397" s="24" t="s">
        <v>83</v>
      </c>
      <c r="C397" s="24" t="s">
        <v>198</v>
      </c>
      <c r="D397" s="25">
        <v>45777</v>
      </c>
      <c r="E397" s="24" t="s">
        <v>4843</v>
      </c>
      <c r="F397" s="24">
        <v>1</v>
      </c>
      <c r="G397" s="24" t="s">
        <v>8377</v>
      </c>
      <c r="H397" s="24">
        <v>4</v>
      </c>
      <c r="I397" s="24">
        <v>0.71</v>
      </c>
      <c r="J397" s="24" t="s">
        <v>3196</v>
      </c>
      <c r="K397" s="26">
        <v>1500</v>
      </c>
      <c r="L397" s="26">
        <v>1065</v>
      </c>
      <c r="M397" s="24"/>
      <c r="N397" s="24"/>
      <c r="O397" s="24"/>
      <c r="P397" s="122" t="s">
        <v>3273</v>
      </c>
    </row>
    <row r="398" spans="1:16" x14ac:dyDescent="0.3">
      <c r="A398" s="121" t="s">
        <v>135</v>
      </c>
      <c r="B398" s="24" t="s">
        <v>92</v>
      </c>
      <c r="C398" s="24" t="s">
        <v>206</v>
      </c>
      <c r="D398" s="25">
        <v>45777</v>
      </c>
      <c r="E398" s="2" t="s">
        <v>4843</v>
      </c>
      <c r="F398" s="24">
        <v>1</v>
      </c>
      <c r="G398" s="24" t="s">
        <v>8377</v>
      </c>
      <c r="H398" s="24">
        <v>4</v>
      </c>
      <c r="I398" s="24">
        <v>0.11</v>
      </c>
      <c r="J398" s="24" t="s">
        <v>3196</v>
      </c>
      <c r="K398" s="26">
        <v>1500</v>
      </c>
      <c r="L398" s="26">
        <v>165</v>
      </c>
      <c r="M398" s="24"/>
      <c r="N398" s="24"/>
      <c r="O398" s="24"/>
      <c r="P398" s="122" t="s">
        <v>3273</v>
      </c>
    </row>
    <row r="399" spans="1:16" x14ac:dyDescent="0.3">
      <c r="A399" s="121" t="s">
        <v>135</v>
      </c>
      <c r="B399" s="24" t="s">
        <v>6048</v>
      </c>
      <c r="C399" s="24" t="s">
        <v>7529</v>
      </c>
      <c r="D399" s="25">
        <v>45777</v>
      </c>
      <c r="E399" s="24" t="s">
        <v>4843</v>
      </c>
      <c r="F399" s="24">
        <v>1</v>
      </c>
      <c r="G399" s="24" t="s">
        <v>8377</v>
      </c>
      <c r="H399" s="24">
        <v>4</v>
      </c>
      <c r="I399" s="24">
        <v>0.7</v>
      </c>
      <c r="J399" s="24" t="s">
        <v>3196</v>
      </c>
      <c r="K399" s="26">
        <v>1500</v>
      </c>
      <c r="L399" s="26">
        <v>1050</v>
      </c>
      <c r="M399" s="24"/>
      <c r="N399" s="24"/>
      <c r="O399" s="24"/>
      <c r="P399" s="122" t="s">
        <v>3273</v>
      </c>
    </row>
    <row r="400" spans="1:16" x14ac:dyDescent="0.3">
      <c r="A400" s="121" t="s">
        <v>135</v>
      </c>
      <c r="B400" s="24" t="s">
        <v>477</v>
      </c>
      <c r="C400" s="24" t="s">
        <v>1062</v>
      </c>
      <c r="D400" s="25">
        <v>45777</v>
      </c>
      <c r="E400" s="2" t="s">
        <v>4843</v>
      </c>
      <c r="F400" s="24">
        <v>1</v>
      </c>
      <c r="G400" s="24" t="s">
        <v>8377</v>
      </c>
      <c r="H400" s="24">
        <v>4</v>
      </c>
      <c r="I400" s="24">
        <v>0.08</v>
      </c>
      <c r="J400" s="24" t="s">
        <v>3196</v>
      </c>
      <c r="K400" s="26">
        <v>3650</v>
      </c>
      <c r="L400" s="26">
        <v>292</v>
      </c>
      <c r="M400" s="24"/>
      <c r="N400" s="24"/>
      <c r="O400" s="24"/>
      <c r="P400" s="122" t="s">
        <v>3273</v>
      </c>
    </row>
    <row r="401" spans="1:16" x14ac:dyDescent="0.3">
      <c r="A401" s="121" t="s">
        <v>135</v>
      </c>
      <c r="B401" s="24" t="s">
        <v>262</v>
      </c>
      <c r="C401" s="24" t="s">
        <v>263</v>
      </c>
      <c r="D401" s="25">
        <v>45777</v>
      </c>
      <c r="E401" s="2" t="s">
        <v>4843</v>
      </c>
      <c r="F401" s="24">
        <v>1</v>
      </c>
      <c r="G401" s="24" t="s">
        <v>8377</v>
      </c>
      <c r="H401" s="24">
        <v>4</v>
      </c>
      <c r="I401" s="24">
        <v>0.61</v>
      </c>
      <c r="J401" s="24" t="s">
        <v>3196</v>
      </c>
      <c r="K401" s="26">
        <v>3650</v>
      </c>
      <c r="L401" s="26">
        <v>2226.5</v>
      </c>
      <c r="M401" s="24"/>
      <c r="N401" s="24"/>
      <c r="O401" s="24"/>
      <c r="P401" s="122" t="s">
        <v>3273</v>
      </c>
    </row>
    <row r="402" spans="1:16" x14ac:dyDescent="0.3">
      <c r="A402" s="121" t="s">
        <v>135</v>
      </c>
      <c r="B402" s="24" t="s">
        <v>2870</v>
      </c>
      <c r="C402" s="24" t="s">
        <v>2871</v>
      </c>
      <c r="D402" s="25">
        <v>45777</v>
      </c>
      <c r="E402" s="24" t="s">
        <v>4843</v>
      </c>
      <c r="F402" s="24">
        <v>1</v>
      </c>
      <c r="G402" s="24" t="s">
        <v>8377</v>
      </c>
      <c r="H402" s="24">
        <v>4</v>
      </c>
      <c r="I402" s="24">
        <v>0.15</v>
      </c>
      <c r="J402" s="24" t="s">
        <v>3196</v>
      </c>
      <c r="K402" s="26">
        <v>3650</v>
      </c>
      <c r="L402" s="26">
        <v>547.5</v>
      </c>
      <c r="M402" s="24"/>
      <c r="N402" s="24"/>
      <c r="O402" s="24"/>
      <c r="P402" s="122" t="s">
        <v>3273</v>
      </c>
    </row>
    <row r="403" spans="1:16" x14ac:dyDescent="0.3">
      <c r="A403" s="121" t="s">
        <v>135</v>
      </c>
      <c r="B403" s="24" t="s">
        <v>8080</v>
      </c>
      <c r="C403" s="24" t="s">
        <v>8081</v>
      </c>
      <c r="D403" s="25">
        <v>45777</v>
      </c>
      <c r="E403" s="24" t="s">
        <v>4843</v>
      </c>
      <c r="F403" s="24">
        <v>1</v>
      </c>
      <c r="G403" s="24" t="s">
        <v>8377</v>
      </c>
      <c r="H403" s="24">
        <v>4</v>
      </c>
      <c r="I403" s="24">
        <v>0.84</v>
      </c>
      <c r="J403" s="24" t="s">
        <v>3196</v>
      </c>
      <c r="K403" s="26">
        <v>2100</v>
      </c>
      <c r="L403" s="26">
        <v>1764</v>
      </c>
      <c r="M403" s="24"/>
      <c r="N403" s="24"/>
      <c r="O403" s="24"/>
      <c r="P403" s="122" t="s">
        <v>3273</v>
      </c>
    </row>
    <row r="404" spans="1:16" x14ac:dyDescent="0.3">
      <c r="A404" s="121" t="s">
        <v>135</v>
      </c>
      <c r="B404" s="24" t="s">
        <v>307</v>
      </c>
      <c r="C404" s="24" t="s">
        <v>293</v>
      </c>
      <c r="D404" s="25">
        <v>45777</v>
      </c>
      <c r="E404" s="2" t="s">
        <v>5861</v>
      </c>
      <c r="F404" s="24">
        <v>1</v>
      </c>
      <c r="G404" s="24" t="s">
        <v>8377</v>
      </c>
      <c r="H404" s="24">
        <v>4</v>
      </c>
      <c r="I404" s="24">
        <v>1</v>
      </c>
      <c r="J404" s="24" t="s">
        <v>3196</v>
      </c>
      <c r="K404" s="26">
        <v>1300</v>
      </c>
      <c r="L404" s="26">
        <v>1300</v>
      </c>
      <c r="M404" s="24"/>
      <c r="N404" s="24"/>
      <c r="O404" s="24"/>
      <c r="P404" s="122">
        <v>1</v>
      </c>
    </row>
    <row r="405" spans="1:16" x14ac:dyDescent="0.3">
      <c r="A405" s="121" t="s">
        <v>135</v>
      </c>
      <c r="B405" s="24" t="s">
        <v>7553</v>
      </c>
      <c r="C405" s="24" t="s">
        <v>7554</v>
      </c>
      <c r="D405" s="25">
        <v>45777</v>
      </c>
      <c r="E405" s="2" t="s">
        <v>5861</v>
      </c>
      <c r="F405" s="24">
        <v>1</v>
      </c>
      <c r="G405" s="24" t="s">
        <v>8377</v>
      </c>
      <c r="H405" s="24">
        <v>4</v>
      </c>
      <c r="I405" s="24">
        <v>0.5</v>
      </c>
      <c r="J405" s="24" t="s">
        <v>3196</v>
      </c>
      <c r="K405" s="26">
        <v>3000</v>
      </c>
      <c r="L405" s="26">
        <v>1500</v>
      </c>
      <c r="M405" s="24"/>
      <c r="N405" s="24"/>
      <c r="O405" s="24"/>
      <c r="P405" s="122">
        <v>0.5</v>
      </c>
    </row>
    <row r="406" spans="1:16" x14ac:dyDescent="0.3">
      <c r="A406" s="121" t="s">
        <v>135</v>
      </c>
      <c r="B406" s="24" t="s">
        <v>1183</v>
      </c>
      <c r="C406" s="24" t="s">
        <v>1184</v>
      </c>
      <c r="D406" s="25">
        <v>45777</v>
      </c>
      <c r="E406" s="2" t="s">
        <v>5861</v>
      </c>
      <c r="F406" s="24">
        <v>1</v>
      </c>
      <c r="G406" s="24" t="s">
        <v>8377</v>
      </c>
      <c r="H406" s="24">
        <v>4</v>
      </c>
      <c r="I406" s="24">
        <v>1</v>
      </c>
      <c r="J406" s="24" t="s">
        <v>3196</v>
      </c>
      <c r="K406" s="26">
        <v>1250</v>
      </c>
      <c r="L406" s="26">
        <v>1250</v>
      </c>
      <c r="M406" s="24"/>
      <c r="N406" s="24"/>
      <c r="O406" s="24"/>
      <c r="P406" s="122">
        <v>1</v>
      </c>
    </row>
    <row r="407" spans="1:16" x14ac:dyDescent="0.3">
      <c r="A407" s="121" t="s">
        <v>135</v>
      </c>
      <c r="B407" s="24" t="s">
        <v>468</v>
      </c>
      <c r="C407" s="24" t="s">
        <v>1045</v>
      </c>
      <c r="D407" s="25">
        <v>45777</v>
      </c>
      <c r="E407" s="24" t="s">
        <v>5861</v>
      </c>
      <c r="F407" s="24">
        <v>1</v>
      </c>
      <c r="G407" s="24" t="s">
        <v>8377</v>
      </c>
      <c r="H407" s="24">
        <v>4</v>
      </c>
      <c r="I407" s="24">
        <v>1</v>
      </c>
      <c r="J407" s="24" t="s">
        <v>3196</v>
      </c>
      <c r="K407" s="26">
        <v>1250</v>
      </c>
      <c r="L407" s="26">
        <v>1250</v>
      </c>
      <c r="M407" s="24"/>
      <c r="N407" s="24"/>
      <c r="O407" s="24"/>
      <c r="P407" s="122">
        <v>1</v>
      </c>
    </row>
    <row r="408" spans="1:16" x14ac:dyDescent="0.3">
      <c r="A408" s="121" t="s">
        <v>135</v>
      </c>
      <c r="B408" s="24" t="s">
        <v>50</v>
      </c>
      <c r="C408" s="24" t="s">
        <v>1244</v>
      </c>
      <c r="D408" s="25">
        <v>45777</v>
      </c>
      <c r="E408" s="24" t="s">
        <v>5861</v>
      </c>
      <c r="F408" s="24">
        <v>1</v>
      </c>
      <c r="G408" s="24" t="s">
        <v>8377</v>
      </c>
      <c r="H408" s="24">
        <v>4</v>
      </c>
      <c r="I408" s="24">
        <v>0.1</v>
      </c>
      <c r="J408" s="24" t="s">
        <v>3196</v>
      </c>
      <c r="K408" s="26">
        <v>1500</v>
      </c>
      <c r="L408" s="26">
        <v>150</v>
      </c>
      <c r="M408" s="24"/>
      <c r="N408" s="24"/>
      <c r="O408" s="24"/>
      <c r="P408" s="122" t="s">
        <v>3273</v>
      </c>
    </row>
    <row r="409" spans="1:16" x14ac:dyDescent="0.3">
      <c r="A409" s="121" t="s">
        <v>135</v>
      </c>
      <c r="B409" s="24" t="s">
        <v>92</v>
      </c>
      <c r="C409" s="24" t="s">
        <v>206</v>
      </c>
      <c r="D409" s="25">
        <v>45777</v>
      </c>
      <c r="E409" s="2" t="s">
        <v>5861</v>
      </c>
      <c r="F409" s="24">
        <v>1</v>
      </c>
      <c r="G409" s="24" t="s">
        <v>8377</v>
      </c>
      <c r="H409" s="24">
        <v>4</v>
      </c>
      <c r="I409" s="24">
        <v>0.28000000000000003</v>
      </c>
      <c r="J409" s="24" t="s">
        <v>3196</v>
      </c>
      <c r="K409" s="26">
        <v>1500</v>
      </c>
      <c r="L409" s="26">
        <v>420.00000000000006</v>
      </c>
      <c r="M409" s="24"/>
      <c r="N409" s="24"/>
      <c r="O409" s="24"/>
      <c r="P409" s="122" t="s">
        <v>3273</v>
      </c>
    </row>
    <row r="410" spans="1:16" x14ac:dyDescent="0.3">
      <c r="A410" s="121" t="s">
        <v>135</v>
      </c>
      <c r="B410" s="24" t="s">
        <v>94</v>
      </c>
      <c r="C410" s="24" t="s">
        <v>206</v>
      </c>
      <c r="D410" s="25">
        <v>45777</v>
      </c>
      <c r="E410" s="24" t="s">
        <v>5861</v>
      </c>
      <c r="F410" s="24">
        <v>1</v>
      </c>
      <c r="G410" s="24" t="s">
        <v>8377</v>
      </c>
      <c r="H410" s="24">
        <v>4</v>
      </c>
      <c r="I410" s="24">
        <v>1</v>
      </c>
      <c r="J410" s="24" t="s">
        <v>3196</v>
      </c>
      <c r="K410" s="26">
        <v>1500</v>
      </c>
      <c r="L410" s="26">
        <v>1500</v>
      </c>
      <c r="M410" s="24"/>
      <c r="N410" s="24"/>
      <c r="O410" s="24"/>
      <c r="P410" s="122">
        <v>1</v>
      </c>
    </row>
    <row r="411" spans="1:16" x14ac:dyDescent="0.3">
      <c r="A411" s="121" t="s">
        <v>135</v>
      </c>
      <c r="B411" s="24" t="s">
        <v>96</v>
      </c>
      <c r="C411" s="24" t="s">
        <v>208</v>
      </c>
      <c r="D411" s="25">
        <v>45777</v>
      </c>
      <c r="E411" s="24" t="s">
        <v>5861</v>
      </c>
      <c r="F411" s="24">
        <v>1</v>
      </c>
      <c r="G411" s="24" t="s">
        <v>8377</v>
      </c>
      <c r="H411" s="24">
        <v>4</v>
      </c>
      <c r="I411" s="24">
        <v>0.1</v>
      </c>
      <c r="J411" s="24" t="s">
        <v>3196</v>
      </c>
      <c r="K411" s="26">
        <v>1300</v>
      </c>
      <c r="L411" s="26">
        <v>130</v>
      </c>
      <c r="M411" s="24"/>
      <c r="N411" s="24"/>
      <c r="O411" s="24"/>
      <c r="P411" s="122" t="s">
        <v>3273</v>
      </c>
    </row>
    <row r="412" spans="1:16" x14ac:dyDescent="0.3">
      <c r="A412" s="121" t="s">
        <v>135</v>
      </c>
      <c r="B412" s="24" t="s">
        <v>6042</v>
      </c>
      <c r="C412" s="24" t="s">
        <v>7524</v>
      </c>
      <c r="D412" s="25">
        <v>45777</v>
      </c>
      <c r="E412" s="24" t="s">
        <v>5861</v>
      </c>
      <c r="F412" s="24">
        <v>1</v>
      </c>
      <c r="G412" s="24" t="s">
        <v>8377</v>
      </c>
      <c r="H412" s="24">
        <v>4</v>
      </c>
      <c r="I412" s="24">
        <v>0.1</v>
      </c>
      <c r="J412" s="24" t="s">
        <v>3196</v>
      </c>
      <c r="K412" s="26">
        <v>1000</v>
      </c>
      <c r="L412" s="26">
        <v>100</v>
      </c>
      <c r="M412" s="24"/>
      <c r="N412" s="24"/>
      <c r="O412" s="24"/>
      <c r="P412" s="122" t="s">
        <v>3273</v>
      </c>
    </row>
    <row r="413" spans="1:16" x14ac:dyDescent="0.3">
      <c r="A413" s="121" t="s">
        <v>135</v>
      </c>
      <c r="B413" s="24" t="s">
        <v>8084</v>
      </c>
      <c r="C413" s="24" t="s">
        <v>8085</v>
      </c>
      <c r="D413" s="25">
        <v>45777</v>
      </c>
      <c r="E413" s="2" t="s">
        <v>5861</v>
      </c>
      <c r="F413" s="24">
        <v>1</v>
      </c>
      <c r="G413" s="24" t="s">
        <v>8377</v>
      </c>
      <c r="H413" s="24">
        <v>4</v>
      </c>
      <c r="I413" s="24">
        <v>0.2</v>
      </c>
      <c r="J413" s="24" t="s">
        <v>3196</v>
      </c>
      <c r="K413" s="26">
        <v>1500</v>
      </c>
      <c r="L413" s="26">
        <v>300</v>
      </c>
      <c r="M413" s="24"/>
      <c r="N413" s="24"/>
      <c r="O413" s="24"/>
      <c r="P413" s="122" t="s">
        <v>3273</v>
      </c>
    </row>
    <row r="414" spans="1:16" x14ac:dyDescent="0.3">
      <c r="A414" s="121" t="s">
        <v>135</v>
      </c>
      <c r="B414" s="24" t="s">
        <v>328</v>
      </c>
      <c r="C414" s="24" t="s">
        <v>329</v>
      </c>
      <c r="D414" s="25">
        <v>45777</v>
      </c>
      <c r="E414" s="2" t="s">
        <v>5861</v>
      </c>
      <c r="F414" s="24">
        <v>1</v>
      </c>
      <c r="G414" s="24" t="s">
        <v>8377</v>
      </c>
      <c r="H414" s="24">
        <v>4</v>
      </c>
      <c r="I414" s="24">
        <v>0.51</v>
      </c>
      <c r="J414" s="24" t="s">
        <v>3196</v>
      </c>
      <c r="K414" s="26">
        <v>6000</v>
      </c>
      <c r="L414" s="26">
        <v>3060</v>
      </c>
      <c r="M414" s="24"/>
      <c r="N414" s="24"/>
      <c r="O414" s="24"/>
      <c r="P414" s="122" t="s">
        <v>3273</v>
      </c>
    </row>
    <row r="415" spans="1:16" x14ac:dyDescent="0.3">
      <c r="A415" s="121" t="s">
        <v>135</v>
      </c>
      <c r="B415" s="24" t="s">
        <v>8066</v>
      </c>
      <c r="C415" s="24" t="s">
        <v>8067</v>
      </c>
      <c r="D415" s="25">
        <v>45777</v>
      </c>
      <c r="E415" s="24" t="s">
        <v>5861</v>
      </c>
      <c r="F415" s="24">
        <v>1</v>
      </c>
      <c r="G415" s="24" t="s">
        <v>8377</v>
      </c>
      <c r="H415" s="24">
        <v>4</v>
      </c>
      <c r="I415" s="24">
        <v>0.04</v>
      </c>
      <c r="J415" s="24" t="s">
        <v>3196</v>
      </c>
      <c r="K415" s="26">
        <v>850</v>
      </c>
      <c r="L415" s="26">
        <v>34</v>
      </c>
      <c r="M415" s="24"/>
      <c r="N415" s="24"/>
      <c r="O415" s="24"/>
      <c r="P415" s="122" t="s">
        <v>3273</v>
      </c>
    </row>
    <row r="416" spans="1:16" x14ac:dyDescent="0.3">
      <c r="A416" s="121" t="s">
        <v>135</v>
      </c>
      <c r="B416" s="24" t="s">
        <v>112</v>
      </c>
      <c r="C416" s="24" t="s">
        <v>222</v>
      </c>
      <c r="D416" s="25">
        <v>45777</v>
      </c>
      <c r="E416" s="24" t="s">
        <v>5861</v>
      </c>
      <c r="F416" s="24">
        <v>1</v>
      </c>
      <c r="G416" s="24" t="s">
        <v>8377</v>
      </c>
      <c r="H416" s="24">
        <v>4</v>
      </c>
      <c r="I416" s="24">
        <v>1</v>
      </c>
      <c r="J416" s="24" t="s">
        <v>3196</v>
      </c>
      <c r="K416" s="26">
        <v>2100</v>
      </c>
      <c r="L416" s="26">
        <v>2100</v>
      </c>
      <c r="M416" s="24"/>
      <c r="N416" s="24"/>
      <c r="O416" s="24"/>
      <c r="P416" s="122">
        <v>1</v>
      </c>
    </row>
    <row r="417" spans="1:16" x14ac:dyDescent="0.3">
      <c r="A417" s="121" t="s">
        <v>135</v>
      </c>
      <c r="B417" s="24" t="s">
        <v>479</v>
      </c>
      <c r="C417" s="24" t="s">
        <v>1063</v>
      </c>
      <c r="D417" s="25">
        <v>45777</v>
      </c>
      <c r="E417" s="24" t="s">
        <v>5861</v>
      </c>
      <c r="F417" s="24">
        <v>1</v>
      </c>
      <c r="G417" s="24" t="s">
        <v>8377</v>
      </c>
      <c r="H417" s="24">
        <v>4</v>
      </c>
      <c r="I417" s="24">
        <v>1</v>
      </c>
      <c r="J417" s="24" t="s">
        <v>3196</v>
      </c>
      <c r="K417" s="26">
        <v>4000</v>
      </c>
      <c r="L417" s="26">
        <v>4000</v>
      </c>
      <c r="M417" s="24"/>
      <c r="N417" s="24"/>
      <c r="O417" s="24"/>
      <c r="P417" s="122">
        <v>1</v>
      </c>
    </row>
    <row r="418" spans="1:16" x14ac:dyDescent="0.3">
      <c r="A418" s="121" t="s">
        <v>135</v>
      </c>
      <c r="B418" s="24" t="s">
        <v>8351</v>
      </c>
      <c r="C418" s="24" t="s">
        <v>8376</v>
      </c>
      <c r="D418" s="25">
        <v>45777</v>
      </c>
      <c r="E418" s="2" t="s">
        <v>5861</v>
      </c>
      <c r="F418" s="24">
        <v>1</v>
      </c>
      <c r="G418" s="24" t="s">
        <v>8377</v>
      </c>
      <c r="H418" s="24">
        <v>4</v>
      </c>
      <c r="I418" s="24">
        <v>0.25</v>
      </c>
      <c r="J418" s="24" t="s">
        <v>3196</v>
      </c>
      <c r="K418" s="26">
        <v>4000</v>
      </c>
      <c r="L418" s="26">
        <v>1000</v>
      </c>
      <c r="M418" s="24"/>
      <c r="N418" s="24"/>
      <c r="O418" s="24"/>
      <c r="P418" s="122" t="s">
        <v>3273</v>
      </c>
    </row>
    <row r="419" spans="1:16" x14ac:dyDescent="0.3">
      <c r="A419" s="121" t="s">
        <v>135</v>
      </c>
      <c r="B419" s="24" t="s">
        <v>292</v>
      </c>
      <c r="C419" s="24" t="s">
        <v>293</v>
      </c>
      <c r="D419" s="25">
        <v>45777</v>
      </c>
      <c r="E419" s="2" t="s">
        <v>5862</v>
      </c>
      <c r="F419" s="24">
        <v>1</v>
      </c>
      <c r="G419" s="24" t="s">
        <v>8377</v>
      </c>
      <c r="H419" s="24">
        <v>4</v>
      </c>
      <c r="I419" s="24">
        <v>0.88</v>
      </c>
      <c r="J419" s="24" t="s">
        <v>3196</v>
      </c>
      <c r="K419" s="26">
        <v>1300</v>
      </c>
      <c r="L419" s="26">
        <v>1144</v>
      </c>
      <c r="M419" s="24"/>
      <c r="N419" s="24"/>
      <c r="O419" s="24"/>
      <c r="P419" s="122" t="s">
        <v>3273</v>
      </c>
    </row>
    <row r="420" spans="1:16" x14ac:dyDescent="0.3">
      <c r="A420" s="121" t="s">
        <v>135</v>
      </c>
      <c r="B420" s="24" t="s">
        <v>1079</v>
      </c>
      <c r="C420" s="24" t="s">
        <v>1192</v>
      </c>
      <c r="D420" s="25">
        <v>45777</v>
      </c>
      <c r="E420" s="2" t="s">
        <v>5862</v>
      </c>
      <c r="F420" s="24">
        <v>1</v>
      </c>
      <c r="G420" s="24" t="s">
        <v>8377</v>
      </c>
      <c r="H420" s="24">
        <v>4</v>
      </c>
      <c r="I420" s="24">
        <v>1</v>
      </c>
      <c r="J420" s="24" t="s">
        <v>3196</v>
      </c>
      <c r="K420" s="26">
        <v>800</v>
      </c>
      <c r="L420" s="26">
        <v>800</v>
      </c>
      <c r="M420" s="24"/>
      <c r="N420" s="24"/>
      <c r="O420" s="24"/>
      <c r="P420" s="122">
        <v>1</v>
      </c>
    </row>
    <row r="421" spans="1:16" x14ac:dyDescent="0.3">
      <c r="A421" s="121" t="s">
        <v>135</v>
      </c>
      <c r="B421" s="24" t="s">
        <v>5939</v>
      </c>
      <c r="C421" s="24" t="s">
        <v>7513</v>
      </c>
      <c r="D421" s="25">
        <v>45777</v>
      </c>
      <c r="E421" s="24" t="s">
        <v>5862</v>
      </c>
      <c r="F421" s="24">
        <v>1</v>
      </c>
      <c r="G421" s="24" t="s">
        <v>8377</v>
      </c>
      <c r="H421" s="24">
        <v>4</v>
      </c>
      <c r="I421" s="24">
        <v>1</v>
      </c>
      <c r="J421" s="24" t="s">
        <v>3196</v>
      </c>
      <c r="K421" s="26">
        <v>800</v>
      </c>
      <c r="L421" s="26">
        <v>800</v>
      </c>
      <c r="M421" s="24"/>
      <c r="N421" s="24"/>
      <c r="O421" s="24"/>
      <c r="P421" s="122">
        <v>1</v>
      </c>
    </row>
    <row r="422" spans="1:16" x14ac:dyDescent="0.3">
      <c r="A422" s="121" t="s">
        <v>135</v>
      </c>
      <c r="B422" s="24" t="s">
        <v>50</v>
      </c>
      <c r="C422" s="24" t="s">
        <v>1244</v>
      </c>
      <c r="D422" s="25">
        <v>45777</v>
      </c>
      <c r="E422" s="2" t="s">
        <v>5862</v>
      </c>
      <c r="F422" s="24">
        <v>1</v>
      </c>
      <c r="G422" s="24" t="s">
        <v>8377</v>
      </c>
      <c r="H422" s="24">
        <v>4</v>
      </c>
      <c r="I422" s="24">
        <v>0.3</v>
      </c>
      <c r="J422" s="24" t="s">
        <v>3196</v>
      </c>
      <c r="K422" s="26">
        <v>1500</v>
      </c>
      <c r="L422" s="26">
        <v>450</v>
      </c>
      <c r="M422" s="24"/>
      <c r="N422" s="24"/>
      <c r="O422" s="24"/>
      <c r="P422" s="122" t="s">
        <v>3273</v>
      </c>
    </row>
    <row r="423" spans="1:16" x14ac:dyDescent="0.3">
      <c r="A423" s="121" t="s">
        <v>135</v>
      </c>
      <c r="B423" s="24" t="s">
        <v>83</v>
      </c>
      <c r="C423" s="24" t="s">
        <v>198</v>
      </c>
      <c r="D423" s="25">
        <v>45777</v>
      </c>
      <c r="E423" s="24" t="s">
        <v>5862</v>
      </c>
      <c r="F423" s="24">
        <v>1</v>
      </c>
      <c r="G423" s="24" t="s">
        <v>8377</v>
      </c>
      <c r="H423" s="24">
        <v>4</v>
      </c>
      <c r="I423" s="24">
        <v>0.23</v>
      </c>
      <c r="J423" s="24" t="s">
        <v>3196</v>
      </c>
      <c r="K423" s="26">
        <v>1500</v>
      </c>
      <c r="L423" s="26">
        <v>345</v>
      </c>
      <c r="M423" s="24"/>
      <c r="N423" s="24"/>
      <c r="O423" s="24"/>
      <c r="P423" s="122" t="s">
        <v>3273</v>
      </c>
    </row>
    <row r="424" spans="1:16" x14ac:dyDescent="0.3">
      <c r="A424" s="121" t="s">
        <v>135</v>
      </c>
      <c r="B424" s="24" t="s">
        <v>118</v>
      </c>
      <c r="C424" s="24" t="s">
        <v>227</v>
      </c>
      <c r="D424" s="25">
        <v>45777</v>
      </c>
      <c r="E424" s="24" t="s">
        <v>5862</v>
      </c>
      <c r="F424" s="24">
        <v>1</v>
      </c>
      <c r="G424" s="24" t="s">
        <v>8377</v>
      </c>
      <c r="H424" s="24">
        <v>4</v>
      </c>
      <c r="I424" s="24">
        <v>0.25</v>
      </c>
      <c r="J424" s="24" t="s">
        <v>3196</v>
      </c>
      <c r="K424" s="26">
        <v>2100</v>
      </c>
      <c r="L424" s="26">
        <v>525</v>
      </c>
      <c r="M424" s="24"/>
      <c r="N424" s="24"/>
      <c r="O424" s="24"/>
      <c r="P424" s="122">
        <v>0.25</v>
      </c>
    </row>
    <row r="425" spans="1:16" x14ac:dyDescent="0.3">
      <c r="A425" s="121" t="s">
        <v>8375</v>
      </c>
      <c r="B425" s="24" t="s">
        <v>7669</v>
      </c>
      <c r="C425" s="24" t="s">
        <v>7671</v>
      </c>
      <c r="D425" s="25">
        <v>45777</v>
      </c>
      <c r="E425" s="2" t="s">
        <v>5863</v>
      </c>
      <c r="F425" s="24">
        <v>1</v>
      </c>
      <c r="G425" s="24" t="s">
        <v>8377</v>
      </c>
      <c r="H425" s="24">
        <v>4</v>
      </c>
      <c r="I425" s="24">
        <v>0.92</v>
      </c>
      <c r="J425" s="24" t="s">
        <v>3196</v>
      </c>
      <c r="K425" s="26">
        <v>200</v>
      </c>
      <c r="L425" s="26">
        <v>184</v>
      </c>
      <c r="M425" s="24"/>
      <c r="N425" s="24"/>
      <c r="O425" s="24"/>
      <c r="P425" s="122" t="s">
        <v>3273</v>
      </c>
    </row>
    <row r="426" spans="1:16" x14ac:dyDescent="0.3">
      <c r="A426" s="121" t="s">
        <v>8375</v>
      </c>
      <c r="B426" s="24" t="s">
        <v>452</v>
      </c>
      <c r="C426" s="24" t="s">
        <v>1038</v>
      </c>
      <c r="D426" s="25">
        <v>45777</v>
      </c>
      <c r="E426" s="2" t="s">
        <v>5863</v>
      </c>
      <c r="F426" s="24">
        <v>1</v>
      </c>
      <c r="G426" s="24" t="s">
        <v>8377</v>
      </c>
      <c r="H426" s="24">
        <v>4</v>
      </c>
      <c r="I426" s="24">
        <v>0.5</v>
      </c>
      <c r="J426" s="24" t="s">
        <v>3196</v>
      </c>
      <c r="K426" s="26">
        <v>1200</v>
      </c>
      <c r="L426" s="26">
        <v>600</v>
      </c>
      <c r="M426" s="24"/>
      <c r="N426" s="24"/>
      <c r="O426" s="24"/>
      <c r="P426" s="122">
        <v>0.5</v>
      </c>
    </row>
    <row r="427" spans="1:16" x14ac:dyDescent="0.3">
      <c r="A427" s="121" t="s">
        <v>8375</v>
      </c>
      <c r="B427" s="24" t="s">
        <v>26</v>
      </c>
      <c r="C427" s="24" t="s">
        <v>149</v>
      </c>
      <c r="D427" s="25">
        <v>45777</v>
      </c>
      <c r="E427" s="24" t="s">
        <v>5863</v>
      </c>
      <c r="F427" s="24">
        <v>1</v>
      </c>
      <c r="G427" s="24" t="s">
        <v>8377</v>
      </c>
      <c r="H427" s="24">
        <v>4</v>
      </c>
      <c r="I427" s="24">
        <v>0.1</v>
      </c>
      <c r="J427" s="24" t="s">
        <v>3196</v>
      </c>
      <c r="K427" s="26">
        <v>5500</v>
      </c>
      <c r="L427" s="26">
        <v>550</v>
      </c>
      <c r="M427" s="24"/>
      <c r="N427" s="24"/>
      <c r="O427" s="24"/>
      <c r="P427" s="122">
        <v>0.1</v>
      </c>
    </row>
    <row r="428" spans="1:16" x14ac:dyDescent="0.3">
      <c r="A428" s="121" t="s">
        <v>8375</v>
      </c>
      <c r="B428" s="24" t="s">
        <v>309</v>
      </c>
      <c r="C428" s="24" t="s">
        <v>293</v>
      </c>
      <c r="D428" s="25">
        <v>45777</v>
      </c>
      <c r="E428" s="2" t="s">
        <v>5863</v>
      </c>
      <c r="F428" s="24">
        <v>1</v>
      </c>
      <c r="G428" s="24" t="s">
        <v>8377</v>
      </c>
      <c r="H428" s="24">
        <v>4</v>
      </c>
      <c r="I428" s="24">
        <v>0.5</v>
      </c>
      <c r="J428" s="24" t="s">
        <v>3196</v>
      </c>
      <c r="K428" s="26">
        <v>1300</v>
      </c>
      <c r="L428" s="26">
        <v>650</v>
      </c>
      <c r="M428" s="24"/>
      <c r="N428" s="24"/>
      <c r="O428" s="24"/>
      <c r="P428" s="122">
        <v>1</v>
      </c>
    </row>
    <row r="429" spans="1:16" x14ac:dyDescent="0.3">
      <c r="A429" s="121" t="s">
        <v>8375</v>
      </c>
      <c r="B429" s="24" t="s">
        <v>313</v>
      </c>
      <c r="C429" s="24" t="s">
        <v>293</v>
      </c>
      <c r="D429" s="25">
        <v>45777</v>
      </c>
      <c r="E429" s="2" t="s">
        <v>5863</v>
      </c>
      <c r="F429" s="24">
        <v>1</v>
      </c>
      <c r="G429" s="24" t="s">
        <v>8377</v>
      </c>
      <c r="H429" s="24">
        <v>4</v>
      </c>
      <c r="I429" s="24">
        <v>0.1</v>
      </c>
      <c r="J429" s="24" t="s">
        <v>3196</v>
      </c>
      <c r="K429" s="26">
        <v>1300</v>
      </c>
      <c r="L429" s="26">
        <v>130</v>
      </c>
      <c r="M429" s="24"/>
      <c r="N429" s="24"/>
      <c r="O429" s="24"/>
      <c r="P429" s="122" t="s">
        <v>3273</v>
      </c>
    </row>
    <row r="430" spans="1:16" x14ac:dyDescent="0.3">
      <c r="A430" s="121" t="s">
        <v>8375</v>
      </c>
      <c r="B430" s="24" t="s">
        <v>462</v>
      </c>
      <c r="C430" s="24" t="s">
        <v>1040</v>
      </c>
      <c r="D430" s="25">
        <v>45777</v>
      </c>
      <c r="E430" s="24" t="s">
        <v>5863</v>
      </c>
      <c r="F430" s="24">
        <v>1</v>
      </c>
      <c r="G430" s="24" t="s">
        <v>8377</v>
      </c>
      <c r="H430" s="24">
        <v>4</v>
      </c>
      <c r="I430" s="24">
        <v>0.23</v>
      </c>
      <c r="J430" s="24" t="s">
        <v>3196</v>
      </c>
      <c r="K430" s="26">
        <v>2000</v>
      </c>
      <c r="L430" s="26">
        <v>460</v>
      </c>
      <c r="M430" s="24"/>
      <c r="N430" s="24"/>
      <c r="O430" s="24"/>
      <c r="P430" s="122" t="s">
        <v>3273</v>
      </c>
    </row>
    <row r="431" spans="1:16" x14ac:dyDescent="0.3">
      <c r="A431" s="121" t="s">
        <v>8375</v>
      </c>
      <c r="B431" s="24" t="s">
        <v>3483</v>
      </c>
      <c r="C431" s="24" t="s">
        <v>3476</v>
      </c>
      <c r="D431" s="25">
        <v>45777</v>
      </c>
      <c r="E431" s="2" t="s">
        <v>5863</v>
      </c>
      <c r="F431" s="24">
        <v>1</v>
      </c>
      <c r="G431" s="24" t="s">
        <v>8377</v>
      </c>
      <c r="H431" s="24">
        <v>4</v>
      </c>
      <c r="I431" s="24">
        <v>1</v>
      </c>
      <c r="J431" s="24" t="s">
        <v>3196</v>
      </c>
      <c r="K431" s="26">
        <v>800</v>
      </c>
      <c r="L431" s="26">
        <v>800</v>
      </c>
      <c r="M431" s="24"/>
      <c r="N431" s="24"/>
      <c r="O431" s="24"/>
      <c r="P431" s="122">
        <v>1</v>
      </c>
    </row>
    <row r="432" spans="1:16" x14ac:dyDescent="0.3">
      <c r="A432" s="121" t="s">
        <v>8375</v>
      </c>
      <c r="B432" s="24" t="s">
        <v>93</v>
      </c>
      <c r="C432" s="24" t="s">
        <v>207</v>
      </c>
      <c r="D432" s="25">
        <v>45777</v>
      </c>
      <c r="E432" s="24" t="s">
        <v>5863</v>
      </c>
      <c r="F432" s="24">
        <v>1</v>
      </c>
      <c r="G432" s="24" t="s">
        <v>8377</v>
      </c>
      <c r="H432" s="24">
        <v>4</v>
      </c>
      <c r="I432" s="24">
        <v>1</v>
      </c>
      <c r="J432" s="24" t="s">
        <v>3196</v>
      </c>
      <c r="K432" s="26">
        <v>1300</v>
      </c>
      <c r="L432" s="26">
        <v>1300</v>
      </c>
      <c r="M432" s="24"/>
      <c r="N432" s="24"/>
      <c r="O432" s="24"/>
      <c r="P432" s="122">
        <v>1</v>
      </c>
    </row>
    <row r="433" spans="1:16" x14ac:dyDescent="0.3">
      <c r="A433" s="121" t="s">
        <v>8375</v>
      </c>
      <c r="B433" s="24" t="s">
        <v>6047</v>
      </c>
      <c r="C433" s="24" t="s">
        <v>7528</v>
      </c>
      <c r="D433" s="25">
        <v>45777</v>
      </c>
      <c r="E433" s="2" t="s">
        <v>5863</v>
      </c>
      <c r="F433" s="24">
        <v>1</v>
      </c>
      <c r="G433" s="24" t="s">
        <v>8377</v>
      </c>
      <c r="H433" s="24">
        <v>4</v>
      </c>
      <c r="I433" s="24">
        <v>0.41</v>
      </c>
      <c r="J433" s="24" t="s">
        <v>3196</v>
      </c>
      <c r="K433" s="26">
        <v>1500</v>
      </c>
      <c r="L433" s="26">
        <v>615</v>
      </c>
      <c r="M433" s="24"/>
      <c r="N433" s="24"/>
      <c r="O433" s="24"/>
      <c r="P433" s="122">
        <v>1</v>
      </c>
    </row>
    <row r="434" spans="1:16" x14ac:dyDescent="0.3">
      <c r="A434" s="121" t="s">
        <v>8375</v>
      </c>
      <c r="B434" s="24" t="s">
        <v>245</v>
      </c>
      <c r="C434" s="24" t="s">
        <v>246</v>
      </c>
      <c r="D434" s="25">
        <v>45777</v>
      </c>
      <c r="E434" s="24" t="s">
        <v>5863</v>
      </c>
      <c r="F434" s="24">
        <v>1</v>
      </c>
      <c r="G434" s="24" t="s">
        <v>8377</v>
      </c>
      <c r="H434" s="24">
        <v>4</v>
      </c>
      <c r="I434" s="24">
        <v>1</v>
      </c>
      <c r="J434" s="24" t="s">
        <v>3196</v>
      </c>
      <c r="K434" s="26">
        <v>3000</v>
      </c>
      <c r="L434" s="26">
        <v>3000</v>
      </c>
      <c r="M434" s="24"/>
      <c r="N434" s="24"/>
      <c r="O434" s="24"/>
      <c r="P434" s="122">
        <v>1</v>
      </c>
    </row>
    <row r="435" spans="1:16" x14ac:dyDescent="0.3">
      <c r="A435" s="121" t="s">
        <v>8375</v>
      </c>
      <c r="B435" s="24" t="s">
        <v>335</v>
      </c>
      <c r="C435" s="24" t="s">
        <v>336</v>
      </c>
      <c r="D435" s="25">
        <v>45777</v>
      </c>
      <c r="E435" s="2" t="s">
        <v>5863</v>
      </c>
      <c r="F435" s="24">
        <v>1</v>
      </c>
      <c r="G435" s="24" t="s">
        <v>8377</v>
      </c>
      <c r="H435" s="24">
        <v>4</v>
      </c>
      <c r="I435" s="24">
        <v>0.25</v>
      </c>
      <c r="J435" s="24" t="s">
        <v>3196</v>
      </c>
      <c r="K435" s="26">
        <v>3000</v>
      </c>
      <c r="L435" s="26">
        <v>750</v>
      </c>
      <c r="M435" s="24"/>
      <c r="N435" s="24"/>
      <c r="O435" s="24"/>
      <c r="P435" s="122">
        <v>0.25</v>
      </c>
    </row>
    <row r="436" spans="1:16" x14ac:dyDescent="0.3">
      <c r="A436" s="121" t="s">
        <v>135</v>
      </c>
      <c r="B436" s="24" t="s">
        <v>402</v>
      </c>
      <c r="C436" s="24" t="s">
        <v>1054</v>
      </c>
      <c r="D436" s="25">
        <v>45777</v>
      </c>
      <c r="E436" s="2" t="s">
        <v>7803</v>
      </c>
      <c r="F436" s="24">
        <v>1</v>
      </c>
      <c r="G436" s="24" t="s">
        <v>8377</v>
      </c>
      <c r="H436" s="24">
        <v>4</v>
      </c>
      <c r="I436" s="24">
        <v>0.04</v>
      </c>
      <c r="J436" s="24" t="s">
        <v>3196</v>
      </c>
      <c r="K436" s="26">
        <v>1500</v>
      </c>
      <c r="L436" s="26">
        <v>60</v>
      </c>
      <c r="M436" s="24"/>
      <c r="N436" s="24"/>
      <c r="O436" s="24"/>
      <c r="P436" s="122" t="s">
        <v>3273</v>
      </c>
    </row>
    <row r="437" spans="1:16" x14ac:dyDescent="0.3">
      <c r="A437" s="121" t="s">
        <v>135</v>
      </c>
      <c r="B437" s="24" t="s">
        <v>95</v>
      </c>
      <c r="C437" s="24" t="s">
        <v>208</v>
      </c>
      <c r="D437" s="25">
        <v>45777</v>
      </c>
      <c r="E437" s="24" t="s">
        <v>7803</v>
      </c>
      <c r="F437" s="24">
        <v>1</v>
      </c>
      <c r="G437" s="24" t="s">
        <v>8377</v>
      </c>
      <c r="H437" s="24">
        <v>4</v>
      </c>
      <c r="I437" s="24">
        <v>0.2</v>
      </c>
      <c r="J437" s="24" t="s">
        <v>3196</v>
      </c>
      <c r="K437" s="26">
        <v>1300</v>
      </c>
      <c r="L437" s="26">
        <v>260</v>
      </c>
      <c r="M437" s="24"/>
      <c r="N437" s="24"/>
      <c r="O437" s="24"/>
      <c r="P437" s="122" t="s">
        <v>3273</v>
      </c>
    </row>
    <row r="438" spans="1:16" x14ac:dyDescent="0.3">
      <c r="A438" s="121" t="s">
        <v>135</v>
      </c>
      <c r="B438" s="24" t="s">
        <v>3800</v>
      </c>
      <c r="C438" s="24" t="s">
        <v>3807</v>
      </c>
      <c r="D438" s="25">
        <v>45777</v>
      </c>
      <c r="E438" s="24" t="s">
        <v>7803</v>
      </c>
      <c r="F438" s="24">
        <v>1</v>
      </c>
      <c r="G438" s="24" t="s">
        <v>8377</v>
      </c>
      <c r="H438" s="24">
        <v>4</v>
      </c>
      <c r="I438" s="24">
        <v>0.11</v>
      </c>
      <c r="J438" s="24" t="s">
        <v>3196</v>
      </c>
      <c r="K438" s="26">
        <v>2500</v>
      </c>
      <c r="L438" s="26">
        <v>275</v>
      </c>
      <c r="M438" s="24"/>
      <c r="N438" s="24"/>
      <c r="O438" s="24"/>
      <c r="P438" s="122" t="s">
        <v>3273</v>
      </c>
    </row>
    <row r="439" spans="1:16" x14ac:dyDescent="0.3">
      <c r="A439" s="121" t="s">
        <v>135</v>
      </c>
      <c r="B439" s="24" t="s">
        <v>6040</v>
      </c>
      <c r="C439" s="24" t="s">
        <v>7522</v>
      </c>
      <c r="D439" s="25">
        <v>45777</v>
      </c>
      <c r="E439" s="24" t="s">
        <v>7803</v>
      </c>
      <c r="F439" s="24">
        <v>1</v>
      </c>
      <c r="G439" s="24" t="s">
        <v>8377</v>
      </c>
      <c r="H439" s="24">
        <v>4</v>
      </c>
      <c r="I439" s="24">
        <v>0.19</v>
      </c>
      <c r="J439" s="24" t="s">
        <v>3196</v>
      </c>
      <c r="K439" s="26">
        <v>1000</v>
      </c>
      <c r="L439" s="26">
        <v>190</v>
      </c>
      <c r="M439" s="24"/>
      <c r="N439" s="24"/>
      <c r="O439" s="24"/>
      <c r="P439" s="122" t="s">
        <v>3273</v>
      </c>
    </row>
    <row r="440" spans="1:16" x14ac:dyDescent="0.3">
      <c r="A440" s="121" t="s">
        <v>135</v>
      </c>
      <c r="B440" s="24" t="s">
        <v>8084</v>
      </c>
      <c r="C440" s="24" t="s">
        <v>8085</v>
      </c>
      <c r="D440" s="25">
        <v>45777</v>
      </c>
      <c r="E440" s="2" t="s">
        <v>7803</v>
      </c>
      <c r="F440" s="24">
        <v>1</v>
      </c>
      <c r="G440" s="24" t="s">
        <v>8377</v>
      </c>
      <c r="H440" s="24">
        <v>4</v>
      </c>
      <c r="I440" s="24">
        <v>0.4</v>
      </c>
      <c r="J440" s="24" t="s">
        <v>3196</v>
      </c>
      <c r="K440" s="26">
        <v>1500</v>
      </c>
      <c r="L440" s="26">
        <v>600</v>
      </c>
      <c r="M440" s="24"/>
      <c r="N440" s="24"/>
      <c r="O440" s="24"/>
      <c r="P440" s="122" t="s">
        <v>3273</v>
      </c>
    </row>
    <row r="441" spans="1:16" x14ac:dyDescent="0.3">
      <c r="A441" s="121" t="s">
        <v>8375</v>
      </c>
      <c r="B441" s="24" t="s">
        <v>295</v>
      </c>
      <c r="C441" s="24" t="s">
        <v>293</v>
      </c>
      <c r="D441" s="25">
        <v>45777</v>
      </c>
      <c r="E441" s="2" t="s">
        <v>8071</v>
      </c>
      <c r="F441" s="24">
        <v>1</v>
      </c>
      <c r="G441" s="24" t="s">
        <v>8377</v>
      </c>
      <c r="H441" s="24">
        <v>4</v>
      </c>
      <c r="I441" s="24">
        <v>0.82</v>
      </c>
      <c r="J441" s="24" t="s">
        <v>3196</v>
      </c>
      <c r="K441" s="26">
        <v>1300</v>
      </c>
      <c r="L441" s="26">
        <v>1066</v>
      </c>
      <c r="M441" s="24"/>
      <c r="N441" s="24"/>
      <c r="O441" s="24"/>
      <c r="P441" s="122" t="s">
        <v>3273</v>
      </c>
    </row>
    <row r="442" spans="1:16" x14ac:dyDescent="0.3">
      <c r="A442" s="121" t="s">
        <v>8375</v>
      </c>
      <c r="B442" s="24" t="s">
        <v>462</v>
      </c>
      <c r="C442" s="24" t="s">
        <v>1040</v>
      </c>
      <c r="D442" s="25">
        <v>45777</v>
      </c>
      <c r="E442" s="24" t="s">
        <v>8071</v>
      </c>
      <c r="F442" s="24">
        <v>1</v>
      </c>
      <c r="G442" s="24" t="s">
        <v>8377</v>
      </c>
      <c r="H442" s="24">
        <v>4</v>
      </c>
      <c r="I442" s="24">
        <v>0.41</v>
      </c>
      <c r="J442" s="24" t="s">
        <v>3196</v>
      </c>
      <c r="K442" s="26">
        <v>2000</v>
      </c>
      <c r="L442" s="26">
        <v>820</v>
      </c>
      <c r="M442" s="24"/>
      <c r="N442" s="24"/>
      <c r="O442" s="24"/>
      <c r="P442" s="122" t="s">
        <v>3273</v>
      </c>
    </row>
    <row r="443" spans="1:16" x14ac:dyDescent="0.3">
      <c r="A443" s="121" t="s">
        <v>8375</v>
      </c>
      <c r="B443" s="24" t="s">
        <v>46</v>
      </c>
      <c r="C443" s="24" t="s">
        <v>165</v>
      </c>
      <c r="D443" s="25">
        <v>45777</v>
      </c>
      <c r="E443" s="24" t="s">
        <v>8071</v>
      </c>
      <c r="F443" s="24">
        <v>1</v>
      </c>
      <c r="G443" s="24" t="s">
        <v>8377</v>
      </c>
      <c r="H443" s="24">
        <v>4</v>
      </c>
      <c r="I443" s="24">
        <v>0.16</v>
      </c>
      <c r="J443" s="24" t="s">
        <v>3196</v>
      </c>
      <c r="K443" s="26">
        <v>1300</v>
      </c>
      <c r="L443" s="26">
        <v>208</v>
      </c>
      <c r="M443" s="24"/>
      <c r="N443" s="24"/>
      <c r="O443" s="24"/>
      <c r="P443" s="122" t="s">
        <v>3273</v>
      </c>
    </row>
    <row r="444" spans="1:16" x14ac:dyDescent="0.3">
      <c r="A444" s="121" t="s">
        <v>8375</v>
      </c>
      <c r="B444" s="24" t="s">
        <v>51</v>
      </c>
      <c r="C444" s="24" t="s">
        <v>169</v>
      </c>
      <c r="D444" s="25">
        <v>45777</v>
      </c>
      <c r="E444" s="2" t="s">
        <v>8071</v>
      </c>
      <c r="F444" s="24">
        <v>1</v>
      </c>
      <c r="G444" s="24" t="s">
        <v>8377</v>
      </c>
      <c r="H444" s="24">
        <v>4</v>
      </c>
      <c r="I444" s="24">
        <v>0.06</v>
      </c>
      <c r="J444" s="24" t="s">
        <v>3196</v>
      </c>
      <c r="K444" s="26">
        <v>1500</v>
      </c>
      <c r="L444" s="26">
        <v>90</v>
      </c>
      <c r="M444" s="24"/>
      <c r="N444" s="24"/>
      <c r="O444" s="24"/>
      <c r="P444" s="122" t="s">
        <v>3273</v>
      </c>
    </row>
    <row r="445" spans="1:16" x14ac:dyDescent="0.3">
      <c r="A445" s="121" t="s">
        <v>8375</v>
      </c>
      <c r="B445" s="24" t="s">
        <v>70</v>
      </c>
      <c r="C445" s="24" t="s">
        <v>186</v>
      </c>
      <c r="D445" s="25">
        <v>45777</v>
      </c>
      <c r="E445" s="24" t="s">
        <v>8071</v>
      </c>
      <c r="F445" s="24">
        <v>1</v>
      </c>
      <c r="G445" s="24" t="s">
        <v>8377</v>
      </c>
      <c r="H445" s="24">
        <v>4</v>
      </c>
      <c r="I445" s="24">
        <v>0.16</v>
      </c>
      <c r="J445" s="24" t="s">
        <v>3196</v>
      </c>
      <c r="K445" s="26">
        <v>1500</v>
      </c>
      <c r="L445" s="26">
        <v>240</v>
      </c>
      <c r="M445" s="24"/>
      <c r="N445" s="24"/>
      <c r="O445" s="24"/>
      <c r="P445" s="122" t="s">
        <v>3273</v>
      </c>
    </row>
    <row r="446" spans="1:16" x14ac:dyDescent="0.3">
      <c r="A446" s="121" t="s">
        <v>8375</v>
      </c>
      <c r="B446" s="24" t="s">
        <v>89</v>
      </c>
      <c r="C446" s="24" t="s">
        <v>204</v>
      </c>
      <c r="D446" s="25">
        <v>45777</v>
      </c>
      <c r="E446" s="2" t="s">
        <v>8071</v>
      </c>
      <c r="F446" s="24">
        <v>1</v>
      </c>
      <c r="G446" s="24" t="s">
        <v>8377</v>
      </c>
      <c r="H446" s="24">
        <v>4</v>
      </c>
      <c r="I446" s="24">
        <v>0.09</v>
      </c>
      <c r="J446" s="24" t="s">
        <v>3196</v>
      </c>
      <c r="K446" s="26">
        <v>1500</v>
      </c>
      <c r="L446" s="26">
        <v>135</v>
      </c>
      <c r="M446" s="24"/>
      <c r="N446" s="24"/>
      <c r="O446" s="24"/>
      <c r="P446" s="122" t="s">
        <v>3273</v>
      </c>
    </row>
    <row r="447" spans="1:16" x14ac:dyDescent="0.3">
      <c r="A447" s="121" t="s">
        <v>8375</v>
      </c>
      <c r="B447" s="24" t="s">
        <v>90</v>
      </c>
      <c r="C447" s="24" t="s">
        <v>205</v>
      </c>
      <c r="D447" s="25">
        <v>45777</v>
      </c>
      <c r="E447" s="24" t="s">
        <v>8071</v>
      </c>
      <c r="F447" s="24">
        <v>1</v>
      </c>
      <c r="G447" s="24" t="s">
        <v>8377</v>
      </c>
      <c r="H447" s="24">
        <v>4</v>
      </c>
      <c r="I447" s="24">
        <v>0.09</v>
      </c>
      <c r="J447" s="24" t="s">
        <v>3196</v>
      </c>
      <c r="K447" s="26">
        <v>1300</v>
      </c>
      <c r="L447" s="26">
        <v>117</v>
      </c>
      <c r="M447" s="24"/>
      <c r="N447" s="24"/>
      <c r="O447" s="24"/>
      <c r="P447" s="122" t="s">
        <v>3273</v>
      </c>
    </row>
    <row r="448" spans="1:16" x14ac:dyDescent="0.3">
      <c r="A448" s="121" t="s">
        <v>8375</v>
      </c>
      <c r="B448" s="24" t="s">
        <v>253</v>
      </c>
      <c r="C448" s="24" t="s">
        <v>208</v>
      </c>
      <c r="D448" s="25">
        <v>45777</v>
      </c>
      <c r="E448" s="2" t="s">
        <v>8071</v>
      </c>
      <c r="F448" s="24">
        <v>1</v>
      </c>
      <c r="G448" s="24" t="s">
        <v>8377</v>
      </c>
      <c r="H448" s="24">
        <v>4</v>
      </c>
      <c r="I448" s="24">
        <v>0.23</v>
      </c>
      <c r="J448" s="24" t="s">
        <v>3196</v>
      </c>
      <c r="K448" s="26">
        <v>1300</v>
      </c>
      <c r="L448" s="26">
        <v>299</v>
      </c>
      <c r="M448" s="24"/>
      <c r="N448" s="24"/>
      <c r="O448" s="24"/>
      <c r="P448" s="122" t="s">
        <v>3273</v>
      </c>
    </row>
    <row r="449" spans="1:16" x14ac:dyDescent="0.3">
      <c r="A449" s="121" t="s">
        <v>8375</v>
      </c>
      <c r="B449" s="24" t="s">
        <v>14</v>
      </c>
      <c r="C449" s="24" t="s">
        <v>140</v>
      </c>
      <c r="D449" s="25">
        <v>45777</v>
      </c>
      <c r="E449" s="24" t="s">
        <v>7673</v>
      </c>
      <c r="F449" s="24">
        <v>1</v>
      </c>
      <c r="G449" s="24" t="s">
        <v>8377</v>
      </c>
      <c r="H449" s="24">
        <v>4</v>
      </c>
      <c r="I449" s="24">
        <v>1</v>
      </c>
      <c r="J449" s="24" t="s">
        <v>3196</v>
      </c>
      <c r="K449" s="26">
        <v>1200</v>
      </c>
      <c r="L449" s="26">
        <v>1200</v>
      </c>
      <c r="M449" s="24"/>
      <c r="N449" s="24"/>
      <c r="O449" s="24"/>
      <c r="P449" s="122">
        <v>1</v>
      </c>
    </row>
    <row r="450" spans="1:16" x14ac:dyDescent="0.3">
      <c r="A450" s="121" t="s">
        <v>8375</v>
      </c>
      <c r="B450" s="24" t="s">
        <v>3493</v>
      </c>
      <c r="C450" s="24" t="s">
        <v>3494</v>
      </c>
      <c r="D450" s="25">
        <v>45777</v>
      </c>
      <c r="E450" s="2" t="s">
        <v>7673</v>
      </c>
      <c r="F450" s="24">
        <v>1</v>
      </c>
      <c r="G450" s="24" t="s">
        <v>8377</v>
      </c>
      <c r="H450" s="24">
        <v>4</v>
      </c>
      <c r="I450" s="24">
        <v>1</v>
      </c>
      <c r="J450" s="24" t="s">
        <v>3196</v>
      </c>
      <c r="K450" s="26">
        <v>8800</v>
      </c>
      <c r="L450" s="26">
        <v>8800</v>
      </c>
      <c r="M450" s="24"/>
      <c r="N450" s="24"/>
      <c r="O450" s="24"/>
      <c r="P450" s="122">
        <v>1</v>
      </c>
    </row>
    <row r="451" spans="1:16" x14ac:dyDescent="0.3">
      <c r="A451" s="121" t="s">
        <v>8375</v>
      </c>
      <c r="B451" s="24" t="s">
        <v>286</v>
      </c>
      <c r="C451" s="24" t="s">
        <v>287</v>
      </c>
      <c r="D451" s="25">
        <v>45777</v>
      </c>
      <c r="E451" s="2" t="s">
        <v>7673</v>
      </c>
      <c r="F451" s="24">
        <v>1</v>
      </c>
      <c r="G451" s="24" t="s">
        <v>8377</v>
      </c>
      <c r="H451" s="24">
        <v>4</v>
      </c>
      <c r="I451" s="24">
        <v>1</v>
      </c>
      <c r="J451" s="24" t="s">
        <v>3196</v>
      </c>
      <c r="K451" s="26">
        <v>5500</v>
      </c>
      <c r="L451" s="26">
        <v>5500</v>
      </c>
      <c r="M451" s="24"/>
      <c r="N451" s="24"/>
      <c r="O451" s="24"/>
      <c r="P451" s="122">
        <v>1</v>
      </c>
    </row>
    <row r="452" spans="1:16" x14ac:dyDescent="0.3">
      <c r="A452" s="121" t="s">
        <v>8375</v>
      </c>
      <c r="B452" s="24" t="s">
        <v>1840</v>
      </c>
      <c r="C452" s="24" t="s">
        <v>1870</v>
      </c>
      <c r="D452" s="25">
        <v>45777</v>
      </c>
      <c r="E452" s="2" t="s">
        <v>7673</v>
      </c>
      <c r="F452" s="24">
        <v>1</v>
      </c>
      <c r="G452" s="24" t="s">
        <v>8377</v>
      </c>
      <c r="H452" s="24">
        <v>4</v>
      </c>
      <c r="I452" s="24">
        <v>0.05</v>
      </c>
      <c r="J452" s="24" t="s">
        <v>3196</v>
      </c>
      <c r="K452" s="26">
        <v>5000</v>
      </c>
      <c r="L452" s="26">
        <v>250</v>
      </c>
      <c r="M452" s="24"/>
      <c r="N452" s="24"/>
      <c r="O452" s="24"/>
      <c r="P452" s="122">
        <v>0.05</v>
      </c>
    </row>
    <row r="453" spans="1:16" x14ac:dyDescent="0.3">
      <c r="A453" s="121" t="s">
        <v>8375</v>
      </c>
      <c r="B453" s="24" t="s">
        <v>303</v>
      </c>
      <c r="C453" s="24" t="s">
        <v>293</v>
      </c>
      <c r="D453" s="25">
        <v>45777</v>
      </c>
      <c r="E453" s="2" t="s">
        <v>7673</v>
      </c>
      <c r="F453" s="24">
        <v>1</v>
      </c>
      <c r="G453" s="24" t="s">
        <v>8377</v>
      </c>
      <c r="H453" s="24">
        <v>4</v>
      </c>
      <c r="I453" s="24">
        <v>0.36</v>
      </c>
      <c r="J453" s="24" t="s">
        <v>3196</v>
      </c>
      <c r="K453" s="26">
        <v>1300</v>
      </c>
      <c r="L453" s="26">
        <v>468</v>
      </c>
      <c r="M453" s="24"/>
      <c r="N453" s="24"/>
      <c r="O453" s="24"/>
      <c r="P453" s="122" t="s">
        <v>3273</v>
      </c>
    </row>
    <row r="454" spans="1:16" x14ac:dyDescent="0.3">
      <c r="A454" s="121" t="s">
        <v>8375</v>
      </c>
      <c r="B454" s="24" t="s">
        <v>309</v>
      </c>
      <c r="C454" s="24" t="s">
        <v>293</v>
      </c>
      <c r="D454" s="25">
        <v>45777</v>
      </c>
      <c r="E454" s="24" t="s">
        <v>7673</v>
      </c>
      <c r="F454" s="24">
        <v>1</v>
      </c>
      <c r="G454" s="24" t="s">
        <v>8377</v>
      </c>
      <c r="H454" s="24">
        <v>4</v>
      </c>
      <c r="I454" s="24">
        <v>0.5</v>
      </c>
      <c r="J454" s="24" t="s">
        <v>3196</v>
      </c>
      <c r="K454" s="26">
        <v>1300</v>
      </c>
      <c r="L454" s="26">
        <v>650</v>
      </c>
      <c r="M454" s="24"/>
      <c r="N454" s="24"/>
      <c r="O454" s="24"/>
      <c r="P454" s="122" t="s">
        <v>3273</v>
      </c>
    </row>
    <row r="455" spans="1:16" x14ac:dyDescent="0.3">
      <c r="A455" s="121" t="s">
        <v>8375</v>
      </c>
      <c r="B455" s="24" t="s">
        <v>29</v>
      </c>
      <c r="C455" s="24" t="s">
        <v>151</v>
      </c>
      <c r="D455" s="25">
        <v>45777</v>
      </c>
      <c r="E455" s="2" t="s">
        <v>7673</v>
      </c>
      <c r="F455" s="24">
        <v>1</v>
      </c>
      <c r="G455" s="24" t="s">
        <v>8377</v>
      </c>
      <c r="H455" s="24">
        <v>4</v>
      </c>
      <c r="I455" s="24">
        <v>0.65</v>
      </c>
      <c r="J455" s="24" t="s">
        <v>3196</v>
      </c>
      <c r="K455" s="26">
        <v>5000</v>
      </c>
      <c r="L455" s="26">
        <v>3250</v>
      </c>
      <c r="M455" s="24"/>
      <c r="N455" s="24"/>
      <c r="O455" s="24"/>
      <c r="P455" s="122">
        <v>0.65</v>
      </c>
    </row>
    <row r="456" spans="1:16" x14ac:dyDescent="0.3">
      <c r="A456" s="121" t="s">
        <v>8375</v>
      </c>
      <c r="B456" s="24" t="s">
        <v>1161</v>
      </c>
      <c r="C456" s="24" t="s">
        <v>1162</v>
      </c>
      <c r="D456" s="25">
        <v>45777</v>
      </c>
      <c r="E456" s="2" t="s">
        <v>7673</v>
      </c>
      <c r="F456" s="24">
        <v>1</v>
      </c>
      <c r="G456" s="24" t="s">
        <v>8377</v>
      </c>
      <c r="H456" s="24">
        <v>4</v>
      </c>
      <c r="I456" s="24">
        <v>1</v>
      </c>
      <c r="J456" s="24" t="s">
        <v>3196</v>
      </c>
      <c r="K456" s="26">
        <v>5000</v>
      </c>
      <c r="L456" s="26">
        <v>5000</v>
      </c>
      <c r="M456" s="24"/>
      <c r="N456" s="24"/>
      <c r="O456" s="24"/>
      <c r="P456" s="122">
        <v>1</v>
      </c>
    </row>
    <row r="457" spans="1:16" x14ac:dyDescent="0.3">
      <c r="A457" s="121" t="s">
        <v>8375</v>
      </c>
      <c r="B457" s="24" t="s">
        <v>466</v>
      </c>
      <c r="C457" s="24" t="s">
        <v>1043</v>
      </c>
      <c r="D457" s="25">
        <v>45777</v>
      </c>
      <c r="E457" s="2" t="s">
        <v>7673</v>
      </c>
      <c r="F457" s="24">
        <v>1</v>
      </c>
      <c r="G457" s="24" t="s">
        <v>8377</v>
      </c>
      <c r="H457" s="24">
        <v>4</v>
      </c>
      <c r="I457" s="24">
        <v>1</v>
      </c>
      <c r="J457" s="24" t="s">
        <v>3196</v>
      </c>
      <c r="K457" s="26">
        <v>5000</v>
      </c>
      <c r="L457" s="26">
        <v>5000</v>
      </c>
      <c r="M457" s="24"/>
      <c r="N457" s="24"/>
      <c r="O457" s="24"/>
      <c r="P457" s="122">
        <v>1</v>
      </c>
    </row>
    <row r="458" spans="1:16" x14ac:dyDescent="0.3">
      <c r="A458" s="121" t="s">
        <v>8375</v>
      </c>
      <c r="B458" s="24" t="s">
        <v>467</v>
      </c>
      <c r="C458" s="24" t="s">
        <v>1044</v>
      </c>
      <c r="D458" s="25">
        <v>45777</v>
      </c>
      <c r="E458" s="24" t="s">
        <v>7673</v>
      </c>
      <c r="F458" s="24">
        <v>1</v>
      </c>
      <c r="G458" s="24" t="s">
        <v>8377</v>
      </c>
      <c r="H458" s="24">
        <v>4</v>
      </c>
      <c r="I458" s="24">
        <v>1</v>
      </c>
      <c r="J458" s="24" t="s">
        <v>3196</v>
      </c>
      <c r="K458" s="26">
        <v>7500</v>
      </c>
      <c r="L458" s="26">
        <v>7500</v>
      </c>
      <c r="M458" s="24"/>
      <c r="N458" s="24"/>
      <c r="O458" s="24"/>
      <c r="P458" s="122">
        <v>1</v>
      </c>
    </row>
    <row r="459" spans="1:16" x14ac:dyDescent="0.3">
      <c r="A459" s="121" t="s">
        <v>8375</v>
      </c>
      <c r="B459" s="24" t="s">
        <v>7804</v>
      </c>
      <c r="C459" s="24" t="s">
        <v>7806</v>
      </c>
      <c r="D459" s="25">
        <v>45777</v>
      </c>
      <c r="E459" s="24" t="s">
        <v>7673</v>
      </c>
      <c r="F459" s="24">
        <v>1</v>
      </c>
      <c r="G459" s="24" t="s">
        <v>8377</v>
      </c>
      <c r="H459" s="24">
        <v>4</v>
      </c>
      <c r="I459" s="24">
        <v>0.1</v>
      </c>
      <c r="J459" s="24" t="s">
        <v>3196</v>
      </c>
      <c r="K459" s="26">
        <v>1500</v>
      </c>
      <c r="L459" s="26">
        <v>150</v>
      </c>
      <c r="M459" s="24"/>
      <c r="N459" s="24"/>
      <c r="O459" s="24"/>
      <c r="P459" s="122" t="s">
        <v>3273</v>
      </c>
    </row>
    <row r="460" spans="1:16" x14ac:dyDescent="0.3">
      <c r="A460" s="121" t="s">
        <v>8375</v>
      </c>
      <c r="B460" s="24" t="s">
        <v>7804</v>
      </c>
      <c r="C460" s="24" t="s">
        <v>7806</v>
      </c>
      <c r="D460" s="25">
        <v>45777</v>
      </c>
      <c r="E460" s="2" t="s">
        <v>7673</v>
      </c>
      <c r="F460" s="24">
        <v>1</v>
      </c>
      <c r="G460" s="24" t="s">
        <v>8377</v>
      </c>
      <c r="H460" s="24">
        <v>4</v>
      </c>
      <c r="I460" s="24">
        <v>0.2</v>
      </c>
      <c r="J460" s="24" t="s">
        <v>3196</v>
      </c>
      <c r="K460" s="26">
        <v>1500</v>
      </c>
      <c r="L460" s="26">
        <v>300</v>
      </c>
      <c r="M460" s="24"/>
      <c r="N460" s="24"/>
      <c r="O460" s="24"/>
      <c r="P460" s="122" t="s">
        <v>3273</v>
      </c>
    </row>
    <row r="461" spans="1:16" x14ac:dyDescent="0.3">
      <c r="A461" s="121" t="s">
        <v>8375</v>
      </c>
      <c r="B461" s="24" t="s">
        <v>46</v>
      </c>
      <c r="C461" s="24" t="s">
        <v>165</v>
      </c>
      <c r="D461" s="25">
        <v>45777</v>
      </c>
      <c r="E461" s="24" t="s">
        <v>7673</v>
      </c>
      <c r="F461" s="24">
        <v>1</v>
      </c>
      <c r="G461" s="24" t="s">
        <v>8377</v>
      </c>
      <c r="H461" s="24">
        <v>4</v>
      </c>
      <c r="I461" s="24">
        <v>0.13</v>
      </c>
      <c r="J461" s="24" t="s">
        <v>3196</v>
      </c>
      <c r="K461" s="26">
        <v>1300</v>
      </c>
      <c r="L461" s="26">
        <v>169</v>
      </c>
      <c r="M461" s="24"/>
      <c r="N461" s="24"/>
      <c r="O461" s="24"/>
      <c r="P461" s="122" t="s">
        <v>3273</v>
      </c>
    </row>
    <row r="462" spans="1:16" x14ac:dyDescent="0.3">
      <c r="A462" s="121" t="s">
        <v>8375</v>
      </c>
      <c r="B462" s="24" t="s">
        <v>51</v>
      </c>
      <c r="C462" s="24" t="s">
        <v>169</v>
      </c>
      <c r="D462" s="25">
        <v>45777</v>
      </c>
      <c r="E462" s="2" t="s">
        <v>7673</v>
      </c>
      <c r="F462" s="24">
        <v>1</v>
      </c>
      <c r="G462" s="24" t="s">
        <v>8377</v>
      </c>
      <c r="H462" s="24">
        <v>4</v>
      </c>
      <c r="I462" s="24">
        <v>0.12</v>
      </c>
      <c r="J462" s="24" t="s">
        <v>3196</v>
      </c>
      <c r="K462" s="26">
        <v>1500</v>
      </c>
      <c r="L462" s="26">
        <v>180</v>
      </c>
      <c r="M462" s="24"/>
      <c r="N462" s="24"/>
      <c r="O462" s="24"/>
      <c r="P462" s="122" t="s">
        <v>3273</v>
      </c>
    </row>
    <row r="463" spans="1:16" x14ac:dyDescent="0.3">
      <c r="A463" s="121" t="s">
        <v>8375</v>
      </c>
      <c r="B463" s="24" t="s">
        <v>70</v>
      </c>
      <c r="C463" s="24" t="s">
        <v>186</v>
      </c>
      <c r="D463" s="25">
        <v>45777</v>
      </c>
      <c r="E463" s="2" t="s">
        <v>7673</v>
      </c>
      <c r="F463" s="24">
        <v>1</v>
      </c>
      <c r="G463" s="24" t="s">
        <v>8377</v>
      </c>
      <c r="H463" s="24">
        <v>4</v>
      </c>
      <c r="I463" s="24">
        <v>0.08</v>
      </c>
      <c r="J463" s="24" t="s">
        <v>3196</v>
      </c>
      <c r="K463" s="26">
        <v>1500</v>
      </c>
      <c r="L463" s="26">
        <v>120</v>
      </c>
      <c r="M463" s="24"/>
      <c r="N463" s="24"/>
      <c r="O463" s="24"/>
      <c r="P463" s="122" t="s">
        <v>3273</v>
      </c>
    </row>
    <row r="464" spans="1:16" x14ac:dyDescent="0.3">
      <c r="A464" s="121" t="s">
        <v>8375</v>
      </c>
      <c r="B464" s="24" t="s">
        <v>89</v>
      </c>
      <c r="C464" s="24" t="s">
        <v>204</v>
      </c>
      <c r="D464" s="25">
        <v>45777</v>
      </c>
      <c r="E464" s="2" t="s">
        <v>7673</v>
      </c>
      <c r="F464" s="24">
        <v>1</v>
      </c>
      <c r="G464" s="24" t="s">
        <v>8377</v>
      </c>
      <c r="H464" s="24">
        <v>4</v>
      </c>
      <c r="I464" s="24">
        <v>0.22</v>
      </c>
      <c r="J464" s="24" t="s">
        <v>3196</v>
      </c>
      <c r="K464" s="26">
        <v>1500</v>
      </c>
      <c r="L464" s="26">
        <v>330</v>
      </c>
      <c r="M464" s="24"/>
      <c r="N464" s="24"/>
      <c r="O464" s="24"/>
      <c r="P464" s="122" t="s">
        <v>3273</v>
      </c>
    </row>
    <row r="465" spans="1:16" x14ac:dyDescent="0.3">
      <c r="A465" s="121" t="s">
        <v>8375</v>
      </c>
      <c r="B465" s="24" t="s">
        <v>90</v>
      </c>
      <c r="C465" s="24" t="s">
        <v>205</v>
      </c>
      <c r="D465" s="25">
        <v>45777</v>
      </c>
      <c r="E465" s="24" t="s">
        <v>7673</v>
      </c>
      <c r="F465" s="24">
        <v>1</v>
      </c>
      <c r="G465" s="24" t="s">
        <v>8377</v>
      </c>
      <c r="H465" s="24">
        <v>4</v>
      </c>
      <c r="I465" s="24">
        <v>0.23</v>
      </c>
      <c r="J465" s="24" t="s">
        <v>3196</v>
      </c>
      <c r="K465" s="26">
        <v>1300</v>
      </c>
      <c r="L465" s="26">
        <v>299</v>
      </c>
      <c r="M465" s="24"/>
      <c r="N465" s="24"/>
      <c r="O465" s="24"/>
      <c r="P465" s="122" t="s">
        <v>3273</v>
      </c>
    </row>
    <row r="466" spans="1:16" x14ac:dyDescent="0.3">
      <c r="A466" s="121" t="s">
        <v>8375</v>
      </c>
      <c r="B466" s="24" t="s">
        <v>91</v>
      </c>
      <c r="C466" s="24" t="s">
        <v>206</v>
      </c>
      <c r="D466" s="25">
        <v>45777</v>
      </c>
      <c r="E466" s="2" t="s">
        <v>7673</v>
      </c>
      <c r="F466" s="24">
        <v>1</v>
      </c>
      <c r="G466" s="24" t="s">
        <v>8377</v>
      </c>
      <c r="H466" s="24">
        <v>4</v>
      </c>
      <c r="I466" s="24">
        <v>1</v>
      </c>
      <c r="J466" s="24" t="s">
        <v>3196</v>
      </c>
      <c r="K466" s="26">
        <v>1500</v>
      </c>
      <c r="L466" s="26">
        <v>1500</v>
      </c>
      <c r="M466" s="24"/>
      <c r="N466" s="24"/>
      <c r="O466" s="24"/>
      <c r="P466" s="122">
        <v>1</v>
      </c>
    </row>
    <row r="467" spans="1:16" x14ac:dyDescent="0.3">
      <c r="A467" s="121" t="s">
        <v>8375</v>
      </c>
      <c r="B467" s="24" t="s">
        <v>92</v>
      </c>
      <c r="C467" s="24" t="s">
        <v>206</v>
      </c>
      <c r="D467" s="25">
        <v>45777</v>
      </c>
      <c r="E467" s="24" t="s">
        <v>7673</v>
      </c>
      <c r="F467" s="24">
        <v>1</v>
      </c>
      <c r="G467" s="24" t="s">
        <v>8377</v>
      </c>
      <c r="H467" s="24">
        <v>4</v>
      </c>
      <c r="I467" s="24">
        <v>0.05</v>
      </c>
      <c r="J467" s="24" t="s">
        <v>3196</v>
      </c>
      <c r="K467" s="26">
        <v>1500</v>
      </c>
      <c r="L467" s="26">
        <v>75</v>
      </c>
      <c r="M467" s="24"/>
      <c r="N467" s="24"/>
      <c r="O467" s="24"/>
      <c r="P467" s="122" t="s">
        <v>3273</v>
      </c>
    </row>
    <row r="468" spans="1:16" x14ac:dyDescent="0.3">
      <c r="A468" s="121" t="s">
        <v>8375</v>
      </c>
      <c r="B468" s="24" t="s">
        <v>3800</v>
      </c>
      <c r="C468" s="24" t="s">
        <v>3807</v>
      </c>
      <c r="D468" s="25">
        <v>45777</v>
      </c>
      <c r="E468" s="2" t="s">
        <v>7673</v>
      </c>
      <c r="F468" s="24">
        <v>1</v>
      </c>
      <c r="G468" s="24" t="s">
        <v>8377</v>
      </c>
      <c r="H468" s="24">
        <v>4</v>
      </c>
      <c r="I468" s="24">
        <v>0.09</v>
      </c>
      <c r="J468" s="24" t="s">
        <v>3196</v>
      </c>
      <c r="K468" s="26">
        <v>2500</v>
      </c>
      <c r="L468" s="26">
        <v>225</v>
      </c>
      <c r="M468" s="24"/>
      <c r="N468" s="24"/>
      <c r="O468" s="24"/>
      <c r="P468" s="122" t="s">
        <v>3273</v>
      </c>
    </row>
    <row r="469" spans="1:16" x14ac:dyDescent="0.3">
      <c r="A469" s="121" t="s">
        <v>8375</v>
      </c>
      <c r="B469" s="24" t="s">
        <v>6042</v>
      </c>
      <c r="C469" s="24" t="s">
        <v>7524</v>
      </c>
      <c r="D469" s="25">
        <v>45777</v>
      </c>
      <c r="E469" s="2" t="s">
        <v>7673</v>
      </c>
      <c r="F469" s="24">
        <v>1</v>
      </c>
      <c r="G469" s="24" t="s">
        <v>8377</v>
      </c>
      <c r="H469" s="24">
        <v>4</v>
      </c>
      <c r="I469" s="24">
        <v>0.2</v>
      </c>
      <c r="J469" s="24" t="s">
        <v>3196</v>
      </c>
      <c r="K469" s="26">
        <v>1000</v>
      </c>
      <c r="L469" s="26">
        <v>200</v>
      </c>
      <c r="M469" s="24"/>
      <c r="N469" s="24"/>
      <c r="O469" s="24"/>
      <c r="P469" s="122" t="s">
        <v>3273</v>
      </c>
    </row>
    <row r="470" spans="1:16" x14ac:dyDescent="0.3">
      <c r="A470" s="121" t="s">
        <v>8375</v>
      </c>
      <c r="B470" s="24" t="s">
        <v>6044</v>
      </c>
      <c r="C470" s="24" t="s">
        <v>7525</v>
      </c>
      <c r="D470" s="25">
        <v>45777</v>
      </c>
      <c r="E470" s="2" t="s">
        <v>7673</v>
      </c>
      <c r="F470" s="24">
        <v>1</v>
      </c>
      <c r="G470" s="24" t="s">
        <v>8377</v>
      </c>
      <c r="H470" s="24">
        <v>4</v>
      </c>
      <c r="I470" s="24">
        <v>0.25</v>
      </c>
      <c r="J470" s="24" t="s">
        <v>3196</v>
      </c>
      <c r="K470" s="26">
        <v>1000</v>
      </c>
      <c r="L470" s="26">
        <v>250</v>
      </c>
      <c r="M470" s="24"/>
      <c r="N470" s="24"/>
      <c r="O470" s="24"/>
      <c r="P470" s="122" t="s">
        <v>3273</v>
      </c>
    </row>
    <row r="471" spans="1:16" x14ac:dyDescent="0.3">
      <c r="A471" s="121" t="s">
        <v>8375</v>
      </c>
      <c r="B471" s="24" t="s">
        <v>6045</v>
      </c>
      <c r="C471" s="24" t="s">
        <v>7526</v>
      </c>
      <c r="D471" s="25">
        <v>45777</v>
      </c>
      <c r="E471" s="24" t="s">
        <v>7673</v>
      </c>
      <c r="F471" s="24">
        <v>1</v>
      </c>
      <c r="G471" s="24" t="s">
        <v>8377</v>
      </c>
      <c r="H471" s="24">
        <v>4</v>
      </c>
      <c r="I471" s="24">
        <v>0.18</v>
      </c>
      <c r="J471" s="24" t="s">
        <v>3196</v>
      </c>
      <c r="K471" s="26">
        <v>1000</v>
      </c>
      <c r="L471" s="26">
        <v>180</v>
      </c>
      <c r="M471" s="24"/>
      <c r="N471" s="24"/>
      <c r="O471" s="24"/>
      <c r="P471" s="122" t="s">
        <v>3273</v>
      </c>
    </row>
    <row r="472" spans="1:16" x14ac:dyDescent="0.3">
      <c r="A472" s="121" t="s">
        <v>8375</v>
      </c>
      <c r="B472" s="24" t="s">
        <v>6047</v>
      </c>
      <c r="C472" s="24" t="s">
        <v>7528</v>
      </c>
      <c r="D472" s="25">
        <v>45777</v>
      </c>
      <c r="E472" s="2" t="s">
        <v>7673</v>
      </c>
      <c r="F472" s="24">
        <v>1</v>
      </c>
      <c r="G472" s="24" t="s">
        <v>8377</v>
      </c>
      <c r="H472" s="24">
        <v>4</v>
      </c>
      <c r="I472" s="24">
        <v>0.59</v>
      </c>
      <c r="J472" s="24" t="s">
        <v>3196</v>
      </c>
      <c r="K472" s="26">
        <v>1500</v>
      </c>
      <c r="L472" s="26">
        <v>885</v>
      </c>
      <c r="M472" s="24"/>
      <c r="N472" s="24"/>
      <c r="O472" s="24"/>
      <c r="P472" s="122" t="s">
        <v>3273</v>
      </c>
    </row>
    <row r="473" spans="1:16" x14ac:dyDescent="0.3">
      <c r="A473" s="121" t="s">
        <v>8375</v>
      </c>
      <c r="B473" s="24" t="s">
        <v>556</v>
      </c>
      <c r="C473" s="24" t="s">
        <v>1312</v>
      </c>
      <c r="D473" s="25">
        <v>45777</v>
      </c>
      <c r="E473" s="24" t="s">
        <v>7673</v>
      </c>
      <c r="F473" s="24">
        <v>1</v>
      </c>
      <c r="G473" s="24" t="s">
        <v>8377</v>
      </c>
      <c r="H473" s="24">
        <v>4</v>
      </c>
      <c r="I473" s="24">
        <v>1</v>
      </c>
      <c r="J473" s="24" t="s">
        <v>3196</v>
      </c>
      <c r="K473" s="26">
        <v>3650</v>
      </c>
      <c r="L473" s="26">
        <v>3650</v>
      </c>
      <c r="M473" s="24"/>
      <c r="N473" s="24"/>
      <c r="O473" s="24"/>
      <c r="P473" s="122">
        <v>1</v>
      </c>
    </row>
    <row r="474" spans="1:16" x14ac:dyDescent="0.3">
      <c r="A474" s="121" t="s">
        <v>8375</v>
      </c>
      <c r="B474" s="24" t="s">
        <v>8086</v>
      </c>
      <c r="C474" s="24" t="s">
        <v>8087</v>
      </c>
      <c r="D474" s="25">
        <v>45777</v>
      </c>
      <c r="E474" s="24" t="s">
        <v>7673</v>
      </c>
      <c r="F474" s="24">
        <v>1</v>
      </c>
      <c r="G474" s="24" t="s">
        <v>8377</v>
      </c>
      <c r="H474" s="24">
        <v>4</v>
      </c>
      <c r="I474" s="24">
        <v>1</v>
      </c>
      <c r="J474" s="24" t="s">
        <v>3196</v>
      </c>
      <c r="K474" s="26">
        <v>2100</v>
      </c>
      <c r="L474" s="26">
        <v>2100</v>
      </c>
      <c r="M474" s="24"/>
      <c r="N474" s="24"/>
      <c r="O474" s="24"/>
      <c r="P474" s="122">
        <v>1</v>
      </c>
    </row>
    <row r="475" spans="1:16" x14ac:dyDescent="0.3">
      <c r="A475" s="121" t="s">
        <v>8375</v>
      </c>
      <c r="B475" s="24" t="s">
        <v>3069</v>
      </c>
      <c r="C475" s="24" t="s">
        <v>3142</v>
      </c>
      <c r="D475" s="25">
        <v>45777</v>
      </c>
      <c r="E475" s="24" t="s">
        <v>7673</v>
      </c>
      <c r="F475" s="24">
        <v>1</v>
      </c>
      <c r="G475" s="24" t="s">
        <v>8377</v>
      </c>
      <c r="H475" s="24">
        <v>4</v>
      </c>
      <c r="I475" s="24">
        <v>1</v>
      </c>
      <c r="J475" s="24" t="s">
        <v>3196</v>
      </c>
      <c r="K475" s="26">
        <v>4000</v>
      </c>
      <c r="L475" s="26">
        <v>4000</v>
      </c>
      <c r="M475" s="24"/>
      <c r="N475" s="24"/>
      <c r="O475" s="24"/>
      <c r="P475" s="122">
        <v>1</v>
      </c>
    </row>
    <row r="476" spans="1:16" x14ac:dyDescent="0.3">
      <c r="A476" s="121" t="s">
        <v>8375</v>
      </c>
      <c r="B476" s="24" t="s">
        <v>132</v>
      </c>
      <c r="C476" s="24" t="s">
        <v>238</v>
      </c>
      <c r="D476" s="25">
        <v>45777</v>
      </c>
      <c r="E476" s="2" t="s">
        <v>7673</v>
      </c>
      <c r="F476" s="24">
        <v>1</v>
      </c>
      <c r="G476" s="24" t="s">
        <v>8377</v>
      </c>
      <c r="H476" s="24">
        <v>4</v>
      </c>
      <c r="I476" s="24">
        <v>1</v>
      </c>
      <c r="J476" s="24" t="s">
        <v>3196</v>
      </c>
      <c r="K476" s="26">
        <v>4000</v>
      </c>
      <c r="L476" s="26">
        <v>4000</v>
      </c>
      <c r="M476" s="24"/>
      <c r="N476" s="24"/>
      <c r="O476" s="24"/>
      <c r="P476" s="122">
        <v>1</v>
      </c>
    </row>
    <row r="477" spans="1:16" x14ac:dyDescent="0.3">
      <c r="A477" s="121" t="s">
        <v>135</v>
      </c>
      <c r="B477" s="24" t="s">
        <v>312</v>
      </c>
      <c r="C477" s="24" t="s">
        <v>293</v>
      </c>
      <c r="D477" s="25">
        <v>45777</v>
      </c>
      <c r="E477" s="2" t="s">
        <v>8174</v>
      </c>
      <c r="F477" s="24">
        <v>1</v>
      </c>
      <c r="G477" s="24" t="s">
        <v>8377</v>
      </c>
      <c r="H477" s="24">
        <v>4</v>
      </c>
      <c r="I477" s="24">
        <v>0.2</v>
      </c>
      <c r="J477" s="24" t="s">
        <v>3196</v>
      </c>
      <c r="K477" s="26">
        <v>1300</v>
      </c>
      <c r="L477" s="26">
        <v>260</v>
      </c>
      <c r="M477" s="24"/>
      <c r="N477" s="24"/>
      <c r="O477" s="24"/>
      <c r="P477" s="122" t="s">
        <v>3273</v>
      </c>
    </row>
    <row r="478" spans="1:16" x14ac:dyDescent="0.3">
      <c r="A478" s="121" t="s">
        <v>135</v>
      </c>
      <c r="B478" s="24" t="s">
        <v>301</v>
      </c>
      <c r="C478" s="24" t="s">
        <v>293</v>
      </c>
      <c r="D478" s="25">
        <v>45777</v>
      </c>
      <c r="E478" s="2" t="s">
        <v>8383</v>
      </c>
      <c r="F478" s="24">
        <v>1</v>
      </c>
      <c r="G478" s="24" t="s">
        <v>8384</v>
      </c>
      <c r="H478" s="24">
        <v>4</v>
      </c>
      <c r="I478" s="24">
        <v>0.2</v>
      </c>
      <c r="J478" s="24" t="s">
        <v>3196</v>
      </c>
      <c r="K478" s="26">
        <v>1300</v>
      </c>
      <c r="L478" s="26">
        <v>260</v>
      </c>
      <c r="M478" s="24"/>
      <c r="N478" s="24"/>
      <c r="O478" s="24"/>
      <c r="P478" s="122" t="s">
        <v>3273</v>
      </c>
    </row>
    <row r="479" spans="1:16" x14ac:dyDescent="0.3">
      <c r="A479" s="121" t="s">
        <v>135</v>
      </c>
      <c r="B479" s="24" t="s">
        <v>312</v>
      </c>
      <c r="C479" s="24" t="s">
        <v>293</v>
      </c>
      <c r="D479" s="25">
        <v>45777</v>
      </c>
      <c r="E479" s="24" t="s">
        <v>8383</v>
      </c>
      <c r="F479" s="24">
        <v>1</v>
      </c>
      <c r="G479" s="24" t="s">
        <v>8384</v>
      </c>
      <c r="H479" s="24">
        <v>4</v>
      </c>
      <c r="I479" s="24">
        <v>0.15</v>
      </c>
      <c r="J479" s="24" t="s">
        <v>3196</v>
      </c>
      <c r="K479" s="26">
        <v>1300</v>
      </c>
      <c r="L479" s="26">
        <v>195</v>
      </c>
      <c r="M479" s="24"/>
      <c r="N479" s="24"/>
      <c r="O479" s="24"/>
      <c r="P479" s="122" t="s">
        <v>3273</v>
      </c>
    </row>
    <row r="480" spans="1:16" x14ac:dyDescent="0.3">
      <c r="A480" s="121" t="s">
        <v>135</v>
      </c>
      <c r="B480" s="24" t="s">
        <v>3375</v>
      </c>
      <c r="C480" s="24" t="s">
        <v>3473</v>
      </c>
      <c r="D480" s="25">
        <v>45777</v>
      </c>
      <c r="E480" s="2" t="s">
        <v>8383</v>
      </c>
      <c r="F480" s="24">
        <v>1</v>
      </c>
      <c r="G480" s="24" t="s">
        <v>8384</v>
      </c>
      <c r="H480" s="24">
        <v>4</v>
      </c>
      <c r="I480" s="24">
        <v>0.3</v>
      </c>
      <c r="J480" s="24" t="s">
        <v>3196</v>
      </c>
      <c r="K480" s="26">
        <v>1300</v>
      </c>
      <c r="L480" s="26">
        <v>390</v>
      </c>
      <c r="M480" s="24"/>
      <c r="N480" s="24"/>
      <c r="O480" s="24"/>
      <c r="P480" s="122" t="s">
        <v>3273</v>
      </c>
    </row>
    <row r="481" spans="1:16" x14ac:dyDescent="0.3">
      <c r="A481" s="121" t="s">
        <v>135</v>
      </c>
      <c r="B481" s="24" t="s">
        <v>243</v>
      </c>
      <c r="C481" s="24" t="s">
        <v>157</v>
      </c>
      <c r="D481" s="25">
        <v>45777</v>
      </c>
      <c r="E481" s="24" t="s">
        <v>8383</v>
      </c>
      <c r="F481" s="24">
        <v>1</v>
      </c>
      <c r="G481" s="24" t="s">
        <v>8384</v>
      </c>
      <c r="H481" s="24">
        <v>4</v>
      </c>
      <c r="I481" s="24">
        <v>0.75</v>
      </c>
      <c r="J481" s="24" t="s">
        <v>3196</v>
      </c>
      <c r="K481" s="26">
        <v>5000</v>
      </c>
      <c r="L481" s="26">
        <v>3750</v>
      </c>
      <c r="M481" s="24"/>
      <c r="N481" s="24"/>
      <c r="O481" s="24"/>
      <c r="P481" s="122">
        <v>0.75</v>
      </c>
    </row>
    <row r="482" spans="1:16" x14ac:dyDescent="0.3">
      <c r="A482" s="121" t="s">
        <v>135</v>
      </c>
      <c r="B482" s="24" t="s">
        <v>6046</v>
      </c>
      <c r="C482" s="24" t="s">
        <v>7527</v>
      </c>
      <c r="D482" s="25">
        <v>45777</v>
      </c>
      <c r="E482" s="24" t="s">
        <v>8383</v>
      </c>
      <c r="F482" s="24">
        <v>1</v>
      </c>
      <c r="G482" s="24" t="s">
        <v>8384</v>
      </c>
      <c r="H482" s="24">
        <v>4</v>
      </c>
      <c r="I482" s="24">
        <v>0.6</v>
      </c>
      <c r="J482" s="24" t="s">
        <v>3196</v>
      </c>
      <c r="K482" s="26">
        <v>1500</v>
      </c>
      <c r="L482" s="26">
        <v>900</v>
      </c>
      <c r="M482" s="24"/>
      <c r="N482" s="24"/>
      <c r="O482" s="24"/>
      <c r="P482" s="122" t="s">
        <v>3273</v>
      </c>
    </row>
    <row r="483" spans="1:16" x14ac:dyDescent="0.3">
      <c r="A483" s="121" t="s">
        <v>135</v>
      </c>
      <c r="B483" s="24" t="s">
        <v>444</v>
      </c>
      <c r="C483" s="24" t="s">
        <v>1057</v>
      </c>
      <c r="D483" s="25">
        <v>45777</v>
      </c>
      <c r="E483" s="24" t="s">
        <v>8383</v>
      </c>
      <c r="F483" s="24">
        <v>1</v>
      </c>
      <c r="G483" s="24" t="s">
        <v>8385</v>
      </c>
      <c r="H483" s="24">
        <v>4</v>
      </c>
      <c r="I483" s="24">
        <v>0.15</v>
      </c>
      <c r="J483" s="24" t="s">
        <v>3196</v>
      </c>
      <c r="K483" s="26">
        <v>1300</v>
      </c>
      <c r="L483" s="26">
        <v>195</v>
      </c>
      <c r="M483" s="24"/>
      <c r="N483" s="24"/>
      <c r="O483" s="24"/>
      <c r="P483" s="122" t="s">
        <v>3273</v>
      </c>
    </row>
    <row r="484" spans="1:16" x14ac:dyDescent="0.3">
      <c r="A484" s="121" t="s">
        <v>135</v>
      </c>
      <c r="B484" s="24" t="s">
        <v>444</v>
      </c>
      <c r="C484" s="24" t="s">
        <v>1057</v>
      </c>
      <c r="D484" s="25">
        <v>45777</v>
      </c>
      <c r="E484" s="2" t="s">
        <v>8383</v>
      </c>
      <c r="F484" s="24">
        <v>1</v>
      </c>
      <c r="G484" s="24" t="s">
        <v>8385</v>
      </c>
      <c r="H484" s="24">
        <v>4</v>
      </c>
      <c r="I484" s="24">
        <v>0.15</v>
      </c>
      <c r="J484" s="24" t="s">
        <v>3196</v>
      </c>
      <c r="K484" s="26">
        <v>1300</v>
      </c>
      <c r="L484" s="26">
        <v>195</v>
      </c>
      <c r="M484" s="24"/>
      <c r="N484" s="24"/>
      <c r="O484" s="24"/>
      <c r="P484" s="122" t="s">
        <v>3273</v>
      </c>
    </row>
    <row r="485" spans="1:16" x14ac:dyDescent="0.3">
      <c r="A485" s="121" t="s">
        <v>135</v>
      </c>
      <c r="B485" s="24" t="s">
        <v>117</v>
      </c>
      <c r="C485" s="24" t="s">
        <v>226</v>
      </c>
      <c r="D485" s="24">
        <v>45777</v>
      </c>
      <c r="E485" s="2" t="s">
        <v>8383</v>
      </c>
      <c r="F485" s="24">
        <v>1</v>
      </c>
      <c r="G485" s="24" t="s">
        <v>8385</v>
      </c>
      <c r="H485" s="24">
        <v>4</v>
      </c>
      <c r="I485" s="24">
        <v>0.5</v>
      </c>
      <c r="J485" s="24" t="s">
        <v>3196</v>
      </c>
      <c r="K485" s="65">
        <v>2100</v>
      </c>
      <c r="L485" s="65">
        <v>1050</v>
      </c>
      <c r="M485" s="24"/>
      <c r="N485" s="24"/>
      <c r="O485" s="24"/>
      <c r="P485" s="122">
        <v>0.5</v>
      </c>
    </row>
    <row r="486" spans="1:16" x14ac:dyDescent="0.3">
      <c r="A486" s="121" t="s">
        <v>135</v>
      </c>
      <c r="B486" s="24" t="s">
        <v>3375</v>
      </c>
      <c r="C486" s="24" t="s">
        <v>3473</v>
      </c>
      <c r="D486" s="24">
        <v>45777</v>
      </c>
      <c r="E486" s="2" t="s">
        <v>8386</v>
      </c>
      <c r="F486" s="24">
        <v>1</v>
      </c>
      <c r="G486" s="24" t="s">
        <v>8377</v>
      </c>
      <c r="H486" s="24">
        <v>4</v>
      </c>
      <c r="I486" s="24">
        <v>0.3</v>
      </c>
      <c r="J486" s="24" t="s">
        <v>3196</v>
      </c>
      <c r="K486" s="65">
        <v>1300</v>
      </c>
      <c r="L486" s="65">
        <v>390</v>
      </c>
      <c r="M486" s="24"/>
      <c r="N486" s="24"/>
      <c r="O486" s="24"/>
      <c r="P486" s="139" t="s">
        <v>3273</v>
      </c>
    </row>
    <row r="487" spans="1:16" x14ac:dyDescent="0.3">
      <c r="A487" s="145" t="s">
        <v>135</v>
      </c>
      <c r="B487" s="146" t="s">
        <v>64</v>
      </c>
      <c r="C487" s="146" t="s">
        <v>180</v>
      </c>
      <c r="D487" s="146">
        <v>45777</v>
      </c>
      <c r="E487" s="148" t="s">
        <v>7805</v>
      </c>
      <c r="F487" s="146">
        <v>1</v>
      </c>
      <c r="G487" s="146" t="s">
        <v>8387</v>
      </c>
      <c r="H487" s="146">
        <v>4</v>
      </c>
      <c r="I487" s="146">
        <v>0.5</v>
      </c>
      <c r="J487" s="146" t="s">
        <v>3196</v>
      </c>
      <c r="K487" s="149">
        <v>1500</v>
      </c>
      <c r="L487" s="149">
        <v>750</v>
      </c>
      <c r="M487" s="146"/>
      <c r="N487" s="146"/>
      <c r="O487" s="146"/>
      <c r="P487" s="147" t="s">
        <v>3273</v>
      </c>
    </row>
    <row r="488" spans="1:16" x14ac:dyDescent="0.3">
      <c r="E488"/>
    </row>
    <row r="489" spans="1:16" x14ac:dyDescent="0.3">
      <c r="E489"/>
    </row>
    <row r="490" spans="1:16" x14ac:dyDescent="0.3">
      <c r="E490"/>
    </row>
    <row r="491" spans="1:16" x14ac:dyDescent="0.3">
      <c r="E491"/>
    </row>
  </sheetData>
  <sheetProtection algorithmName="SHA-512" hashValue="tigBXM/MyJdUyguZdv/SBurMtmiUb2crYPOitj3tULfuod8dqcXJU/8qQ91rMYghFADPNVXyx3jLSu39EJu0kw==" saltValue="T0HANkS08P4Ogm11+AdUfQ==" spinCount="100000" sheet="1" objects="1" scenarios="1"/>
  <conditionalFormatting sqref="A2:A484">
    <cfRule type="containsText" dxfId="75" priority="49" operator="containsText" text="WT">
      <formula>NOT(ISERROR(SEARCH("WT",A2)))</formula>
    </cfRule>
    <cfRule type="containsText" dxfId="74" priority="50" operator="containsText" text="HOU">
      <formula>NOT(ISERROR(SEARCH("HOU",A2)))</formula>
    </cfRule>
    <cfRule type="containsText" dxfId="73" priority="51" operator="containsText" text="DFW">
      <formula>NOT(ISERROR(SEARCH("DFW",A2)))</formula>
    </cfRule>
  </conditionalFormatting>
  <conditionalFormatting sqref="B2:B484">
    <cfRule type="containsText" dxfId="72" priority="1" operator="containsText" text="SB-01">
      <formula>NOT(ISERROR(SEARCH("SB-01",B2)))</formula>
    </cfRule>
    <cfRule type="containsText" dxfId="71" priority="2" operator="containsText" text="DD-03">
      <formula>NOT(ISERROR(SEARCH("DD-03",B2)))</formula>
    </cfRule>
    <cfRule type="containsText" dxfId="70" priority="3" operator="containsText" text="DD-02">
      <formula>NOT(ISERROR(SEARCH("DD-02",B2)))</formula>
    </cfRule>
    <cfRule type="containsText" dxfId="69" priority="4" operator="containsText" text="DD-01">
      <formula>NOT(ISERROR(SEARCH("DD-01",B2)))</formula>
    </cfRule>
    <cfRule type="containsText" dxfId="68" priority="5" operator="containsText" text="DST-01">
      <formula>NOT(ISERROR(SEARCH("DST-01",B2)))</formula>
    </cfRule>
  </conditionalFormatting>
  <conditionalFormatting sqref="E1:E97">
    <cfRule type="containsText" dxfId="67" priority="45" operator="containsText" text="SEL-2024">
      <formula>NOT(ISERROR(SEARCH("SEL-2024",E1)))</formula>
    </cfRule>
    <cfRule type="containsText" dxfId="66" priority="44" operator="containsText" text="2023-019">
      <formula>NOT(ISERROR(SEARCH("2023-019",E1)))</formula>
    </cfRule>
    <cfRule type="containsText" dxfId="65" priority="43" operator="containsText" text="2023-027">
      <formula>NOT(ISERROR(SEARCH("2023-027",E1)))</formula>
    </cfRule>
    <cfRule type="containsText" dxfId="64" priority="40" operator="containsText" text="2023-036">
      <formula>NOT(ISERROR(SEARCH("2023-036",E1)))</formula>
    </cfRule>
    <cfRule type="containsText" dxfId="63" priority="42" operator="containsText" text="2023-032">
      <formula>NOT(ISERROR(SEARCH("2023-032",E1)))</formula>
    </cfRule>
    <cfRule type="containsText" dxfId="62" priority="41" operator="containsText" text="2023-034">
      <formula>NOT(ISERROR(SEARCH("2023-034",E1)))</formula>
    </cfRule>
    <cfRule type="containsText" dxfId="61" priority="30" operator="containsText" text="2024-019">
      <formula>NOT(ISERROR(SEARCH("2024-019",E1)))</formula>
    </cfRule>
    <cfRule type="containsText" dxfId="60" priority="31" operator="containsText" text="2024-016">
      <formula>NOT(ISERROR(SEARCH("2024-016",E1)))</formula>
    </cfRule>
    <cfRule type="containsText" dxfId="59" priority="32" operator="containsText" text="2024-014">
      <formula>NOT(ISERROR(SEARCH("2024-014",E1)))</formula>
    </cfRule>
    <cfRule type="containsText" dxfId="58" priority="34" operator="containsText" text="2024-003">
      <formula>NOT(ISERROR(SEARCH("2024-003",E1)))</formula>
    </cfRule>
    <cfRule type="containsText" dxfId="57" priority="35" operator="containsText" text="2024-017">
      <formula>NOT(ISERROR(SEARCH("2024-017",E1)))</formula>
    </cfRule>
    <cfRule type="containsText" dxfId="56" priority="36" operator="containsText" text="2024-004">
      <formula>NOT(ISERROR(SEARCH("2024-004",E1)))</formula>
    </cfRule>
    <cfRule type="containsText" dxfId="55" priority="37" operator="containsText" text="2023-026">
      <formula>NOT(ISERROR(SEARCH("2023-026",E1)))</formula>
    </cfRule>
    <cfRule type="containsText" dxfId="54" priority="39" operator="containsText" text="2023-035">
      <formula>NOT(ISERROR(SEARCH("2023-035",E1)))</formula>
    </cfRule>
  </conditionalFormatting>
  <conditionalFormatting sqref="E2:E96">
    <cfRule type="containsText" dxfId="53" priority="6" operator="containsText" text="SEL-2025">
      <formula>NOT(ISERROR(SEARCH("SEL-2025",E2)))</formula>
    </cfRule>
    <cfRule type="containsText" dxfId="52" priority="7" operator="containsText" text="2024-025">
      <formula>NOT(ISERROR(SEARCH("2024-025",E2)))</formula>
    </cfRule>
    <cfRule type="containsText" dxfId="51" priority="8" operator="containsText" text="2024-024">
      <formula>NOT(ISERROR(SEARCH("2024-024",E2)))</formula>
    </cfRule>
    <cfRule type="containsText" dxfId="50" priority="9" operator="containsText" text="2024-023">
      <formula>NOT(ISERROR(SEARCH("2024-023",E2)))</formula>
    </cfRule>
    <cfRule type="containsText" dxfId="49" priority="10" operator="containsText" text="2024-019">
      <formula>NOT(ISERROR(SEARCH("2024-019",E2)))</formula>
    </cfRule>
  </conditionalFormatting>
  <conditionalFormatting sqref="E95">
    <cfRule type="containsText" dxfId="48" priority="16" operator="containsText" text="2024-016">
      <formula>NOT(ISERROR(SEARCH("2024-016",E95)))</formula>
    </cfRule>
    <cfRule type="containsText" dxfId="47" priority="25" operator="containsText" text="2023-034">
      <formula>NOT(ISERROR(SEARCH("2023-034",E95)))</formula>
    </cfRule>
    <cfRule type="containsText" dxfId="46" priority="24" operator="containsText" text="2023-036">
      <formula>NOT(ISERROR(SEARCH("2023-036",E95)))</formula>
    </cfRule>
    <cfRule type="containsText" dxfId="45" priority="29" operator="containsText" text="SEL-2024">
      <formula>NOT(ISERROR(SEARCH("SEL-2024",E95)))</formula>
    </cfRule>
    <cfRule type="containsText" dxfId="44" priority="15" operator="containsText" text="2024-019">
      <formula>NOT(ISERROR(SEARCH("2024-019",E95)))</formula>
    </cfRule>
    <cfRule type="containsText" dxfId="43" priority="21" operator="containsText" text="2024-004">
      <formula>NOT(ISERROR(SEARCH("2024-004",E95)))</formula>
    </cfRule>
    <cfRule type="containsText" dxfId="42" priority="17" operator="containsText" text="2024-014">
      <formula>NOT(ISERROR(SEARCH("2024-014",E95)))</formula>
    </cfRule>
    <cfRule type="containsText" dxfId="41" priority="22" operator="containsText" text="2023-026">
      <formula>NOT(ISERROR(SEARCH("2023-026",E95)))</formula>
    </cfRule>
    <cfRule type="containsText" dxfId="40" priority="19" operator="containsText" text="2024-003">
      <formula>NOT(ISERROR(SEARCH("2024-003",E95)))</formula>
    </cfRule>
    <cfRule type="containsText" dxfId="39" priority="20" operator="containsText" text="2024-017">
      <formula>NOT(ISERROR(SEARCH("2024-017",E95)))</formula>
    </cfRule>
    <cfRule type="containsText" dxfId="38" priority="23" operator="containsText" text="2023-035">
      <formula>NOT(ISERROR(SEARCH("2023-035",E95)))</formula>
    </cfRule>
    <cfRule type="containsText" dxfId="37" priority="28" operator="containsText" text="2023-019">
      <formula>NOT(ISERROR(SEARCH("2023-019",E95)))</formula>
    </cfRule>
    <cfRule type="containsText" dxfId="36" priority="27" operator="containsText" text="2023-027">
      <formula>NOT(ISERROR(SEARCH("2023-027",E95)))</formula>
    </cfRule>
    <cfRule type="containsText" dxfId="35" priority="26" operator="containsText" text="2023-032">
      <formula>NOT(ISERROR(SEARCH("2023-032",E95)))</formula>
    </cfRule>
  </conditionalFormatting>
  <conditionalFormatting sqref="E134">
    <cfRule type="containsText" dxfId="34" priority="74" operator="containsText" text="2024-004">
      <formula>NOT(ISERROR(SEARCH("2024-004",E134)))</formula>
    </cfRule>
    <cfRule type="containsText" dxfId="33" priority="75" operator="containsText" text="2023-026">
      <formula>NOT(ISERROR(SEARCH("2023-026",E134)))</formula>
    </cfRule>
    <cfRule type="containsText" dxfId="32" priority="76" operator="containsText" text="2023-035">
      <formula>NOT(ISERROR(SEARCH("2023-035",E134)))</formula>
    </cfRule>
    <cfRule type="containsText" dxfId="31" priority="77" operator="containsText" text="2023-036">
      <formula>NOT(ISERROR(SEARCH("2023-036",E134)))</formula>
    </cfRule>
    <cfRule type="containsText" dxfId="30" priority="78" operator="containsText" text="2023-034">
      <formula>NOT(ISERROR(SEARCH("2023-034",E134)))</formula>
    </cfRule>
    <cfRule type="containsText" dxfId="29" priority="79" operator="containsText" text="2023-032">
      <formula>NOT(ISERROR(SEARCH("2023-032",E134)))</formula>
    </cfRule>
    <cfRule type="containsText" dxfId="28" priority="80" operator="containsText" text="2023-027">
      <formula>NOT(ISERROR(SEARCH("2023-027",E134)))</formula>
    </cfRule>
    <cfRule type="containsText" dxfId="27" priority="81" operator="containsText" text="2023-019">
      <formula>NOT(ISERROR(SEARCH("2023-019",E134)))</formula>
    </cfRule>
    <cfRule type="containsText" dxfId="26" priority="82" operator="containsText" text="SEL-2024">
      <formula>NOT(ISERROR(SEARCH("SEL-2024",E134)))</formula>
    </cfRule>
    <cfRule type="containsText" dxfId="25" priority="68" operator="containsText" text="2024-019">
      <formula>NOT(ISERROR(SEARCH("2024-019",E134)))</formula>
    </cfRule>
    <cfRule type="containsText" dxfId="24" priority="69" operator="containsText" text="2024-016">
      <formula>NOT(ISERROR(SEARCH("2024-016",E134)))</formula>
    </cfRule>
    <cfRule type="containsText" dxfId="23" priority="70" operator="containsText" text="2024-014">
      <formula>NOT(ISERROR(SEARCH("2024-014",E134)))</formula>
    </cfRule>
    <cfRule type="containsText" dxfId="22" priority="72" operator="containsText" text="2024-003">
      <formula>NOT(ISERROR(SEARCH("2024-003",E134)))</formula>
    </cfRule>
    <cfRule type="containsText" dxfId="21" priority="73" operator="containsText" text="2024-017">
      <formula>NOT(ISERROR(SEARCH("2024-017",E134)))</formula>
    </cfRule>
  </conditionalFormatting>
  <conditionalFormatting sqref="G1">
    <cfRule type="containsText" dxfId="20" priority="61" operator="containsText" text="ACTUAL COST CODE">
      <formula>NOT(ISERROR(SEARCH("ACTUAL COST CODE",G1)))</formula>
    </cfRule>
  </conditionalFormatting>
  <conditionalFormatting sqref="G1:G1048576">
    <cfRule type="containsText" dxfId="19" priority="71" operator="containsText" text="NEED COST CODE">
      <formula>NOT(ISERROR(SEARCH("NEED COST CODE",G1)))</formula>
    </cfRule>
  </conditionalFormatting>
  <conditionalFormatting sqref="G95">
    <cfRule type="containsText" dxfId="18" priority="18" operator="containsText" text="NEED COST CODE">
      <formula>NOT(ISERROR(SEARCH("NEED COST CODE",G95)))</formula>
    </cfRule>
  </conditionalFormatting>
  <conditionalFormatting sqref="I1">
    <cfRule type="cellIs" dxfId="17" priority="62" operator="equal">
      <formula>0</formula>
    </cfRule>
    <cfRule type="cellIs" dxfId="16" priority="65" operator="lessThan">
      <formula>0.03</formula>
    </cfRule>
  </conditionalFormatting>
  <conditionalFormatting sqref="I1:I96">
    <cfRule type="cellIs" dxfId="15" priority="12" operator="equal">
      <formula>0</formula>
    </cfRule>
    <cfRule type="cellIs" dxfId="14" priority="11" operator="between">
      <formula>0</formula>
      <formula>0.03</formula>
    </cfRule>
  </conditionalFormatting>
  <conditionalFormatting sqref="K2:K484">
    <cfRule type="top10" dxfId="13" priority="111" rank="1"/>
    <cfRule type="top10" dxfId="12" priority="112" rank="1"/>
  </conditionalFormatting>
  <conditionalFormatting sqref="K485:M485 K487:M491 M99:M484">
    <cfRule type="top10" dxfId="11" priority="83" rank="1"/>
    <cfRule type="top10" dxfId="10" priority="84" rank="1"/>
  </conditionalFormatting>
  <conditionalFormatting sqref="M95">
    <cfRule type="top10" dxfId="9" priority="47" rank="1"/>
    <cfRule type="top10" dxfId="8" priority="48" rank="1"/>
  </conditionalFormatting>
  <conditionalFormatting sqref="M486 K1 M96 M70:M94 M2:M67 K2:L484">
    <cfRule type="top10" dxfId="7" priority="66" rank="1"/>
    <cfRule type="top10" dxfId="6" priority="67" rank="1"/>
  </conditionalFormatting>
  <conditionalFormatting sqref="P1:P484">
    <cfRule type="cellIs" dxfId="5" priority="13" operator="between">
      <formula>1.01</formula>
      <formula>2</formula>
    </cfRule>
  </conditionalFormatting>
  <conditionalFormatting sqref="P2:P484">
    <cfRule type="cellIs" dxfId="4" priority="14" operator="greaterThan">
      <formula>"&gt;1"</formula>
    </cfRule>
  </conditionalFormatting>
  <conditionalFormatting sqref="P486">
    <cfRule type="top10" dxfId="3" priority="58" rank="1"/>
    <cfRule type="top10" dxfId="2" priority="59" rank="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6E0E8-DDC0-4345-9333-825DB0335D4D}">
  <dimension ref="A1:O474"/>
  <sheetViews>
    <sheetView zoomScale="85" zoomScaleNormal="85" workbookViewId="0">
      <selection activeCell="D17" sqref="D17"/>
    </sheetView>
  </sheetViews>
  <sheetFormatPr defaultColWidth="12.44140625" defaultRowHeight="14.4" x14ac:dyDescent="0.3"/>
  <cols>
    <col min="1" max="1" width="16.109375" style="1" bestFit="1" customWidth="1"/>
    <col min="2" max="2" width="25.5546875" style="1" bestFit="1" customWidth="1"/>
    <col min="3" max="3" width="28.44140625" style="1" bestFit="1" customWidth="1"/>
    <col min="4" max="4" width="25.5546875" style="1" bestFit="1" customWidth="1"/>
    <col min="5" max="7" width="16.5546875" style="1" bestFit="1" customWidth="1"/>
    <col min="8" max="8" width="9.5546875" style="1" bestFit="1" customWidth="1"/>
    <col min="9" max="9" width="17.33203125" style="1" bestFit="1" customWidth="1"/>
    <col min="10" max="10" width="12.109375" style="1" bestFit="1" customWidth="1"/>
    <col min="11" max="11" width="4" style="1" bestFit="1" customWidth="1"/>
    <col min="12" max="12" width="13.109375" style="1" bestFit="1" customWidth="1"/>
    <col min="13" max="13" width="19.6640625" style="1" bestFit="1" customWidth="1"/>
    <col min="14" max="16384" width="12.44140625" style="1"/>
  </cols>
  <sheetData>
    <row r="1" spans="1:15" x14ac:dyDescent="0.3">
      <c r="A1" s="7" t="s">
        <v>8076</v>
      </c>
      <c r="B1" s="2" t="s">
        <v>7661</v>
      </c>
      <c r="C1" s="8" t="s">
        <v>4850</v>
      </c>
      <c r="D1" s="8" t="s">
        <v>4851</v>
      </c>
      <c r="E1" s="2" t="s">
        <v>7802</v>
      </c>
      <c r="F1"/>
      <c r="G1"/>
      <c r="H1"/>
      <c r="I1"/>
      <c r="J1"/>
      <c r="K1"/>
      <c r="L1"/>
      <c r="M1"/>
      <c r="N1"/>
      <c r="O1"/>
    </row>
    <row r="2" spans="1:15" x14ac:dyDescent="0.3">
      <c r="A2" s="2" t="s">
        <v>34</v>
      </c>
      <c r="B2" s="9">
        <v>0.83000000000000007</v>
      </c>
      <c r="C2" s="9">
        <v>1776</v>
      </c>
      <c r="D2" s="9">
        <v>1776</v>
      </c>
      <c r="E2" s="9">
        <v>0</v>
      </c>
      <c r="F2"/>
      <c r="G2"/>
      <c r="H2"/>
      <c r="I2"/>
      <c r="J2"/>
      <c r="K2"/>
      <c r="L2"/>
      <c r="M2"/>
      <c r="N2"/>
      <c r="O2"/>
    </row>
    <row r="3" spans="1:15" x14ac:dyDescent="0.3">
      <c r="A3" s="2" t="s">
        <v>20</v>
      </c>
      <c r="B3" s="9">
        <v>7.7899999999999991</v>
      </c>
      <c r="C3" s="9">
        <v>18475</v>
      </c>
      <c r="D3" s="9">
        <v>18475</v>
      </c>
      <c r="E3" s="9">
        <v>0</v>
      </c>
      <c r="F3"/>
      <c r="G3"/>
      <c r="H3"/>
      <c r="I3"/>
      <c r="J3"/>
      <c r="K3"/>
      <c r="L3"/>
      <c r="M3"/>
      <c r="N3"/>
      <c r="O3"/>
    </row>
    <row r="4" spans="1:15" x14ac:dyDescent="0.3">
      <c r="A4" s="2" t="s">
        <v>12</v>
      </c>
      <c r="B4" s="9">
        <v>1</v>
      </c>
      <c r="C4" s="9">
        <v>1700</v>
      </c>
      <c r="D4" s="9">
        <v>1700</v>
      </c>
      <c r="E4" s="9">
        <v>0</v>
      </c>
      <c r="F4"/>
      <c r="G4"/>
      <c r="H4"/>
      <c r="I4"/>
      <c r="J4"/>
      <c r="K4"/>
      <c r="L4"/>
      <c r="M4"/>
      <c r="N4"/>
      <c r="O4"/>
    </row>
    <row r="5" spans="1:15" x14ac:dyDescent="0.3">
      <c r="A5" s="2" t="s">
        <v>27</v>
      </c>
      <c r="B5" s="9">
        <v>7.79</v>
      </c>
      <c r="C5" s="9">
        <v>20534</v>
      </c>
      <c r="D5" s="9">
        <v>20534</v>
      </c>
      <c r="E5" s="9">
        <v>0</v>
      </c>
      <c r="F5"/>
      <c r="G5"/>
      <c r="H5"/>
      <c r="I5"/>
      <c r="J5"/>
      <c r="K5"/>
      <c r="L5"/>
      <c r="M5"/>
      <c r="N5"/>
      <c r="O5"/>
    </row>
    <row r="6" spans="1:15" x14ac:dyDescent="0.3">
      <c r="A6" s="2" t="s">
        <v>10</v>
      </c>
      <c r="B6" s="9">
        <v>7.57</v>
      </c>
      <c r="C6" s="9">
        <v>20070</v>
      </c>
      <c r="D6" s="9">
        <v>20070</v>
      </c>
      <c r="E6" s="9">
        <v>0</v>
      </c>
      <c r="F6"/>
      <c r="G6"/>
      <c r="H6"/>
      <c r="I6"/>
      <c r="J6"/>
      <c r="K6"/>
      <c r="L6"/>
      <c r="M6"/>
      <c r="N6"/>
      <c r="O6"/>
    </row>
    <row r="7" spans="1:15" x14ac:dyDescent="0.3">
      <c r="A7" s="2" t="s">
        <v>32</v>
      </c>
      <c r="B7" s="9">
        <v>0.56000000000000005</v>
      </c>
      <c r="C7" s="9">
        <v>1377.5</v>
      </c>
      <c r="D7" s="9">
        <v>1377.5</v>
      </c>
      <c r="E7" s="9">
        <v>0</v>
      </c>
      <c r="F7"/>
      <c r="G7"/>
      <c r="H7"/>
      <c r="I7"/>
      <c r="J7"/>
      <c r="K7"/>
      <c r="L7"/>
      <c r="M7"/>
      <c r="N7"/>
      <c r="O7"/>
    </row>
    <row r="8" spans="1:15" x14ac:dyDescent="0.3">
      <c r="A8" s="2" t="s">
        <v>454</v>
      </c>
      <c r="B8" s="9">
        <v>0.27</v>
      </c>
      <c r="C8" s="9">
        <v>351</v>
      </c>
      <c r="D8" s="9">
        <v>351</v>
      </c>
      <c r="E8" s="9">
        <v>0</v>
      </c>
      <c r="F8"/>
      <c r="G8"/>
      <c r="H8"/>
      <c r="I8"/>
      <c r="J8"/>
      <c r="K8"/>
      <c r="L8"/>
      <c r="M8"/>
      <c r="N8"/>
      <c r="O8"/>
    </row>
    <row r="9" spans="1:15" x14ac:dyDescent="0.3">
      <c r="A9" s="2" t="s">
        <v>244</v>
      </c>
      <c r="B9" s="9">
        <v>18.439999999999998</v>
      </c>
      <c r="C9" s="9">
        <v>40616</v>
      </c>
      <c r="D9" s="9">
        <v>40616</v>
      </c>
      <c r="E9" s="9">
        <v>0</v>
      </c>
      <c r="F9"/>
      <c r="G9"/>
      <c r="H9"/>
      <c r="I9"/>
      <c r="J9"/>
      <c r="K9"/>
      <c r="L9"/>
      <c r="M9"/>
      <c r="N9"/>
      <c r="O9"/>
    </row>
    <row r="10" spans="1:15" x14ac:dyDescent="0.3">
      <c r="A10" s="2" t="s">
        <v>254</v>
      </c>
      <c r="B10" s="9">
        <v>25.55</v>
      </c>
      <c r="C10" s="9">
        <v>73134</v>
      </c>
      <c r="D10" s="9">
        <v>73134</v>
      </c>
      <c r="E10" s="9">
        <v>0</v>
      </c>
      <c r="F10"/>
      <c r="G10"/>
      <c r="H10"/>
      <c r="I10"/>
      <c r="J10"/>
      <c r="K10"/>
      <c r="L10"/>
      <c r="M10"/>
      <c r="N10"/>
      <c r="O10"/>
    </row>
    <row r="11" spans="1:15" x14ac:dyDescent="0.3">
      <c r="A11" s="2" t="s">
        <v>327</v>
      </c>
      <c r="B11" s="9">
        <v>6.2000000000000011</v>
      </c>
      <c r="C11" s="9">
        <v>12395</v>
      </c>
      <c r="D11" s="9">
        <v>12395</v>
      </c>
      <c r="E11" s="9">
        <v>0</v>
      </c>
      <c r="F11"/>
      <c r="G11"/>
      <c r="H11"/>
      <c r="I11"/>
      <c r="J11"/>
      <c r="K11"/>
      <c r="L11"/>
      <c r="M11"/>
      <c r="N11"/>
      <c r="O11"/>
    </row>
    <row r="12" spans="1:15" x14ac:dyDescent="0.3">
      <c r="A12" s="2" t="s">
        <v>3197</v>
      </c>
      <c r="B12" s="9">
        <v>1.2</v>
      </c>
      <c r="C12" s="9">
        <v>1560</v>
      </c>
      <c r="D12" s="9">
        <v>1560</v>
      </c>
      <c r="E12" s="9">
        <v>0</v>
      </c>
      <c r="F12"/>
      <c r="G12"/>
      <c r="H12"/>
      <c r="I12"/>
      <c r="J12"/>
      <c r="K12"/>
      <c r="L12"/>
      <c r="M12"/>
      <c r="N12"/>
      <c r="O12"/>
    </row>
    <row r="13" spans="1:15" x14ac:dyDescent="0.3">
      <c r="A13" s="2" t="s">
        <v>1086</v>
      </c>
      <c r="B13" s="9">
        <v>44.599999999999994</v>
      </c>
      <c r="C13" s="9">
        <v>88089.600000000006</v>
      </c>
      <c r="D13" s="9">
        <v>88089.600000000006</v>
      </c>
      <c r="E13" s="9">
        <v>0</v>
      </c>
      <c r="F13"/>
      <c r="G13"/>
      <c r="H13"/>
      <c r="I13"/>
      <c r="J13"/>
      <c r="K13"/>
      <c r="L13"/>
      <c r="M13"/>
      <c r="N13"/>
      <c r="O13"/>
    </row>
    <row r="14" spans="1:15" x14ac:dyDescent="0.3">
      <c r="A14" s="2" t="s">
        <v>3471</v>
      </c>
      <c r="B14" s="9">
        <v>10.079999999999998</v>
      </c>
      <c r="C14" s="9">
        <v>19245</v>
      </c>
      <c r="D14" s="9">
        <v>19245</v>
      </c>
      <c r="E14" s="9">
        <v>0</v>
      </c>
      <c r="F14"/>
      <c r="G14"/>
      <c r="H14"/>
      <c r="I14"/>
      <c r="J14"/>
      <c r="K14"/>
      <c r="L14"/>
      <c r="M14"/>
      <c r="N14"/>
      <c r="O14"/>
    </row>
    <row r="15" spans="1:15" x14ac:dyDescent="0.3">
      <c r="A15" s="2" t="s">
        <v>3470</v>
      </c>
      <c r="B15" s="9">
        <v>7.44</v>
      </c>
      <c r="C15" s="9">
        <v>14812</v>
      </c>
      <c r="D15" s="9">
        <v>14812</v>
      </c>
      <c r="E15" s="9">
        <v>0</v>
      </c>
      <c r="F15"/>
      <c r="G15"/>
      <c r="H15"/>
      <c r="I15"/>
      <c r="J15"/>
      <c r="K15"/>
      <c r="L15"/>
      <c r="M15"/>
      <c r="N15"/>
      <c r="O15"/>
    </row>
    <row r="16" spans="1:15" x14ac:dyDescent="0.3">
      <c r="A16" s="2" t="s">
        <v>281</v>
      </c>
      <c r="B16" s="9">
        <v>0.94000000000000017</v>
      </c>
      <c r="C16" s="9">
        <v>1301</v>
      </c>
      <c r="D16" s="9">
        <v>1301</v>
      </c>
      <c r="E16" s="9">
        <v>0</v>
      </c>
      <c r="F16"/>
      <c r="G16"/>
      <c r="H16"/>
      <c r="I16"/>
      <c r="J16"/>
      <c r="K16"/>
      <c r="L16"/>
      <c r="M16"/>
      <c r="N16"/>
      <c r="O16"/>
    </row>
    <row r="17" spans="1:15" x14ac:dyDescent="0.3">
      <c r="A17" s="2" t="s">
        <v>3721</v>
      </c>
      <c r="B17" s="9">
        <v>3.27</v>
      </c>
      <c r="C17" s="9">
        <v>6983.5</v>
      </c>
      <c r="D17" s="9">
        <v>6983.5</v>
      </c>
      <c r="E17" s="9">
        <v>0</v>
      </c>
      <c r="F17"/>
      <c r="G17"/>
      <c r="H17"/>
      <c r="I17"/>
      <c r="J17"/>
      <c r="K17"/>
      <c r="L17"/>
      <c r="M17"/>
      <c r="N17"/>
      <c r="O17"/>
    </row>
    <row r="18" spans="1:15" x14ac:dyDescent="0.3">
      <c r="A18" s="2" t="s">
        <v>3472</v>
      </c>
      <c r="B18" s="9">
        <v>24.2</v>
      </c>
      <c r="C18" s="9">
        <v>48623</v>
      </c>
      <c r="D18" s="9">
        <v>48623</v>
      </c>
      <c r="E18" s="9">
        <v>0</v>
      </c>
      <c r="F18"/>
      <c r="G18"/>
      <c r="H18"/>
      <c r="I18"/>
      <c r="J18"/>
      <c r="K18"/>
      <c r="L18"/>
      <c r="M18"/>
      <c r="N18"/>
      <c r="O18"/>
    </row>
    <row r="19" spans="1:15" x14ac:dyDescent="0.3">
      <c r="A19" s="2" t="s">
        <v>3722</v>
      </c>
      <c r="B19" s="9">
        <v>21.76</v>
      </c>
      <c r="C19" s="9">
        <v>50255.5</v>
      </c>
      <c r="D19" s="9">
        <v>50255.5</v>
      </c>
      <c r="E19" s="9">
        <v>0</v>
      </c>
      <c r="F19"/>
      <c r="G19"/>
      <c r="H19"/>
      <c r="I19"/>
      <c r="J19"/>
      <c r="K19"/>
      <c r="L19"/>
      <c r="M19"/>
    </row>
    <row r="20" spans="1:15" x14ac:dyDescent="0.3">
      <c r="A20" s="2" t="s">
        <v>4844</v>
      </c>
      <c r="B20" s="9">
        <v>0.05</v>
      </c>
      <c r="C20" s="9">
        <v>65</v>
      </c>
      <c r="D20" s="9">
        <v>65</v>
      </c>
      <c r="E20" s="9">
        <v>0</v>
      </c>
      <c r="F20"/>
      <c r="G20"/>
      <c r="H20"/>
      <c r="I20"/>
      <c r="J20"/>
      <c r="K20"/>
      <c r="L20"/>
      <c r="M20"/>
    </row>
    <row r="21" spans="1:15" x14ac:dyDescent="0.3">
      <c r="A21" s="2" t="s">
        <v>7586</v>
      </c>
      <c r="B21" s="9">
        <v>6</v>
      </c>
      <c r="C21" s="9">
        <v>14326</v>
      </c>
      <c r="D21" s="9">
        <v>14326</v>
      </c>
      <c r="E21" s="9">
        <v>0</v>
      </c>
      <c r="F21"/>
      <c r="G21"/>
      <c r="H21"/>
      <c r="I21"/>
      <c r="J21"/>
      <c r="K21"/>
      <c r="L21"/>
      <c r="M21"/>
    </row>
    <row r="22" spans="1:15" x14ac:dyDescent="0.3">
      <c r="A22" s="2" t="s">
        <v>4843</v>
      </c>
      <c r="B22" s="9">
        <v>8.120000000000001</v>
      </c>
      <c r="C22" s="9">
        <v>16788</v>
      </c>
      <c r="D22" s="9">
        <v>16788</v>
      </c>
      <c r="E22" s="9">
        <v>0</v>
      </c>
      <c r="F22"/>
      <c r="G22"/>
      <c r="H22"/>
      <c r="I22"/>
      <c r="J22"/>
      <c r="K22"/>
      <c r="L22"/>
      <c r="M22"/>
    </row>
    <row r="23" spans="1:15" x14ac:dyDescent="0.3">
      <c r="A23" s="2" t="s">
        <v>5861</v>
      </c>
      <c r="B23" s="9">
        <v>8.0799999999999983</v>
      </c>
      <c r="C23" s="9">
        <v>18094</v>
      </c>
      <c r="D23" s="9">
        <v>18094</v>
      </c>
      <c r="E23" s="9">
        <v>0</v>
      </c>
      <c r="F23"/>
      <c r="G23"/>
      <c r="H23"/>
      <c r="I23"/>
      <c r="J23"/>
      <c r="K23"/>
      <c r="L23"/>
      <c r="M23"/>
    </row>
    <row r="24" spans="1:15" x14ac:dyDescent="0.3">
      <c r="A24" s="2" t="s">
        <v>5862</v>
      </c>
      <c r="B24" s="9">
        <v>3.6599999999999997</v>
      </c>
      <c r="C24" s="9">
        <v>4064</v>
      </c>
      <c r="D24" s="9">
        <v>4064</v>
      </c>
      <c r="E24" s="9">
        <v>0</v>
      </c>
      <c r="F24"/>
      <c r="G24"/>
      <c r="H24"/>
      <c r="I24"/>
      <c r="J24"/>
      <c r="K24"/>
      <c r="L24"/>
      <c r="M24"/>
    </row>
    <row r="25" spans="1:15" x14ac:dyDescent="0.3">
      <c r="A25" s="2" t="s">
        <v>5863</v>
      </c>
      <c r="B25" s="9">
        <v>6.01</v>
      </c>
      <c r="C25" s="9">
        <v>9039</v>
      </c>
      <c r="D25" s="9">
        <v>9039</v>
      </c>
      <c r="E25" s="9">
        <v>0</v>
      </c>
      <c r="F25"/>
      <c r="G25"/>
      <c r="H25"/>
      <c r="I25"/>
      <c r="J25"/>
      <c r="K25"/>
      <c r="L25"/>
      <c r="M25"/>
    </row>
    <row r="26" spans="1:15" x14ac:dyDescent="0.3">
      <c r="A26" s="2" t="s">
        <v>7803</v>
      </c>
      <c r="B26" s="9">
        <v>0.94000000000000006</v>
      </c>
      <c r="C26" s="9">
        <v>1385</v>
      </c>
      <c r="D26" s="9">
        <v>1385</v>
      </c>
      <c r="E26" s="9">
        <v>0</v>
      </c>
      <c r="F26"/>
      <c r="G26"/>
      <c r="H26"/>
      <c r="I26"/>
      <c r="J26"/>
      <c r="K26"/>
      <c r="L26"/>
      <c r="M26"/>
    </row>
    <row r="27" spans="1:15" x14ac:dyDescent="0.3">
      <c r="A27" s="2" t="s">
        <v>8071</v>
      </c>
      <c r="B27" s="9">
        <v>2.02</v>
      </c>
      <c r="C27" s="9">
        <v>2975</v>
      </c>
      <c r="D27" s="9">
        <v>2975</v>
      </c>
      <c r="E27" s="9">
        <v>0</v>
      </c>
      <c r="F27"/>
      <c r="G27"/>
      <c r="H27"/>
      <c r="I27"/>
      <c r="J27"/>
      <c r="K27"/>
      <c r="L27"/>
      <c r="M27"/>
    </row>
    <row r="28" spans="1:15" x14ac:dyDescent="0.3">
      <c r="A28" s="2" t="s">
        <v>7673</v>
      </c>
      <c r="B28" s="9">
        <v>15</v>
      </c>
      <c r="C28" s="9">
        <v>56231</v>
      </c>
      <c r="D28" s="9">
        <v>56231</v>
      </c>
      <c r="E28" s="9">
        <v>0</v>
      </c>
      <c r="F28"/>
      <c r="G28"/>
      <c r="H28"/>
      <c r="I28"/>
      <c r="J28"/>
      <c r="K28"/>
      <c r="L28"/>
      <c r="M28"/>
    </row>
    <row r="29" spans="1:15" x14ac:dyDescent="0.3">
      <c r="A29" s="2" t="s">
        <v>8174</v>
      </c>
      <c r="B29" s="9">
        <v>0.2</v>
      </c>
      <c r="C29" s="9">
        <v>260</v>
      </c>
      <c r="D29" s="9">
        <v>260</v>
      </c>
      <c r="E29" s="9">
        <v>0</v>
      </c>
      <c r="F29"/>
      <c r="G29"/>
      <c r="H29"/>
      <c r="I29"/>
      <c r="J29"/>
      <c r="K29"/>
      <c r="L29"/>
      <c r="M29"/>
    </row>
    <row r="30" spans="1:15" x14ac:dyDescent="0.3">
      <c r="A30" s="2" t="s">
        <v>8383</v>
      </c>
      <c r="B30" s="9">
        <v>2.8</v>
      </c>
      <c r="C30" s="9">
        <v>6935</v>
      </c>
      <c r="D30" s="9">
        <v>6935</v>
      </c>
      <c r="E30" s="9">
        <v>0</v>
      </c>
      <c r="F30"/>
      <c r="G30"/>
      <c r="H30"/>
      <c r="I30"/>
      <c r="J30"/>
      <c r="K30"/>
      <c r="L30"/>
      <c r="M30"/>
    </row>
    <row r="31" spans="1:15" x14ac:dyDescent="0.3">
      <c r="A31" s="2" t="s">
        <v>8386</v>
      </c>
      <c r="B31" s="9">
        <v>0.3</v>
      </c>
      <c r="C31" s="9">
        <v>390</v>
      </c>
      <c r="D31" s="9">
        <v>390</v>
      </c>
      <c r="E31" s="9">
        <v>0</v>
      </c>
      <c r="F31"/>
      <c r="G31"/>
      <c r="H31"/>
      <c r="I31"/>
      <c r="J31"/>
      <c r="K31"/>
      <c r="L31"/>
      <c r="M31"/>
    </row>
    <row r="32" spans="1:15" x14ac:dyDescent="0.3">
      <c r="A32" s="2" t="s">
        <v>7805</v>
      </c>
      <c r="B32" s="9">
        <v>0.5</v>
      </c>
      <c r="C32" s="9">
        <v>750</v>
      </c>
      <c r="D32" s="9">
        <v>750</v>
      </c>
      <c r="E32" s="9">
        <v>0</v>
      </c>
      <c r="F32"/>
      <c r="G32"/>
      <c r="H32"/>
      <c r="I32"/>
      <c r="J32"/>
      <c r="K32"/>
      <c r="L32"/>
      <c r="M32"/>
    </row>
    <row r="33" spans="1:13" x14ac:dyDescent="0.3">
      <c r="A33" s="8" t="s">
        <v>8173</v>
      </c>
      <c r="B33" s="9">
        <v>243.17000000000002</v>
      </c>
      <c r="C33" s="9">
        <v>552600.1</v>
      </c>
      <c r="D33" s="9">
        <v>552600.1</v>
      </c>
      <c r="E33" s="9">
        <v>0</v>
      </c>
      <c r="F33"/>
      <c r="G33"/>
      <c r="H33"/>
      <c r="I33"/>
      <c r="J33"/>
      <c r="K33"/>
      <c r="L33"/>
      <c r="M33"/>
    </row>
    <row r="34" spans="1:13" x14ac:dyDescent="0.3">
      <c r="A34"/>
      <c r="B34"/>
      <c r="C34"/>
      <c r="D34"/>
      <c r="E34"/>
      <c r="F34"/>
      <c r="G34"/>
      <c r="H34"/>
      <c r="I34"/>
      <c r="J34"/>
      <c r="K34"/>
      <c r="L34"/>
      <c r="M34"/>
    </row>
    <row r="35" spans="1:13" x14ac:dyDescent="0.3">
      <c r="A35"/>
      <c r="B35"/>
      <c r="C35"/>
      <c r="D35"/>
      <c r="E35"/>
      <c r="F35"/>
      <c r="G35"/>
      <c r="H35"/>
      <c r="I35"/>
      <c r="J35"/>
      <c r="K35"/>
      <c r="L35"/>
      <c r="M35"/>
    </row>
    <row r="36" spans="1:13" x14ac:dyDescent="0.3">
      <c r="A36"/>
      <c r="B36"/>
      <c r="C36"/>
      <c r="D36"/>
      <c r="E36"/>
      <c r="F36"/>
      <c r="G36"/>
      <c r="H36"/>
      <c r="I36"/>
      <c r="J36"/>
      <c r="K36"/>
      <c r="L36"/>
      <c r="M36"/>
    </row>
    <row r="37" spans="1:13" x14ac:dyDescent="0.3">
      <c r="A37"/>
      <c r="B37"/>
      <c r="C37"/>
      <c r="D37"/>
      <c r="E37"/>
      <c r="F37"/>
      <c r="G37"/>
      <c r="H37"/>
      <c r="I37"/>
      <c r="J37"/>
      <c r="K37"/>
      <c r="L37"/>
      <c r="M37"/>
    </row>
    <row r="38" spans="1:13" x14ac:dyDescent="0.3">
      <c r="A38"/>
      <c r="B38"/>
      <c r="C38"/>
      <c r="D38"/>
      <c r="E38"/>
      <c r="F38"/>
      <c r="G38"/>
      <c r="H38"/>
      <c r="I38"/>
      <c r="J38"/>
      <c r="K38"/>
      <c r="L38"/>
      <c r="M38"/>
    </row>
    <row r="39" spans="1:13" x14ac:dyDescent="0.3">
      <c r="A39"/>
      <c r="B39"/>
      <c r="C39"/>
      <c r="D39"/>
      <c r="E39"/>
      <c r="F39"/>
      <c r="G39"/>
      <c r="H39"/>
      <c r="I39"/>
      <c r="J39"/>
      <c r="K39"/>
      <c r="L39"/>
      <c r="M39"/>
    </row>
    <row r="40" spans="1:13" x14ac:dyDescent="0.3">
      <c r="A40"/>
      <c r="B40"/>
      <c r="C40"/>
      <c r="D40"/>
      <c r="E40"/>
      <c r="F40"/>
      <c r="G40"/>
      <c r="H40"/>
      <c r="I40"/>
      <c r="J40"/>
      <c r="K40"/>
      <c r="L40"/>
      <c r="M40"/>
    </row>
    <row r="41" spans="1:13" x14ac:dyDescent="0.3">
      <c r="A41"/>
      <c r="B41"/>
      <c r="C41"/>
      <c r="D41"/>
      <c r="E41"/>
      <c r="F41"/>
      <c r="G41"/>
      <c r="H41"/>
      <c r="I41"/>
      <c r="J41"/>
      <c r="K41"/>
      <c r="L41"/>
      <c r="M41"/>
    </row>
    <row r="42" spans="1:13" x14ac:dyDescent="0.3">
      <c r="A42"/>
      <c r="B42"/>
      <c r="C42"/>
      <c r="D42"/>
      <c r="E42"/>
      <c r="F42"/>
      <c r="G42"/>
      <c r="H42"/>
      <c r="I42"/>
      <c r="J42"/>
      <c r="K42"/>
      <c r="L42"/>
      <c r="M42"/>
    </row>
    <row r="43" spans="1:13" x14ac:dyDescent="0.3">
      <c r="A43"/>
      <c r="B43"/>
      <c r="C43"/>
      <c r="D43"/>
      <c r="E43"/>
      <c r="F43"/>
      <c r="G43"/>
      <c r="H43"/>
      <c r="I43"/>
      <c r="J43"/>
      <c r="K43"/>
      <c r="L43"/>
      <c r="M43"/>
    </row>
    <row r="44" spans="1:13" x14ac:dyDescent="0.3">
      <c r="A44"/>
      <c r="B44"/>
      <c r="C44"/>
      <c r="D44"/>
      <c r="E44"/>
      <c r="F44"/>
      <c r="G44"/>
      <c r="H44"/>
      <c r="I44"/>
      <c r="J44"/>
      <c r="K44"/>
      <c r="L44"/>
      <c r="M44"/>
    </row>
    <row r="45" spans="1:13" x14ac:dyDescent="0.3">
      <c r="A45"/>
      <c r="B45"/>
      <c r="C45"/>
      <c r="D45"/>
      <c r="E45"/>
      <c r="F45"/>
      <c r="G45"/>
      <c r="H45"/>
      <c r="I45"/>
      <c r="J45"/>
      <c r="K45"/>
      <c r="L45"/>
      <c r="M45"/>
    </row>
    <row r="46" spans="1:13" x14ac:dyDescent="0.3">
      <c r="A46"/>
      <c r="B46"/>
      <c r="C46"/>
      <c r="D46"/>
      <c r="E46"/>
      <c r="F46"/>
      <c r="G46"/>
      <c r="H46"/>
      <c r="I46"/>
      <c r="J46"/>
      <c r="K46"/>
      <c r="L46"/>
      <c r="M46"/>
    </row>
    <row r="47" spans="1:13" x14ac:dyDescent="0.3">
      <c r="A47"/>
      <c r="B47"/>
      <c r="C47"/>
      <c r="D47"/>
      <c r="E47"/>
      <c r="F47"/>
      <c r="G47"/>
      <c r="H47"/>
      <c r="I47"/>
      <c r="J47"/>
      <c r="K47"/>
      <c r="L47"/>
      <c r="M47"/>
    </row>
    <row r="48" spans="1:13" x14ac:dyDescent="0.3">
      <c r="A48"/>
      <c r="B48"/>
      <c r="C48"/>
      <c r="D48"/>
      <c r="E48"/>
      <c r="F48"/>
      <c r="G48"/>
      <c r="H48"/>
      <c r="I48"/>
      <c r="J48"/>
      <c r="K48"/>
      <c r="L48"/>
      <c r="M48"/>
    </row>
    <row r="49" spans="1:13" x14ac:dyDescent="0.3">
      <c r="A49"/>
      <c r="B49"/>
      <c r="C49"/>
      <c r="D49"/>
      <c r="E49"/>
      <c r="F49"/>
      <c r="G49"/>
      <c r="H49"/>
      <c r="I49"/>
      <c r="J49"/>
      <c r="K49"/>
      <c r="L49"/>
      <c r="M49"/>
    </row>
    <row r="50" spans="1:13" x14ac:dyDescent="0.3">
      <c r="A50"/>
      <c r="B50"/>
      <c r="C50"/>
      <c r="D50"/>
      <c r="E50"/>
      <c r="F50"/>
      <c r="G50"/>
      <c r="H50"/>
      <c r="I50"/>
      <c r="J50"/>
      <c r="K50"/>
      <c r="L50"/>
      <c r="M50"/>
    </row>
    <row r="51" spans="1:13" x14ac:dyDescent="0.3">
      <c r="A51"/>
      <c r="B51"/>
      <c r="C51"/>
      <c r="D51"/>
      <c r="E51"/>
      <c r="F51"/>
      <c r="G51"/>
      <c r="H51"/>
      <c r="I51"/>
      <c r="J51"/>
      <c r="K51"/>
      <c r="L51"/>
      <c r="M51"/>
    </row>
    <row r="52" spans="1:13" x14ac:dyDescent="0.3">
      <c r="A52"/>
      <c r="B52"/>
      <c r="C52"/>
      <c r="D52"/>
      <c r="E52"/>
      <c r="F52"/>
      <c r="G52"/>
      <c r="H52"/>
      <c r="I52"/>
      <c r="J52"/>
      <c r="K52"/>
      <c r="L52"/>
      <c r="M52"/>
    </row>
    <row r="53" spans="1:13" x14ac:dyDescent="0.3">
      <c r="A53"/>
      <c r="B53"/>
      <c r="C53"/>
      <c r="D53"/>
      <c r="E53"/>
      <c r="F53"/>
      <c r="G53"/>
      <c r="H53"/>
      <c r="I53"/>
      <c r="J53"/>
      <c r="K53"/>
      <c r="L53"/>
      <c r="M53"/>
    </row>
    <row r="54" spans="1:13" x14ac:dyDescent="0.3">
      <c r="A54"/>
      <c r="B54"/>
      <c r="C54"/>
      <c r="D54"/>
      <c r="E54"/>
      <c r="F54"/>
      <c r="G54"/>
      <c r="H54"/>
      <c r="I54"/>
      <c r="J54"/>
      <c r="K54"/>
      <c r="L54"/>
      <c r="M54"/>
    </row>
    <row r="55" spans="1:13" x14ac:dyDescent="0.3">
      <c r="A55"/>
      <c r="B55"/>
      <c r="C55"/>
      <c r="D55"/>
      <c r="E55"/>
      <c r="F55"/>
      <c r="G55"/>
      <c r="H55"/>
      <c r="I55"/>
      <c r="J55"/>
      <c r="K55"/>
      <c r="L55"/>
      <c r="M55"/>
    </row>
    <row r="56" spans="1:13" x14ac:dyDescent="0.3">
      <c r="A56"/>
      <c r="B56"/>
      <c r="C56"/>
      <c r="D56"/>
      <c r="E56"/>
      <c r="F56"/>
      <c r="G56"/>
      <c r="H56"/>
      <c r="I56"/>
      <c r="J56"/>
      <c r="K56"/>
      <c r="L56"/>
      <c r="M56"/>
    </row>
    <row r="57" spans="1:13" x14ac:dyDescent="0.3">
      <c r="A57"/>
      <c r="B57"/>
      <c r="C57"/>
      <c r="D57"/>
      <c r="E57"/>
      <c r="F57"/>
      <c r="G57"/>
      <c r="H57"/>
      <c r="I57"/>
      <c r="J57"/>
      <c r="K57"/>
      <c r="L57"/>
      <c r="M57"/>
    </row>
    <row r="58" spans="1:13" x14ac:dyDescent="0.3">
      <c r="A58"/>
      <c r="B58"/>
      <c r="C58"/>
      <c r="D58"/>
      <c r="E58"/>
      <c r="F58"/>
      <c r="G58"/>
      <c r="H58"/>
      <c r="I58"/>
      <c r="J58"/>
      <c r="K58"/>
      <c r="L58"/>
      <c r="M58"/>
    </row>
    <row r="59" spans="1:13" x14ac:dyDescent="0.3">
      <c r="A59"/>
      <c r="B59"/>
      <c r="C59"/>
      <c r="D59"/>
      <c r="E59"/>
      <c r="F59"/>
      <c r="G59"/>
      <c r="H59"/>
      <c r="I59"/>
      <c r="J59"/>
      <c r="K59"/>
      <c r="L59"/>
      <c r="M59"/>
    </row>
    <row r="60" spans="1:13" x14ac:dyDescent="0.3">
      <c r="A60"/>
      <c r="B60"/>
      <c r="C60"/>
      <c r="D60"/>
      <c r="E60"/>
      <c r="F60"/>
      <c r="G60"/>
      <c r="H60"/>
      <c r="I60"/>
      <c r="J60"/>
      <c r="K60"/>
      <c r="L60"/>
      <c r="M60"/>
    </row>
    <row r="61" spans="1:13" x14ac:dyDescent="0.3">
      <c r="A61"/>
      <c r="B61"/>
      <c r="C61"/>
      <c r="D61"/>
      <c r="E61"/>
      <c r="F61"/>
      <c r="G61"/>
      <c r="H61"/>
      <c r="I61"/>
      <c r="J61"/>
      <c r="K61"/>
      <c r="L61"/>
      <c r="M61"/>
    </row>
    <row r="62" spans="1:13" x14ac:dyDescent="0.3">
      <c r="A62"/>
      <c r="B62"/>
      <c r="C62"/>
      <c r="D62"/>
      <c r="E62"/>
      <c r="F62"/>
      <c r="G62"/>
      <c r="H62"/>
      <c r="I62"/>
      <c r="J62"/>
      <c r="K62"/>
      <c r="L62"/>
      <c r="M62"/>
    </row>
    <row r="63" spans="1:13" x14ac:dyDescent="0.3">
      <c r="A63"/>
      <c r="B63"/>
      <c r="C63"/>
      <c r="D63"/>
      <c r="E63"/>
      <c r="F63"/>
      <c r="G63"/>
      <c r="H63"/>
      <c r="I63"/>
      <c r="J63"/>
      <c r="K63"/>
      <c r="L63"/>
      <c r="M63"/>
    </row>
    <row r="64" spans="1:13" x14ac:dyDescent="0.3">
      <c r="A64"/>
      <c r="B64"/>
      <c r="C64"/>
      <c r="D64"/>
      <c r="E64"/>
      <c r="F64"/>
      <c r="G64"/>
      <c r="H64"/>
      <c r="I64"/>
      <c r="J64"/>
      <c r="K64"/>
      <c r="L64"/>
      <c r="M64"/>
    </row>
    <row r="65" spans="1:13" x14ac:dyDescent="0.3">
      <c r="A65"/>
      <c r="B65"/>
      <c r="C65"/>
      <c r="D65"/>
      <c r="E65"/>
      <c r="F65"/>
      <c r="G65"/>
      <c r="H65"/>
      <c r="I65"/>
      <c r="J65"/>
      <c r="K65"/>
      <c r="L65"/>
      <c r="M65"/>
    </row>
    <row r="66" spans="1:13" x14ac:dyDescent="0.3">
      <c r="A66"/>
      <c r="B66"/>
      <c r="C66"/>
      <c r="D66"/>
      <c r="E66"/>
      <c r="F66"/>
      <c r="G66"/>
      <c r="H66"/>
      <c r="I66"/>
      <c r="J66"/>
      <c r="K66"/>
      <c r="L66"/>
      <c r="M66"/>
    </row>
    <row r="67" spans="1:13" x14ac:dyDescent="0.3">
      <c r="A67"/>
      <c r="B67"/>
      <c r="C67"/>
      <c r="D67"/>
      <c r="E67"/>
      <c r="F67"/>
      <c r="G67"/>
      <c r="H67"/>
      <c r="I67"/>
      <c r="J67"/>
      <c r="K67"/>
      <c r="L67"/>
      <c r="M67"/>
    </row>
    <row r="68" spans="1:13" x14ac:dyDescent="0.3">
      <c r="A68"/>
      <c r="B68"/>
      <c r="C68"/>
      <c r="D68"/>
      <c r="E68"/>
      <c r="F68"/>
      <c r="G68"/>
      <c r="H68"/>
      <c r="I68"/>
      <c r="J68"/>
      <c r="K68"/>
      <c r="L68"/>
      <c r="M68"/>
    </row>
    <row r="69" spans="1:13" x14ac:dyDescent="0.3">
      <c r="A69"/>
      <c r="B69"/>
      <c r="C69"/>
      <c r="D69"/>
      <c r="E69"/>
      <c r="F69"/>
      <c r="G69"/>
      <c r="H69"/>
      <c r="I69"/>
      <c r="J69"/>
      <c r="K69"/>
      <c r="L69"/>
      <c r="M69"/>
    </row>
    <row r="70" spans="1:13" x14ac:dyDescent="0.3">
      <c r="A70"/>
      <c r="B70"/>
      <c r="C70"/>
      <c r="D70"/>
      <c r="E70"/>
      <c r="F70"/>
      <c r="G70"/>
      <c r="H70"/>
      <c r="I70"/>
      <c r="J70"/>
      <c r="K70"/>
      <c r="L70"/>
      <c r="M70"/>
    </row>
    <row r="71" spans="1:13" x14ac:dyDescent="0.3">
      <c r="A71"/>
      <c r="B71"/>
      <c r="C71"/>
      <c r="D71"/>
      <c r="E71"/>
      <c r="F71"/>
      <c r="G71"/>
      <c r="H71"/>
      <c r="I71"/>
      <c r="J71"/>
      <c r="K71"/>
      <c r="L71"/>
      <c r="M71"/>
    </row>
    <row r="72" spans="1:13" x14ac:dyDescent="0.3">
      <c r="A72"/>
      <c r="B72"/>
      <c r="C72"/>
      <c r="D72"/>
      <c r="E72"/>
      <c r="F72"/>
      <c r="G72"/>
      <c r="H72"/>
      <c r="I72"/>
      <c r="J72"/>
      <c r="K72"/>
      <c r="L72"/>
      <c r="M72"/>
    </row>
    <row r="73" spans="1:13" x14ac:dyDescent="0.3">
      <c r="A73"/>
      <c r="B73"/>
      <c r="C73"/>
      <c r="D73"/>
      <c r="E73"/>
      <c r="F73"/>
      <c r="G73"/>
      <c r="H73"/>
      <c r="I73"/>
      <c r="J73"/>
      <c r="K73"/>
      <c r="L73"/>
      <c r="M73"/>
    </row>
    <row r="74" spans="1:13" x14ac:dyDescent="0.3">
      <c r="A74"/>
      <c r="B74"/>
      <c r="C74"/>
      <c r="D74"/>
      <c r="E74"/>
      <c r="F74"/>
      <c r="G74"/>
      <c r="H74"/>
      <c r="I74"/>
      <c r="J74"/>
      <c r="K74"/>
      <c r="L74"/>
      <c r="M74"/>
    </row>
    <row r="75" spans="1:13" x14ac:dyDescent="0.3">
      <c r="A75"/>
      <c r="B75"/>
      <c r="C75"/>
      <c r="D75"/>
      <c r="E75"/>
      <c r="F75"/>
      <c r="G75"/>
      <c r="H75"/>
      <c r="I75"/>
      <c r="J75"/>
      <c r="K75"/>
      <c r="L75"/>
      <c r="M75"/>
    </row>
    <row r="76" spans="1:13" x14ac:dyDescent="0.3">
      <c r="A76"/>
      <c r="B76"/>
      <c r="C76"/>
      <c r="D76"/>
      <c r="E76"/>
      <c r="F76"/>
      <c r="G76"/>
      <c r="H76"/>
      <c r="I76"/>
      <c r="J76"/>
      <c r="K76"/>
      <c r="L76"/>
      <c r="M76"/>
    </row>
    <row r="77" spans="1:13" x14ac:dyDescent="0.3">
      <c r="A77"/>
      <c r="B77"/>
      <c r="C77"/>
      <c r="D77"/>
      <c r="E77"/>
      <c r="F77"/>
      <c r="G77"/>
      <c r="H77"/>
      <c r="I77"/>
      <c r="J77"/>
      <c r="K77"/>
      <c r="L77"/>
      <c r="M77"/>
    </row>
    <row r="78" spans="1:13" x14ac:dyDescent="0.3">
      <c r="A78"/>
      <c r="B78"/>
      <c r="C78"/>
      <c r="D78"/>
      <c r="E78"/>
      <c r="F78"/>
      <c r="G78"/>
      <c r="H78"/>
      <c r="I78"/>
      <c r="J78"/>
      <c r="K78"/>
      <c r="L78"/>
      <c r="M78"/>
    </row>
    <row r="79" spans="1:13" x14ac:dyDescent="0.3">
      <c r="A79"/>
      <c r="B79"/>
      <c r="C79"/>
      <c r="D79"/>
      <c r="E79"/>
      <c r="F79"/>
      <c r="G79"/>
      <c r="H79"/>
      <c r="I79"/>
      <c r="J79"/>
      <c r="K79"/>
      <c r="L79"/>
      <c r="M79"/>
    </row>
    <row r="80" spans="1:13" x14ac:dyDescent="0.3">
      <c r="A80"/>
      <c r="B80"/>
      <c r="C80"/>
      <c r="D80"/>
      <c r="E80"/>
      <c r="F80"/>
      <c r="G80"/>
      <c r="H80"/>
      <c r="I80"/>
      <c r="J80"/>
      <c r="K80"/>
      <c r="L80"/>
      <c r="M80"/>
    </row>
    <row r="81" spans="1:13" x14ac:dyDescent="0.3">
      <c r="A81"/>
      <c r="B81"/>
      <c r="C81"/>
      <c r="D81"/>
      <c r="E81"/>
      <c r="F81"/>
      <c r="G81"/>
      <c r="H81"/>
      <c r="I81"/>
      <c r="J81"/>
      <c r="K81"/>
      <c r="L81"/>
      <c r="M81"/>
    </row>
    <row r="82" spans="1:13" x14ac:dyDescent="0.3">
      <c r="A82"/>
      <c r="B82"/>
      <c r="C82"/>
      <c r="D82"/>
      <c r="E82"/>
      <c r="F82"/>
      <c r="G82"/>
      <c r="H82"/>
      <c r="I82"/>
      <c r="J82"/>
      <c r="K82"/>
      <c r="L82"/>
      <c r="M82"/>
    </row>
    <row r="83" spans="1:13" x14ac:dyDescent="0.3">
      <c r="A83"/>
      <c r="B83"/>
      <c r="C83"/>
      <c r="D83"/>
      <c r="E83"/>
      <c r="F83"/>
      <c r="G83"/>
      <c r="H83"/>
      <c r="I83"/>
      <c r="J83"/>
      <c r="K83"/>
      <c r="L83"/>
      <c r="M83"/>
    </row>
    <row r="84" spans="1:13" x14ac:dyDescent="0.3">
      <c r="A84"/>
      <c r="B84"/>
      <c r="C84"/>
      <c r="D84"/>
      <c r="E84"/>
      <c r="F84"/>
      <c r="G84"/>
      <c r="H84"/>
      <c r="I84"/>
      <c r="J84"/>
      <c r="K84"/>
      <c r="L84"/>
      <c r="M84"/>
    </row>
    <row r="85" spans="1:13" x14ac:dyDescent="0.3">
      <c r="A85"/>
      <c r="B85"/>
      <c r="C85"/>
      <c r="D85"/>
      <c r="E85"/>
      <c r="F85"/>
      <c r="G85"/>
      <c r="H85"/>
      <c r="I85"/>
      <c r="J85"/>
      <c r="K85"/>
      <c r="L85"/>
      <c r="M85"/>
    </row>
    <row r="86" spans="1:13" x14ac:dyDescent="0.3">
      <c r="A86"/>
      <c r="B86"/>
      <c r="C86"/>
      <c r="D86"/>
      <c r="E86"/>
      <c r="F86"/>
      <c r="G86"/>
      <c r="H86"/>
      <c r="I86"/>
      <c r="J86"/>
      <c r="K86"/>
      <c r="L86"/>
      <c r="M86"/>
    </row>
    <row r="87" spans="1:13" x14ac:dyDescent="0.3">
      <c r="A87"/>
      <c r="B87"/>
      <c r="C87"/>
      <c r="D87"/>
      <c r="E87"/>
      <c r="F87"/>
      <c r="G87"/>
      <c r="H87"/>
      <c r="I87"/>
      <c r="J87"/>
      <c r="K87"/>
      <c r="L87"/>
      <c r="M87"/>
    </row>
    <row r="88" spans="1:13" x14ac:dyDescent="0.3">
      <c r="A88"/>
      <c r="B88"/>
      <c r="C88"/>
      <c r="D88"/>
      <c r="E88"/>
      <c r="F88"/>
      <c r="G88"/>
      <c r="H88"/>
      <c r="I88"/>
      <c r="J88"/>
      <c r="K88"/>
      <c r="L88"/>
      <c r="M88"/>
    </row>
    <row r="89" spans="1:13" x14ac:dyDescent="0.3">
      <c r="A89"/>
      <c r="B89"/>
      <c r="C89"/>
      <c r="D89"/>
      <c r="E89"/>
      <c r="F89"/>
      <c r="G89"/>
      <c r="H89"/>
      <c r="I89"/>
      <c r="J89"/>
      <c r="K89"/>
      <c r="L89"/>
      <c r="M89"/>
    </row>
    <row r="90" spans="1:13" x14ac:dyDescent="0.3">
      <c r="A90"/>
      <c r="B90"/>
      <c r="C90"/>
      <c r="D90"/>
      <c r="E90"/>
      <c r="F90"/>
      <c r="G90"/>
      <c r="H90"/>
      <c r="I90"/>
      <c r="J90"/>
      <c r="K90"/>
      <c r="L90"/>
      <c r="M90"/>
    </row>
    <row r="91" spans="1:13" x14ac:dyDescent="0.3">
      <c r="A91"/>
      <c r="B91"/>
      <c r="C91"/>
      <c r="D91"/>
      <c r="E91"/>
      <c r="F91"/>
      <c r="G91"/>
      <c r="H91"/>
      <c r="I91"/>
      <c r="J91"/>
      <c r="K91"/>
      <c r="L91"/>
      <c r="M91"/>
    </row>
    <row r="92" spans="1:13" x14ac:dyDescent="0.3">
      <c r="A92"/>
      <c r="B92"/>
      <c r="C92"/>
      <c r="D92"/>
      <c r="E92"/>
      <c r="F92"/>
      <c r="G92"/>
      <c r="H92"/>
      <c r="I92"/>
      <c r="J92"/>
      <c r="K92"/>
      <c r="L92"/>
      <c r="M92"/>
    </row>
    <row r="93" spans="1:13" x14ac:dyDescent="0.3">
      <c r="A93"/>
      <c r="B93"/>
      <c r="C93"/>
      <c r="D93"/>
      <c r="E93"/>
      <c r="F93"/>
      <c r="G93"/>
      <c r="H93"/>
      <c r="I93"/>
      <c r="J93"/>
      <c r="K93"/>
      <c r="L93"/>
      <c r="M93"/>
    </row>
    <row r="94" spans="1:13" x14ac:dyDescent="0.3">
      <c r="A94"/>
      <c r="B94"/>
      <c r="C94"/>
      <c r="D94"/>
      <c r="E94"/>
      <c r="F94"/>
      <c r="G94"/>
      <c r="H94"/>
      <c r="I94"/>
      <c r="J94"/>
      <c r="K94"/>
      <c r="L94"/>
      <c r="M94"/>
    </row>
    <row r="95" spans="1:13" x14ac:dyDescent="0.3">
      <c r="A95"/>
      <c r="B95"/>
      <c r="C95"/>
      <c r="D95"/>
      <c r="E95"/>
      <c r="F95"/>
      <c r="G95"/>
      <c r="H95"/>
      <c r="I95"/>
      <c r="J95"/>
      <c r="K95"/>
      <c r="L95"/>
      <c r="M95"/>
    </row>
    <row r="96" spans="1:13" x14ac:dyDescent="0.3">
      <c r="A96"/>
      <c r="B96"/>
      <c r="C96"/>
      <c r="D96"/>
      <c r="E96"/>
      <c r="F96"/>
      <c r="G96"/>
      <c r="H96"/>
      <c r="I96"/>
      <c r="J96"/>
      <c r="K96"/>
      <c r="L96"/>
      <c r="M96"/>
    </row>
    <row r="97" spans="1:13" x14ac:dyDescent="0.3">
      <c r="A97"/>
      <c r="B97"/>
      <c r="C97"/>
      <c r="D97"/>
      <c r="E97"/>
      <c r="F97"/>
      <c r="G97"/>
      <c r="H97"/>
      <c r="I97"/>
      <c r="J97"/>
      <c r="K97"/>
      <c r="L97"/>
      <c r="M97"/>
    </row>
    <row r="98" spans="1:13" x14ac:dyDescent="0.3">
      <c r="A98"/>
      <c r="B98"/>
      <c r="C98"/>
      <c r="D98"/>
      <c r="E98"/>
      <c r="F98"/>
      <c r="G98"/>
      <c r="H98"/>
      <c r="I98"/>
      <c r="J98"/>
      <c r="K98"/>
      <c r="L98"/>
      <c r="M98"/>
    </row>
    <row r="99" spans="1:13" x14ac:dyDescent="0.3">
      <c r="A99"/>
      <c r="B99"/>
      <c r="C99"/>
      <c r="D99"/>
      <c r="E99"/>
      <c r="F99"/>
      <c r="G99"/>
      <c r="H99"/>
      <c r="I99"/>
      <c r="J99"/>
      <c r="K99"/>
      <c r="L99"/>
      <c r="M99"/>
    </row>
    <row r="100" spans="1:13" x14ac:dyDescent="0.3">
      <c r="A100"/>
      <c r="B100"/>
      <c r="C100"/>
      <c r="D100"/>
      <c r="E100"/>
      <c r="F100"/>
      <c r="G100"/>
      <c r="H100"/>
      <c r="I100"/>
      <c r="J100"/>
      <c r="K100"/>
      <c r="L100"/>
      <c r="M100"/>
    </row>
    <row r="101" spans="1:13" x14ac:dyDescent="0.3">
      <c r="A101"/>
      <c r="B101"/>
      <c r="C101"/>
      <c r="D101"/>
      <c r="E101"/>
      <c r="F101"/>
      <c r="G101"/>
      <c r="H101"/>
      <c r="I101"/>
      <c r="J101"/>
      <c r="K101"/>
      <c r="L101"/>
      <c r="M101"/>
    </row>
    <row r="102" spans="1:13" x14ac:dyDescent="0.3">
      <c r="A102"/>
      <c r="B102"/>
      <c r="C102"/>
      <c r="D102"/>
      <c r="E102"/>
      <c r="F102"/>
      <c r="G102"/>
      <c r="H102"/>
      <c r="I102"/>
      <c r="J102"/>
      <c r="K102"/>
      <c r="L102"/>
      <c r="M102"/>
    </row>
    <row r="103" spans="1:13" x14ac:dyDescent="0.3">
      <c r="A103"/>
      <c r="B103"/>
      <c r="C103"/>
      <c r="D103"/>
      <c r="E103"/>
      <c r="F103"/>
      <c r="G103"/>
      <c r="H103"/>
      <c r="I103"/>
      <c r="J103"/>
      <c r="K103"/>
      <c r="L103"/>
      <c r="M103"/>
    </row>
    <row r="104" spans="1:13" x14ac:dyDescent="0.3">
      <c r="A104"/>
      <c r="B104"/>
      <c r="C104"/>
      <c r="D104"/>
      <c r="E104"/>
      <c r="F104"/>
      <c r="G104"/>
      <c r="H104"/>
      <c r="I104"/>
      <c r="J104"/>
      <c r="K104"/>
      <c r="L104"/>
      <c r="M104"/>
    </row>
    <row r="105" spans="1:13" x14ac:dyDescent="0.3">
      <c r="A105"/>
      <c r="B105"/>
      <c r="C105"/>
      <c r="D105"/>
      <c r="E105"/>
      <c r="F105"/>
      <c r="G105"/>
      <c r="H105"/>
      <c r="I105"/>
      <c r="J105"/>
      <c r="K105"/>
      <c r="L105"/>
      <c r="M105"/>
    </row>
    <row r="106" spans="1:13" x14ac:dyDescent="0.3">
      <c r="A106"/>
      <c r="B106"/>
      <c r="C106"/>
      <c r="D106"/>
      <c r="E106"/>
      <c r="F106"/>
      <c r="G106"/>
      <c r="H106"/>
      <c r="I106"/>
      <c r="J106"/>
      <c r="K106"/>
      <c r="L106"/>
      <c r="M106"/>
    </row>
    <row r="107" spans="1:13" x14ac:dyDescent="0.3">
      <c r="A107"/>
      <c r="B107"/>
      <c r="C107"/>
      <c r="D107"/>
      <c r="E107"/>
      <c r="F107"/>
      <c r="G107"/>
      <c r="H107"/>
      <c r="I107"/>
      <c r="J107"/>
      <c r="K107"/>
      <c r="L107"/>
      <c r="M107"/>
    </row>
    <row r="108" spans="1:13" x14ac:dyDescent="0.3">
      <c r="A108"/>
      <c r="B108"/>
      <c r="C108"/>
      <c r="D108"/>
      <c r="E108"/>
      <c r="F108"/>
      <c r="G108"/>
      <c r="H108"/>
      <c r="I108"/>
      <c r="J108"/>
      <c r="K108"/>
      <c r="L108"/>
      <c r="M108"/>
    </row>
    <row r="109" spans="1:13" x14ac:dyDescent="0.3">
      <c r="A109"/>
      <c r="B109"/>
      <c r="C109"/>
      <c r="D109"/>
      <c r="E109"/>
      <c r="F109"/>
      <c r="G109"/>
      <c r="H109"/>
      <c r="I109"/>
      <c r="J109"/>
      <c r="K109"/>
      <c r="L109"/>
      <c r="M109"/>
    </row>
    <row r="110" spans="1:13" x14ac:dyDescent="0.3">
      <c r="A110"/>
      <c r="B110"/>
      <c r="C110"/>
      <c r="D110"/>
      <c r="E110"/>
      <c r="F110"/>
      <c r="G110"/>
      <c r="H110"/>
      <c r="I110"/>
      <c r="J110"/>
      <c r="K110"/>
      <c r="L110"/>
      <c r="M110"/>
    </row>
    <row r="111" spans="1:13" x14ac:dyDescent="0.3">
      <c r="A111"/>
      <c r="B111"/>
      <c r="C111"/>
      <c r="D111"/>
      <c r="E111"/>
      <c r="F111"/>
      <c r="G111"/>
      <c r="H111"/>
      <c r="I111"/>
      <c r="J111"/>
      <c r="K111"/>
      <c r="L111"/>
      <c r="M111"/>
    </row>
    <row r="112" spans="1:13" x14ac:dyDescent="0.3">
      <c r="A112"/>
      <c r="B112"/>
      <c r="C112"/>
      <c r="D112"/>
      <c r="E112"/>
      <c r="F112"/>
      <c r="G112"/>
      <c r="H112"/>
      <c r="I112"/>
      <c r="J112"/>
      <c r="K112"/>
      <c r="L112"/>
      <c r="M112"/>
    </row>
    <row r="113" spans="1:13" x14ac:dyDescent="0.3">
      <c r="A113"/>
      <c r="B113"/>
      <c r="C113"/>
      <c r="D113"/>
      <c r="E113"/>
      <c r="F113"/>
      <c r="G113"/>
      <c r="H113"/>
      <c r="I113"/>
      <c r="J113"/>
      <c r="K113"/>
      <c r="L113"/>
      <c r="M113"/>
    </row>
    <row r="114" spans="1:13" x14ac:dyDescent="0.3">
      <c r="A114"/>
      <c r="B114"/>
      <c r="C114"/>
      <c r="D114"/>
      <c r="E114"/>
      <c r="F114"/>
      <c r="G114"/>
      <c r="H114"/>
      <c r="I114"/>
      <c r="J114"/>
      <c r="K114"/>
      <c r="L114"/>
      <c r="M114"/>
    </row>
    <row r="115" spans="1:13" x14ac:dyDescent="0.3">
      <c r="A115"/>
      <c r="B115"/>
      <c r="C115"/>
      <c r="D115"/>
      <c r="E115"/>
      <c r="F115"/>
      <c r="G115"/>
      <c r="H115"/>
      <c r="I115"/>
      <c r="J115"/>
      <c r="K115"/>
      <c r="L115"/>
      <c r="M115"/>
    </row>
    <row r="116" spans="1:13" x14ac:dyDescent="0.3">
      <c r="A116"/>
      <c r="B116"/>
      <c r="C116"/>
      <c r="D116"/>
      <c r="E116"/>
      <c r="F116"/>
      <c r="G116"/>
      <c r="H116"/>
      <c r="I116"/>
      <c r="J116"/>
      <c r="K116"/>
      <c r="L116"/>
      <c r="M116"/>
    </row>
    <row r="117" spans="1:13" x14ac:dyDescent="0.3">
      <c r="A117"/>
      <c r="B117"/>
      <c r="C117"/>
      <c r="D117"/>
      <c r="E117"/>
      <c r="F117"/>
      <c r="G117"/>
      <c r="H117"/>
      <c r="I117"/>
      <c r="J117"/>
      <c r="K117"/>
      <c r="L117"/>
      <c r="M117"/>
    </row>
    <row r="118" spans="1:13" x14ac:dyDescent="0.3">
      <c r="A118"/>
      <c r="B118"/>
      <c r="C118"/>
      <c r="D118"/>
      <c r="E118"/>
      <c r="F118"/>
      <c r="G118"/>
      <c r="H118"/>
      <c r="I118"/>
      <c r="J118"/>
      <c r="K118"/>
      <c r="L118"/>
      <c r="M118"/>
    </row>
    <row r="119" spans="1:13" x14ac:dyDescent="0.3">
      <c r="A119"/>
      <c r="B119"/>
      <c r="C119"/>
      <c r="D119"/>
      <c r="E119"/>
      <c r="F119"/>
      <c r="G119"/>
      <c r="H119"/>
      <c r="I119"/>
      <c r="J119"/>
      <c r="K119"/>
      <c r="L119"/>
      <c r="M119"/>
    </row>
    <row r="120" spans="1:13" x14ac:dyDescent="0.3">
      <c r="A120"/>
      <c r="B120"/>
      <c r="C120"/>
      <c r="D120"/>
      <c r="E120"/>
      <c r="F120"/>
      <c r="G120"/>
      <c r="H120"/>
      <c r="I120"/>
      <c r="J120"/>
      <c r="K120"/>
      <c r="L120"/>
      <c r="M120"/>
    </row>
    <row r="121" spans="1:13" x14ac:dyDescent="0.3">
      <c r="A121"/>
      <c r="B121"/>
      <c r="C121"/>
      <c r="D121"/>
      <c r="E121"/>
      <c r="F121"/>
      <c r="G121"/>
      <c r="H121"/>
      <c r="I121"/>
      <c r="J121"/>
      <c r="K121"/>
      <c r="L121"/>
      <c r="M121"/>
    </row>
    <row r="122" spans="1:13" x14ac:dyDescent="0.3">
      <c r="A122"/>
      <c r="B122"/>
      <c r="C122"/>
      <c r="D122"/>
      <c r="E122"/>
      <c r="F122"/>
      <c r="G122"/>
      <c r="H122"/>
      <c r="I122"/>
      <c r="J122"/>
      <c r="K122"/>
      <c r="L122"/>
      <c r="M122"/>
    </row>
    <row r="123" spans="1:13" x14ac:dyDescent="0.3">
      <c r="A123"/>
      <c r="B123"/>
      <c r="C123"/>
      <c r="D123"/>
      <c r="E123"/>
      <c r="F123"/>
      <c r="G123"/>
      <c r="H123"/>
      <c r="I123"/>
      <c r="J123"/>
      <c r="K123"/>
      <c r="L123"/>
      <c r="M123"/>
    </row>
    <row r="124" spans="1:13" x14ac:dyDescent="0.3">
      <c r="A124"/>
      <c r="B124"/>
      <c r="C124"/>
      <c r="D124"/>
      <c r="E124"/>
      <c r="F124"/>
      <c r="G124"/>
      <c r="H124"/>
      <c r="I124"/>
      <c r="J124"/>
      <c r="K124"/>
      <c r="L124"/>
      <c r="M124"/>
    </row>
    <row r="125" spans="1:13" x14ac:dyDescent="0.3">
      <c r="A125"/>
      <c r="B125"/>
      <c r="C125"/>
      <c r="D125"/>
      <c r="E125"/>
      <c r="F125"/>
      <c r="G125"/>
      <c r="H125"/>
      <c r="I125"/>
      <c r="J125"/>
      <c r="K125"/>
      <c r="L125"/>
      <c r="M125"/>
    </row>
    <row r="126" spans="1:13" x14ac:dyDescent="0.3">
      <c r="A126"/>
      <c r="B126"/>
      <c r="C126"/>
      <c r="D126"/>
      <c r="E126"/>
      <c r="F126"/>
      <c r="G126"/>
      <c r="H126"/>
      <c r="I126"/>
      <c r="J126"/>
      <c r="K126"/>
      <c r="L126"/>
      <c r="M126"/>
    </row>
    <row r="127" spans="1:13" x14ac:dyDescent="0.3">
      <c r="A127"/>
      <c r="B127"/>
      <c r="C127"/>
      <c r="D127"/>
      <c r="E127"/>
      <c r="F127"/>
      <c r="G127"/>
      <c r="H127"/>
      <c r="I127"/>
      <c r="J127"/>
      <c r="K127"/>
      <c r="L127"/>
      <c r="M127"/>
    </row>
    <row r="128" spans="1:13" x14ac:dyDescent="0.3">
      <c r="A128"/>
      <c r="B128"/>
      <c r="C128"/>
      <c r="D128"/>
      <c r="E128"/>
      <c r="F128"/>
      <c r="G128"/>
      <c r="H128"/>
      <c r="I128"/>
      <c r="J128"/>
      <c r="K128"/>
      <c r="L128"/>
      <c r="M128"/>
    </row>
    <row r="129" spans="1:13" x14ac:dyDescent="0.3">
      <c r="A129"/>
      <c r="B129"/>
      <c r="C129"/>
      <c r="D129"/>
      <c r="E129"/>
      <c r="F129"/>
      <c r="G129"/>
      <c r="H129"/>
      <c r="I129"/>
      <c r="J129"/>
      <c r="K129"/>
      <c r="L129"/>
      <c r="M129"/>
    </row>
    <row r="130" spans="1:13" x14ac:dyDescent="0.3">
      <c r="A130"/>
      <c r="B130"/>
      <c r="C130"/>
      <c r="D130"/>
      <c r="E130"/>
      <c r="F130"/>
      <c r="G130"/>
      <c r="H130"/>
      <c r="I130"/>
      <c r="J130"/>
      <c r="K130"/>
      <c r="L130"/>
      <c r="M130"/>
    </row>
    <row r="131" spans="1:13" x14ac:dyDescent="0.3">
      <c r="A131"/>
      <c r="B131"/>
      <c r="C131"/>
      <c r="D131"/>
      <c r="E131"/>
      <c r="F131"/>
      <c r="G131"/>
      <c r="H131"/>
      <c r="I131"/>
      <c r="J131"/>
      <c r="K131"/>
      <c r="L131"/>
      <c r="M131"/>
    </row>
    <row r="132" spans="1:13" x14ac:dyDescent="0.3">
      <c r="A132"/>
      <c r="B132"/>
      <c r="C132"/>
      <c r="D132"/>
      <c r="E132"/>
      <c r="F132"/>
      <c r="G132"/>
      <c r="H132"/>
      <c r="I132"/>
      <c r="J132"/>
      <c r="K132"/>
      <c r="L132"/>
      <c r="M132"/>
    </row>
    <row r="133" spans="1:13" x14ac:dyDescent="0.3">
      <c r="A133"/>
      <c r="B133"/>
      <c r="C133"/>
      <c r="D133"/>
      <c r="E133"/>
      <c r="F133"/>
      <c r="G133"/>
      <c r="H133"/>
      <c r="I133"/>
      <c r="J133"/>
      <c r="K133"/>
      <c r="L133"/>
      <c r="M133"/>
    </row>
    <row r="134" spans="1:13" x14ac:dyDescent="0.3">
      <c r="A134"/>
      <c r="B134"/>
      <c r="C134"/>
      <c r="D134"/>
      <c r="E134"/>
      <c r="F134"/>
      <c r="G134"/>
      <c r="H134"/>
      <c r="I134"/>
      <c r="J134"/>
      <c r="K134"/>
      <c r="L134"/>
      <c r="M134"/>
    </row>
    <row r="135" spans="1:13" x14ac:dyDescent="0.3">
      <c r="A135"/>
      <c r="B135"/>
      <c r="C135"/>
      <c r="D135"/>
      <c r="E135"/>
      <c r="F135"/>
      <c r="G135"/>
      <c r="H135"/>
      <c r="I135"/>
      <c r="J135"/>
      <c r="K135"/>
      <c r="L135"/>
      <c r="M135"/>
    </row>
    <row r="136" spans="1:13" x14ac:dyDescent="0.3">
      <c r="A136"/>
      <c r="B136"/>
      <c r="C136"/>
      <c r="D136"/>
      <c r="E136"/>
      <c r="F136"/>
      <c r="G136"/>
      <c r="H136"/>
      <c r="I136"/>
      <c r="J136"/>
      <c r="K136"/>
      <c r="L136"/>
      <c r="M136"/>
    </row>
    <row r="137" spans="1:13" x14ac:dyDescent="0.3">
      <c r="A137"/>
      <c r="B137"/>
      <c r="C137"/>
      <c r="D137"/>
      <c r="E137"/>
      <c r="F137"/>
      <c r="G137"/>
      <c r="H137"/>
      <c r="I137"/>
      <c r="J137"/>
      <c r="K137"/>
      <c r="L137"/>
      <c r="M137"/>
    </row>
    <row r="138" spans="1:13" x14ac:dyDescent="0.3">
      <c r="A138"/>
      <c r="B138"/>
      <c r="C138"/>
      <c r="D138"/>
      <c r="E138"/>
      <c r="F138"/>
      <c r="G138"/>
      <c r="H138"/>
      <c r="I138"/>
      <c r="J138"/>
      <c r="K138"/>
      <c r="L138"/>
      <c r="M138"/>
    </row>
    <row r="139" spans="1:13" x14ac:dyDescent="0.3">
      <c r="A139"/>
      <c r="B139"/>
      <c r="C139"/>
      <c r="D139"/>
      <c r="E139"/>
      <c r="F139"/>
      <c r="G139"/>
      <c r="H139"/>
      <c r="I139"/>
      <c r="J139"/>
      <c r="K139"/>
      <c r="L139"/>
      <c r="M139"/>
    </row>
    <row r="140" spans="1:13" x14ac:dyDescent="0.3">
      <c r="A140"/>
      <c r="B140"/>
      <c r="C140"/>
      <c r="D140"/>
      <c r="E140"/>
      <c r="F140"/>
      <c r="G140"/>
      <c r="H140"/>
      <c r="I140"/>
      <c r="J140"/>
      <c r="K140"/>
      <c r="L140"/>
      <c r="M140"/>
    </row>
    <row r="141" spans="1:13" x14ac:dyDescent="0.3">
      <c r="A141"/>
      <c r="B141"/>
      <c r="C141"/>
      <c r="D141"/>
      <c r="E141"/>
      <c r="F141"/>
      <c r="G141"/>
      <c r="H141"/>
      <c r="I141"/>
      <c r="J141"/>
      <c r="K141"/>
      <c r="L141"/>
      <c r="M141"/>
    </row>
    <row r="142" spans="1:13" x14ac:dyDescent="0.3">
      <c r="A142"/>
      <c r="B142"/>
      <c r="C142"/>
      <c r="D142"/>
      <c r="E142"/>
      <c r="F142"/>
      <c r="G142"/>
      <c r="H142"/>
      <c r="I142"/>
      <c r="J142"/>
      <c r="K142"/>
      <c r="L142"/>
      <c r="M142"/>
    </row>
    <row r="143" spans="1:13" x14ac:dyDescent="0.3">
      <c r="A143"/>
      <c r="B143"/>
      <c r="C143"/>
      <c r="D143"/>
      <c r="E143"/>
      <c r="F143"/>
      <c r="G143"/>
      <c r="H143"/>
      <c r="I143"/>
      <c r="J143"/>
      <c r="K143"/>
      <c r="L143"/>
      <c r="M143"/>
    </row>
    <row r="144" spans="1:13" x14ac:dyDescent="0.3">
      <c r="A144"/>
      <c r="B144"/>
      <c r="C144"/>
      <c r="D144"/>
      <c r="E144"/>
      <c r="F144"/>
      <c r="G144"/>
      <c r="H144"/>
      <c r="I144"/>
      <c r="J144"/>
      <c r="K144"/>
      <c r="L144"/>
      <c r="M144"/>
    </row>
    <row r="145" spans="1:13" x14ac:dyDescent="0.3">
      <c r="A145"/>
      <c r="B145"/>
      <c r="C145"/>
      <c r="D145"/>
      <c r="E145"/>
      <c r="F145"/>
      <c r="G145"/>
      <c r="H145"/>
      <c r="I145"/>
      <c r="J145"/>
      <c r="K145"/>
      <c r="L145"/>
      <c r="M145"/>
    </row>
    <row r="146" spans="1:13" x14ac:dyDescent="0.3">
      <c r="A146"/>
      <c r="B146"/>
      <c r="C146"/>
      <c r="D146"/>
      <c r="E146"/>
      <c r="F146"/>
      <c r="G146"/>
      <c r="H146"/>
      <c r="I146"/>
      <c r="J146"/>
      <c r="K146"/>
      <c r="L146"/>
      <c r="M146"/>
    </row>
    <row r="147" spans="1:13" x14ac:dyDescent="0.3">
      <c r="A147"/>
      <c r="B147"/>
      <c r="C147"/>
      <c r="D147"/>
      <c r="E147"/>
      <c r="F147"/>
      <c r="G147"/>
      <c r="H147"/>
      <c r="I147"/>
      <c r="J147"/>
      <c r="K147"/>
      <c r="L147"/>
      <c r="M147"/>
    </row>
    <row r="148" spans="1:13" x14ac:dyDescent="0.3">
      <c r="A148"/>
      <c r="B148"/>
      <c r="C148"/>
      <c r="D148"/>
      <c r="E148"/>
      <c r="F148"/>
      <c r="G148"/>
      <c r="H148"/>
      <c r="I148"/>
      <c r="J148"/>
      <c r="K148"/>
      <c r="L148"/>
      <c r="M148"/>
    </row>
    <row r="149" spans="1:13" x14ac:dyDescent="0.3">
      <c r="A149"/>
      <c r="B149"/>
      <c r="C149"/>
      <c r="D149"/>
      <c r="E149"/>
      <c r="F149"/>
      <c r="G149"/>
      <c r="H149"/>
      <c r="I149"/>
      <c r="J149"/>
      <c r="K149"/>
      <c r="L149"/>
      <c r="M149"/>
    </row>
    <row r="150" spans="1:13" x14ac:dyDescent="0.3">
      <c r="A150"/>
      <c r="B150"/>
      <c r="C150"/>
      <c r="D150"/>
      <c r="E150"/>
      <c r="F150"/>
      <c r="G150"/>
      <c r="H150"/>
      <c r="I150"/>
      <c r="J150"/>
      <c r="K150"/>
      <c r="L150"/>
      <c r="M150"/>
    </row>
    <row r="151" spans="1:13" x14ac:dyDescent="0.3">
      <c r="A151"/>
      <c r="B151"/>
      <c r="C151"/>
      <c r="D151"/>
      <c r="E151"/>
      <c r="F151"/>
      <c r="G151"/>
      <c r="H151"/>
      <c r="I151"/>
      <c r="J151"/>
      <c r="K151"/>
      <c r="L151"/>
      <c r="M151"/>
    </row>
    <row r="152" spans="1:13" x14ac:dyDescent="0.3">
      <c r="A152"/>
      <c r="B152"/>
      <c r="C152"/>
      <c r="D152"/>
      <c r="E152"/>
      <c r="F152"/>
      <c r="G152"/>
      <c r="H152"/>
      <c r="I152"/>
      <c r="J152"/>
      <c r="K152"/>
      <c r="L152"/>
      <c r="M152"/>
    </row>
    <row r="153" spans="1:13" x14ac:dyDescent="0.3">
      <c r="A153"/>
      <c r="B153"/>
      <c r="C153"/>
      <c r="D153"/>
      <c r="E153"/>
      <c r="F153"/>
      <c r="G153"/>
      <c r="H153"/>
      <c r="I153"/>
      <c r="J153"/>
      <c r="K153"/>
      <c r="L153"/>
      <c r="M153"/>
    </row>
    <row r="154" spans="1:13" x14ac:dyDescent="0.3">
      <c r="A154"/>
      <c r="B154"/>
      <c r="C154"/>
      <c r="D154"/>
      <c r="E154"/>
      <c r="F154"/>
      <c r="G154"/>
      <c r="H154"/>
      <c r="I154"/>
      <c r="J154"/>
      <c r="K154"/>
      <c r="L154"/>
      <c r="M154"/>
    </row>
    <row r="155" spans="1:13" x14ac:dyDescent="0.3">
      <c r="A155"/>
      <c r="B155"/>
      <c r="C155"/>
      <c r="D155"/>
      <c r="E155"/>
      <c r="F155"/>
      <c r="G155"/>
      <c r="H155"/>
      <c r="I155"/>
      <c r="J155"/>
      <c r="K155"/>
      <c r="L155"/>
      <c r="M155"/>
    </row>
    <row r="156" spans="1:13" x14ac:dyDescent="0.3">
      <c r="A156"/>
      <c r="B156"/>
      <c r="C156"/>
      <c r="D156"/>
      <c r="E156"/>
      <c r="F156"/>
      <c r="G156"/>
      <c r="H156"/>
      <c r="I156"/>
      <c r="J156"/>
      <c r="K156"/>
      <c r="L156"/>
      <c r="M156"/>
    </row>
    <row r="157" spans="1:13" x14ac:dyDescent="0.3">
      <c r="A157"/>
      <c r="B157"/>
      <c r="C157"/>
      <c r="D157"/>
      <c r="E157"/>
      <c r="F157"/>
      <c r="G157"/>
      <c r="H157"/>
      <c r="I157"/>
      <c r="J157"/>
      <c r="K157"/>
      <c r="L157"/>
      <c r="M157"/>
    </row>
    <row r="158" spans="1:13" x14ac:dyDescent="0.3">
      <c r="A158"/>
      <c r="B158"/>
      <c r="C158"/>
      <c r="D158"/>
      <c r="E158"/>
      <c r="F158"/>
      <c r="G158"/>
      <c r="H158"/>
      <c r="I158"/>
      <c r="J158"/>
      <c r="K158"/>
      <c r="L158"/>
      <c r="M158"/>
    </row>
    <row r="159" spans="1:13" x14ac:dyDescent="0.3">
      <c r="A159"/>
      <c r="B159"/>
      <c r="C159"/>
      <c r="D159"/>
      <c r="E159"/>
      <c r="F159"/>
      <c r="G159"/>
      <c r="H159"/>
      <c r="I159"/>
      <c r="J159"/>
      <c r="K159"/>
      <c r="L159"/>
      <c r="M159"/>
    </row>
    <row r="160" spans="1:13" x14ac:dyDescent="0.3">
      <c r="A160"/>
      <c r="B160"/>
      <c r="C160"/>
      <c r="D160"/>
      <c r="E160"/>
      <c r="F160"/>
      <c r="G160"/>
      <c r="H160"/>
      <c r="I160"/>
      <c r="J160"/>
      <c r="K160"/>
      <c r="L160"/>
      <c r="M160"/>
    </row>
    <row r="161" spans="1:13" x14ac:dyDescent="0.3">
      <c r="A161"/>
      <c r="B161"/>
      <c r="C161"/>
      <c r="D161"/>
      <c r="E161"/>
      <c r="F161"/>
      <c r="G161"/>
      <c r="H161"/>
      <c r="I161"/>
      <c r="J161"/>
      <c r="K161"/>
      <c r="L161"/>
      <c r="M161"/>
    </row>
    <row r="162" spans="1:13" x14ac:dyDescent="0.3">
      <c r="A162"/>
      <c r="B162"/>
      <c r="C162"/>
      <c r="D162"/>
      <c r="E162"/>
      <c r="F162"/>
      <c r="G162"/>
      <c r="H162"/>
      <c r="I162"/>
      <c r="J162"/>
      <c r="K162"/>
      <c r="L162"/>
      <c r="M162"/>
    </row>
    <row r="163" spans="1:13" x14ac:dyDescent="0.3">
      <c r="A163"/>
      <c r="B163"/>
      <c r="C163"/>
      <c r="D163"/>
      <c r="E163"/>
      <c r="F163"/>
      <c r="G163"/>
      <c r="H163"/>
      <c r="I163"/>
      <c r="J163"/>
      <c r="K163"/>
      <c r="L163"/>
      <c r="M163"/>
    </row>
    <row r="164" spans="1:13" x14ac:dyDescent="0.3">
      <c r="A164"/>
      <c r="B164"/>
      <c r="C164"/>
      <c r="D164"/>
      <c r="E164"/>
      <c r="F164"/>
      <c r="G164"/>
      <c r="H164"/>
      <c r="I164"/>
      <c r="J164"/>
      <c r="K164"/>
      <c r="L164"/>
      <c r="M164"/>
    </row>
    <row r="165" spans="1:13" x14ac:dyDescent="0.3">
      <c r="A165"/>
      <c r="B165"/>
      <c r="C165"/>
      <c r="D165"/>
      <c r="E165"/>
      <c r="F165"/>
      <c r="G165"/>
      <c r="H165"/>
      <c r="I165"/>
      <c r="J165"/>
      <c r="K165"/>
      <c r="L165"/>
      <c r="M165"/>
    </row>
    <row r="166" spans="1:13" x14ac:dyDescent="0.3">
      <c r="A166"/>
      <c r="B166"/>
      <c r="C166"/>
      <c r="D166"/>
      <c r="E166"/>
      <c r="F166"/>
      <c r="G166"/>
      <c r="H166"/>
      <c r="I166"/>
      <c r="J166"/>
      <c r="K166"/>
      <c r="L166"/>
      <c r="M166"/>
    </row>
    <row r="167" spans="1:13" x14ac:dyDescent="0.3">
      <c r="A167"/>
      <c r="B167"/>
      <c r="C167"/>
      <c r="D167"/>
      <c r="E167"/>
      <c r="F167"/>
      <c r="G167"/>
      <c r="H167"/>
      <c r="I167"/>
      <c r="J167"/>
      <c r="K167"/>
      <c r="L167"/>
      <c r="M167"/>
    </row>
    <row r="168" spans="1:13" x14ac:dyDescent="0.3">
      <c r="A168"/>
      <c r="B168"/>
      <c r="C168"/>
      <c r="D168"/>
      <c r="E168"/>
      <c r="F168"/>
      <c r="G168"/>
      <c r="H168"/>
      <c r="I168"/>
      <c r="J168"/>
      <c r="K168"/>
      <c r="L168"/>
      <c r="M168"/>
    </row>
    <row r="169" spans="1:13" x14ac:dyDescent="0.3">
      <c r="A169"/>
      <c r="B169"/>
      <c r="C169"/>
      <c r="D169"/>
      <c r="E169"/>
      <c r="F169"/>
      <c r="G169"/>
      <c r="H169"/>
      <c r="I169"/>
      <c r="J169"/>
      <c r="K169"/>
      <c r="L169"/>
      <c r="M169"/>
    </row>
    <row r="170" spans="1:13" x14ac:dyDescent="0.3">
      <c r="A170"/>
      <c r="B170"/>
      <c r="C170"/>
      <c r="D170"/>
      <c r="E170"/>
      <c r="F170"/>
      <c r="G170"/>
      <c r="H170"/>
      <c r="I170"/>
      <c r="J170"/>
      <c r="K170"/>
      <c r="L170"/>
      <c r="M170"/>
    </row>
    <row r="171" spans="1:13" x14ac:dyDescent="0.3">
      <c r="A171"/>
      <c r="B171"/>
      <c r="C171"/>
      <c r="D171"/>
      <c r="E171"/>
      <c r="F171"/>
      <c r="G171"/>
      <c r="H171"/>
      <c r="I171"/>
      <c r="J171"/>
      <c r="K171"/>
      <c r="L171"/>
      <c r="M171"/>
    </row>
    <row r="172" spans="1:13" x14ac:dyDescent="0.3">
      <c r="A172"/>
      <c r="B172"/>
      <c r="C172"/>
      <c r="D172"/>
      <c r="E172"/>
      <c r="F172"/>
      <c r="G172"/>
      <c r="H172"/>
      <c r="I172"/>
      <c r="J172"/>
      <c r="K172"/>
      <c r="L172"/>
      <c r="M172"/>
    </row>
    <row r="173" spans="1:13" x14ac:dyDescent="0.3">
      <c r="A173"/>
      <c r="B173"/>
      <c r="C173"/>
      <c r="D173"/>
      <c r="E173"/>
      <c r="F173"/>
      <c r="G173"/>
      <c r="H173"/>
      <c r="I173"/>
      <c r="J173"/>
      <c r="K173"/>
      <c r="L173"/>
      <c r="M173"/>
    </row>
    <row r="174" spans="1:13" x14ac:dyDescent="0.3">
      <c r="A174"/>
      <c r="B174"/>
      <c r="C174"/>
      <c r="D174"/>
      <c r="E174"/>
      <c r="F174"/>
      <c r="G174"/>
      <c r="H174"/>
      <c r="I174"/>
      <c r="J174"/>
      <c r="K174"/>
      <c r="L174"/>
      <c r="M174"/>
    </row>
    <row r="175" spans="1:13" x14ac:dyDescent="0.3">
      <c r="A175"/>
      <c r="B175"/>
      <c r="C175"/>
      <c r="D175"/>
      <c r="E175"/>
      <c r="F175"/>
      <c r="G175"/>
      <c r="H175"/>
      <c r="I175"/>
      <c r="J175"/>
      <c r="K175"/>
      <c r="L175"/>
      <c r="M175"/>
    </row>
    <row r="176" spans="1:13" x14ac:dyDescent="0.3">
      <c r="A176"/>
      <c r="B176"/>
      <c r="C176"/>
      <c r="D176"/>
      <c r="E176"/>
      <c r="F176"/>
      <c r="G176"/>
      <c r="H176"/>
      <c r="I176"/>
      <c r="J176"/>
      <c r="K176"/>
      <c r="L176"/>
      <c r="M176"/>
    </row>
    <row r="177" spans="1:13" x14ac:dyDescent="0.3">
      <c r="A177"/>
      <c r="B177"/>
      <c r="C177"/>
      <c r="D177"/>
      <c r="E177"/>
      <c r="F177"/>
      <c r="G177"/>
      <c r="H177"/>
      <c r="I177"/>
      <c r="J177"/>
      <c r="K177"/>
      <c r="L177"/>
      <c r="M177"/>
    </row>
    <row r="178" spans="1:13" x14ac:dyDescent="0.3">
      <c r="A178"/>
      <c r="B178"/>
      <c r="C178"/>
      <c r="D178"/>
      <c r="E178"/>
      <c r="F178"/>
      <c r="G178"/>
      <c r="H178"/>
      <c r="I178"/>
      <c r="J178"/>
      <c r="K178"/>
      <c r="L178"/>
      <c r="M178"/>
    </row>
    <row r="179" spans="1:13" x14ac:dyDescent="0.3">
      <c r="A179"/>
      <c r="B179"/>
      <c r="C179"/>
      <c r="D179"/>
      <c r="E179"/>
      <c r="F179"/>
      <c r="G179"/>
      <c r="H179"/>
      <c r="I179"/>
      <c r="J179"/>
      <c r="K179"/>
      <c r="L179"/>
      <c r="M179"/>
    </row>
    <row r="180" spans="1:13" x14ac:dyDescent="0.3">
      <c r="A180"/>
      <c r="B180"/>
      <c r="C180"/>
      <c r="D180"/>
      <c r="E180"/>
      <c r="F180"/>
      <c r="G180"/>
      <c r="H180"/>
      <c r="I180"/>
      <c r="J180"/>
      <c r="K180"/>
      <c r="L180"/>
      <c r="M180"/>
    </row>
    <row r="181" spans="1:13" x14ac:dyDescent="0.3">
      <c r="A181"/>
      <c r="B181"/>
      <c r="C181"/>
      <c r="D181"/>
      <c r="E181"/>
      <c r="F181"/>
      <c r="G181"/>
      <c r="H181"/>
      <c r="I181"/>
      <c r="J181"/>
      <c r="K181"/>
      <c r="L181"/>
      <c r="M181"/>
    </row>
    <row r="182" spans="1:13" x14ac:dyDescent="0.3">
      <c r="A182"/>
      <c r="B182"/>
      <c r="C182"/>
      <c r="D182"/>
      <c r="E182"/>
      <c r="F182"/>
      <c r="G182"/>
      <c r="H182"/>
      <c r="I182"/>
      <c r="J182"/>
      <c r="K182"/>
      <c r="L182"/>
      <c r="M182"/>
    </row>
    <row r="183" spans="1:13" x14ac:dyDescent="0.3">
      <c r="A183"/>
      <c r="B183"/>
      <c r="C183"/>
      <c r="D183"/>
      <c r="E183"/>
      <c r="F183"/>
      <c r="G183"/>
      <c r="H183"/>
      <c r="I183"/>
      <c r="J183"/>
      <c r="K183"/>
      <c r="L183"/>
      <c r="M183"/>
    </row>
    <row r="184" spans="1:13" x14ac:dyDescent="0.3">
      <c r="A184"/>
      <c r="B184"/>
      <c r="C184"/>
      <c r="D184"/>
      <c r="E184"/>
      <c r="F184"/>
      <c r="G184"/>
      <c r="H184"/>
      <c r="I184"/>
      <c r="J184"/>
      <c r="K184"/>
      <c r="L184"/>
      <c r="M184"/>
    </row>
    <row r="185" spans="1:13" x14ac:dyDescent="0.3">
      <c r="A185"/>
      <c r="B185"/>
      <c r="C185"/>
      <c r="D185"/>
      <c r="E185"/>
      <c r="F185"/>
      <c r="G185"/>
      <c r="H185"/>
      <c r="I185"/>
      <c r="J185"/>
      <c r="K185"/>
      <c r="L185"/>
      <c r="M185"/>
    </row>
    <row r="186" spans="1:13" x14ac:dyDescent="0.3">
      <c r="A186"/>
      <c r="B186"/>
      <c r="C186"/>
      <c r="D186"/>
      <c r="E186"/>
      <c r="F186"/>
      <c r="G186"/>
      <c r="H186"/>
      <c r="I186"/>
      <c r="J186"/>
      <c r="K186"/>
      <c r="L186"/>
      <c r="M186"/>
    </row>
    <row r="187" spans="1:13" x14ac:dyDescent="0.3">
      <c r="A187"/>
      <c r="B187"/>
      <c r="C187"/>
      <c r="D187"/>
      <c r="E187"/>
      <c r="F187"/>
      <c r="G187"/>
      <c r="H187"/>
      <c r="I187"/>
      <c r="J187"/>
      <c r="K187"/>
      <c r="L187"/>
      <c r="M187"/>
    </row>
    <row r="188" spans="1:13" x14ac:dyDescent="0.3">
      <c r="A188"/>
      <c r="B188"/>
      <c r="C188"/>
      <c r="D188"/>
      <c r="E188"/>
      <c r="F188"/>
      <c r="G188"/>
      <c r="H188"/>
      <c r="I188"/>
      <c r="J188"/>
      <c r="K188"/>
      <c r="L188"/>
      <c r="M188"/>
    </row>
    <row r="189" spans="1:13" x14ac:dyDescent="0.3">
      <c r="A189"/>
      <c r="B189"/>
      <c r="C189"/>
      <c r="D189"/>
      <c r="E189"/>
      <c r="F189"/>
      <c r="G189"/>
      <c r="H189"/>
      <c r="I189"/>
      <c r="J189"/>
      <c r="K189"/>
      <c r="L189"/>
      <c r="M189"/>
    </row>
    <row r="190" spans="1:13" x14ac:dyDescent="0.3">
      <c r="A190"/>
      <c r="B190"/>
      <c r="C190"/>
      <c r="D190"/>
      <c r="E190"/>
      <c r="F190"/>
      <c r="G190"/>
      <c r="H190"/>
      <c r="I190"/>
      <c r="J190"/>
      <c r="K190"/>
      <c r="L190"/>
      <c r="M190"/>
    </row>
    <row r="191" spans="1:13" x14ac:dyDescent="0.3">
      <c r="A191"/>
      <c r="B191"/>
      <c r="C191"/>
      <c r="D191"/>
      <c r="E191"/>
      <c r="F191"/>
      <c r="G191"/>
      <c r="H191"/>
      <c r="I191"/>
      <c r="J191"/>
      <c r="K191"/>
      <c r="L191"/>
      <c r="M191"/>
    </row>
    <row r="192" spans="1:13" x14ac:dyDescent="0.3">
      <c r="A192"/>
      <c r="B192"/>
      <c r="C192"/>
      <c r="D192"/>
      <c r="E192"/>
      <c r="F192"/>
      <c r="G192"/>
      <c r="H192"/>
      <c r="I192"/>
      <c r="J192"/>
      <c r="K192"/>
      <c r="L192"/>
      <c r="M192"/>
    </row>
    <row r="193" spans="1:13" x14ac:dyDescent="0.3">
      <c r="A193"/>
      <c r="B193"/>
      <c r="C193"/>
      <c r="D193"/>
      <c r="E193"/>
      <c r="F193"/>
      <c r="G193"/>
      <c r="H193"/>
      <c r="I193"/>
      <c r="J193"/>
      <c r="K193"/>
      <c r="L193"/>
      <c r="M193"/>
    </row>
    <row r="194" spans="1:13" x14ac:dyDescent="0.3">
      <c r="A194"/>
      <c r="B194"/>
      <c r="C194"/>
      <c r="D194"/>
      <c r="E194"/>
      <c r="F194"/>
      <c r="G194"/>
      <c r="H194"/>
      <c r="I194"/>
      <c r="J194"/>
      <c r="K194"/>
      <c r="L194"/>
      <c r="M194"/>
    </row>
    <row r="195" spans="1:13" x14ac:dyDescent="0.3">
      <c r="A195"/>
      <c r="B195"/>
      <c r="C195"/>
      <c r="D195"/>
      <c r="E195"/>
      <c r="F195"/>
      <c r="G195"/>
      <c r="H195"/>
      <c r="I195"/>
      <c r="J195"/>
      <c r="K195"/>
      <c r="L195"/>
      <c r="M195"/>
    </row>
    <row r="196" spans="1:13" x14ac:dyDescent="0.3">
      <c r="A196"/>
      <c r="B196"/>
      <c r="C196"/>
      <c r="D196"/>
      <c r="E196"/>
      <c r="F196"/>
      <c r="G196"/>
      <c r="H196"/>
      <c r="I196"/>
      <c r="J196"/>
      <c r="K196"/>
      <c r="L196"/>
      <c r="M196"/>
    </row>
    <row r="197" spans="1:13" x14ac:dyDescent="0.3">
      <c r="A197"/>
      <c r="B197"/>
      <c r="C197"/>
      <c r="D197"/>
      <c r="E197"/>
      <c r="F197"/>
      <c r="G197"/>
      <c r="H197"/>
      <c r="I197"/>
      <c r="J197"/>
      <c r="K197"/>
      <c r="L197"/>
      <c r="M197"/>
    </row>
    <row r="198" spans="1:13" x14ac:dyDescent="0.3">
      <c r="A198"/>
      <c r="B198"/>
      <c r="C198"/>
      <c r="D198"/>
      <c r="E198"/>
      <c r="F198"/>
      <c r="G198"/>
      <c r="H198"/>
      <c r="I198"/>
      <c r="J198"/>
      <c r="K198"/>
      <c r="L198"/>
      <c r="M198"/>
    </row>
    <row r="199" spans="1:13" x14ac:dyDescent="0.3">
      <c r="A199"/>
      <c r="B199"/>
      <c r="C199"/>
      <c r="D199"/>
      <c r="E199"/>
      <c r="F199"/>
      <c r="G199"/>
      <c r="H199"/>
      <c r="I199"/>
      <c r="J199"/>
      <c r="K199"/>
      <c r="L199"/>
      <c r="M199"/>
    </row>
    <row r="200" spans="1:13" x14ac:dyDescent="0.3">
      <c r="A200"/>
      <c r="B200"/>
      <c r="C200"/>
      <c r="D200"/>
      <c r="E200"/>
      <c r="F200"/>
      <c r="G200"/>
      <c r="H200"/>
      <c r="I200"/>
      <c r="J200"/>
      <c r="K200"/>
      <c r="L200"/>
      <c r="M200"/>
    </row>
    <row r="201" spans="1:13" x14ac:dyDescent="0.3">
      <c r="A201"/>
      <c r="B201"/>
      <c r="C201"/>
      <c r="D201"/>
      <c r="E201"/>
      <c r="F201"/>
      <c r="G201"/>
      <c r="H201"/>
      <c r="I201"/>
      <c r="J201"/>
      <c r="K201"/>
      <c r="L201"/>
      <c r="M201"/>
    </row>
    <row r="202" spans="1:13" x14ac:dyDescent="0.3">
      <c r="A202"/>
      <c r="B202"/>
      <c r="C202"/>
      <c r="D202"/>
      <c r="E202"/>
      <c r="F202"/>
      <c r="G202"/>
      <c r="H202"/>
      <c r="I202"/>
      <c r="J202"/>
      <c r="K202"/>
      <c r="L202"/>
      <c r="M202"/>
    </row>
    <row r="203" spans="1:13" x14ac:dyDescent="0.3">
      <c r="A203"/>
      <c r="B203"/>
      <c r="C203"/>
      <c r="D203"/>
      <c r="E203"/>
      <c r="F203"/>
      <c r="G203"/>
      <c r="H203"/>
      <c r="I203"/>
      <c r="J203"/>
      <c r="K203"/>
      <c r="L203"/>
      <c r="M203"/>
    </row>
    <row r="204" spans="1:13" x14ac:dyDescent="0.3">
      <c r="A204"/>
      <c r="B204"/>
      <c r="C204"/>
      <c r="D204"/>
      <c r="E204"/>
      <c r="F204"/>
      <c r="G204"/>
      <c r="H204"/>
      <c r="I204"/>
      <c r="J204"/>
      <c r="K204"/>
      <c r="L204"/>
      <c r="M204"/>
    </row>
    <row r="205" spans="1:13" x14ac:dyDescent="0.3">
      <c r="A205"/>
      <c r="B205"/>
      <c r="C205"/>
      <c r="D205"/>
      <c r="E205"/>
      <c r="F205"/>
      <c r="G205"/>
      <c r="H205"/>
      <c r="I205"/>
      <c r="J205"/>
      <c r="K205"/>
      <c r="L205"/>
      <c r="M205"/>
    </row>
    <row r="206" spans="1:13" x14ac:dyDescent="0.3">
      <c r="A206"/>
      <c r="B206"/>
      <c r="C206"/>
      <c r="D206"/>
      <c r="E206"/>
      <c r="F206"/>
      <c r="G206"/>
      <c r="H206"/>
      <c r="I206"/>
      <c r="J206"/>
      <c r="K206"/>
      <c r="L206"/>
      <c r="M206"/>
    </row>
    <row r="207" spans="1:13" x14ac:dyDescent="0.3">
      <c r="A207"/>
      <c r="B207"/>
      <c r="C207"/>
      <c r="D207"/>
      <c r="E207"/>
      <c r="F207"/>
      <c r="G207"/>
      <c r="H207"/>
      <c r="I207"/>
      <c r="J207"/>
      <c r="K207"/>
      <c r="L207"/>
      <c r="M207"/>
    </row>
    <row r="208" spans="1:13" x14ac:dyDescent="0.3">
      <c r="A208"/>
      <c r="B208"/>
      <c r="C208"/>
      <c r="D208"/>
      <c r="E208"/>
      <c r="F208"/>
      <c r="G208"/>
      <c r="H208"/>
      <c r="I208"/>
      <c r="J208"/>
      <c r="K208"/>
      <c r="L208"/>
      <c r="M208"/>
    </row>
    <row r="209" spans="1:13" x14ac:dyDescent="0.3">
      <c r="A209"/>
      <c r="B209"/>
      <c r="C209"/>
      <c r="D209"/>
      <c r="E209"/>
      <c r="F209"/>
      <c r="G209"/>
      <c r="H209"/>
      <c r="I209"/>
      <c r="J209"/>
      <c r="K209"/>
      <c r="L209"/>
      <c r="M209"/>
    </row>
    <row r="210" spans="1:13" x14ac:dyDescent="0.3">
      <c r="A210"/>
      <c r="B210"/>
      <c r="C210"/>
      <c r="D210"/>
      <c r="E210"/>
      <c r="F210"/>
      <c r="G210"/>
      <c r="H210"/>
      <c r="I210"/>
      <c r="J210"/>
      <c r="K210"/>
      <c r="L210"/>
      <c r="M210"/>
    </row>
    <row r="211" spans="1:13" x14ac:dyDescent="0.3">
      <c r="A211"/>
      <c r="B211"/>
      <c r="C211"/>
      <c r="D211"/>
      <c r="E211"/>
      <c r="F211"/>
      <c r="G211"/>
      <c r="H211"/>
      <c r="I211"/>
      <c r="J211"/>
      <c r="K211"/>
      <c r="L211"/>
      <c r="M211"/>
    </row>
    <row r="212" spans="1:13" x14ac:dyDescent="0.3">
      <c r="A212"/>
      <c r="B212"/>
      <c r="C212"/>
      <c r="D212"/>
      <c r="E212"/>
      <c r="F212"/>
      <c r="G212"/>
      <c r="H212"/>
      <c r="I212"/>
      <c r="J212"/>
      <c r="K212"/>
      <c r="L212"/>
      <c r="M212"/>
    </row>
    <row r="213" spans="1:13" x14ac:dyDescent="0.3">
      <c r="A213"/>
      <c r="B213"/>
      <c r="C213"/>
      <c r="D213"/>
      <c r="E213"/>
      <c r="F213"/>
      <c r="G213"/>
      <c r="H213"/>
      <c r="I213"/>
      <c r="J213"/>
      <c r="K213"/>
      <c r="L213"/>
      <c r="M213"/>
    </row>
    <row r="214" spans="1:13" x14ac:dyDescent="0.3">
      <c r="A214"/>
      <c r="B214"/>
      <c r="C214"/>
      <c r="D214"/>
      <c r="E214"/>
      <c r="F214"/>
      <c r="G214"/>
      <c r="H214"/>
      <c r="I214"/>
      <c r="J214"/>
      <c r="K214"/>
      <c r="L214"/>
      <c r="M214"/>
    </row>
    <row r="215" spans="1:13" x14ac:dyDescent="0.3">
      <c r="A215"/>
      <c r="B215"/>
      <c r="C215"/>
      <c r="D215"/>
      <c r="E215"/>
      <c r="F215"/>
      <c r="G215"/>
      <c r="H215"/>
      <c r="I215"/>
      <c r="J215"/>
      <c r="K215"/>
      <c r="L215"/>
      <c r="M215"/>
    </row>
    <row r="216" spans="1:13" x14ac:dyDescent="0.3">
      <c r="A216"/>
      <c r="B216"/>
      <c r="C216"/>
      <c r="D216"/>
      <c r="E216"/>
      <c r="F216"/>
      <c r="G216"/>
      <c r="H216"/>
      <c r="I216"/>
      <c r="J216"/>
      <c r="K216"/>
      <c r="L216"/>
      <c r="M216"/>
    </row>
    <row r="217" spans="1:13" x14ac:dyDescent="0.3">
      <c r="A217"/>
      <c r="B217"/>
      <c r="C217"/>
      <c r="D217"/>
      <c r="E217"/>
      <c r="F217"/>
      <c r="G217"/>
      <c r="H217"/>
      <c r="I217"/>
      <c r="J217"/>
      <c r="K217"/>
      <c r="L217"/>
      <c r="M217"/>
    </row>
    <row r="218" spans="1:13" x14ac:dyDescent="0.3">
      <c r="A218"/>
      <c r="B218"/>
      <c r="C218"/>
      <c r="D218"/>
      <c r="E218"/>
      <c r="F218"/>
      <c r="G218"/>
      <c r="H218"/>
      <c r="I218"/>
      <c r="J218"/>
      <c r="K218"/>
      <c r="L218"/>
      <c r="M218"/>
    </row>
    <row r="219" spans="1:13" x14ac:dyDescent="0.3">
      <c r="A219"/>
      <c r="B219"/>
      <c r="C219"/>
      <c r="D219"/>
      <c r="E219"/>
      <c r="F219"/>
      <c r="G219"/>
      <c r="H219"/>
      <c r="I219"/>
      <c r="J219"/>
      <c r="K219"/>
      <c r="L219"/>
      <c r="M219"/>
    </row>
    <row r="220" spans="1:13" x14ac:dyDescent="0.3">
      <c r="A220"/>
      <c r="B220"/>
      <c r="C220"/>
      <c r="D220"/>
      <c r="E220"/>
      <c r="F220"/>
      <c r="G220"/>
      <c r="H220"/>
      <c r="I220"/>
      <c r="J220"/>
      <c r="K220"/>
      <c r="L220"/>
      <c r="M220"/>
    </row>
    <row r="221" spans="1:13" x14ac:dyDescent="0.3">
      <c r="A221"/>
      <c r="B221"/>
      <c r="C221"/>
      <c r="D221"/>
      <c r="E221"/>
      <c r="F221"/>
      <c r="G221"/>
      <c r="H221"/>
      <c r="I221"/>
      <c r="J221"/>
      <c r="K221"/>
      <c r="L221"/>
      <c r="M221"/>
    </row>
    <row r="222" spans="1:13" x14ac:dyDescent="0.3">
      <c r="A222"/>
      <c r="B222"/>
      <c r="C222"/>
      <c r="D222"/>
      <c r="E222"/>
      <c r="F222"/>
      <c r="G222"/>
      <c r="H222"/>
      <c r="I222"/>
      <c r="J222"/>
      <c r="K222"/>
      <c r="L222"/>
      <c r="M222"/>
    </row>
    <row r="223" spans="1:13" x14ac:dyDescent="0.3">
      <c r="A223"/>
      <c r="B223"/>
      <c r="C223"/>
      <c r="D223"/>
      <c r="E223"/>
      <c r="F223"/>
      <c r="G223"/>
      <c r="H223"/>
      <c r="I223"/>
      <c r="J223"/>
      <c r="K223"/>
      <c r="L223"/>
      <c r="M223"/>
    </row>
    <row r="224" spans="1:13" x14ac:dyDescent="0.3">
      <c r="A224"/>
      <c r="B224"/>
      <c r="C224"/>
      <c r="D224"/>
      <c r="E224"/>
      <c r="F224"/>
      <c r="G224"/>
      <c r="H224"/>
      <c r="I224"/>
      <c r="J224"/>
      <c r="K224"/>
      <c r="L224"/>
      <c r="M224"/>
    </row>
    <row r="225" spans="1:13" x14ac:dyDescent="0.3">
      <c r="A225"/>
      <c r="B225"/>
      <c r="C225"/>
      <c r="D225"/>
      <c r="E225"/>
      <c r="F225"/>
      <c r="G225"/>
      <c r="H225"/>
      <c r="I225"/>
      <c r="J225"/>
      <c r="K225"/>
      <c r="L225"/>
      <c r="M225"/>
    </row>
    <row r="226" spans="1:13" x14ac:dyDescent="0.3">
      <c r="A226"/>
      <c r="B226"/>
      <c r="C226"/>
      <c r="D226"/>
      <c r="E226"/>
      <c r="F226"/>
      <c r="G226"/>
      <c r="H226"/>
      <c r="I226"/>
      <c r="J226"/>
      <c r="K226"/>
      <c r="L226"/>
      <c r="M226"/>
    </row>
    <row r="227" spans="1:13" x14ac:dyDescent="0.3">
      <c r="A227"/>
      <c r="B227"/>
      <c r="C227"/>
      <c r="D227"/>
      <c r="E227"/>
      <c r="F227"/>
      <c r="G227"/>
      <c r="H227"/>
      <c r="I227"/>
      <c r="J227"/>
      <c r="K227"/>
      <c r="L227"/>
      <c r="M227"/>
    </row>
    <row r="228" spans="1:13" x14ac:dyDescent="0.3">
      <c r="A228"/>
      <c r="B228"/>
      <c r="C228"/>
      <c r="D228"/>
      <c r="E228"/>
      <c r="F228"/>
      <c r="G228"/>
      <c r="H228"/>
      <c r="I228"/>
      <c r="J228"/>
      <c r="K228"/>
      <c r="L228"/>
      <c r="M228"/>
    </row>
    <row r="229" spans="1:13" x14ac:dyDescent="0.3">
      <c r="A229"/>
      <c r="B229"/>
      <c r="C229"/>
      <c r="D229"/>
      <c r="E229"/>
      <c r="F229"/>
      <c r="G229"/>
      <c r="H229"/>
      <c r="I229"/>
      <c r="J229"/>
      <c r="K229"/>
      <c r="L229"/>
      <c r="M229"/>
    </row>
    <row r="230" spans="1:13" x14ac:dyDescent="0.3">
      <c r="A230"/>
      <c r="B230"/>
      <c r="C230"/>
      <c r="D230"/>
      <c r="E230"/>
      <c r="F230"/>
      <c r="G230"/>
      <c r="H230"/>
      <c r="I230"/>
      <c r="J230"/>
      <c r="K230"/>
      <c r="L230"/>
      <c r="M230"/>
    </row>
    <row r="231" spans="1:13" x14ac:dyDescent="0.3">
      <c r="A231"/>
      <c r="B231"/>
      <c r="C231"/>
      <c r="D231"/>
      <c r="E231"/>
      <c r="F231"/>
      <c r="G231"/>
      <c r="H231"/>
      <c r="I231"/>
      <c r="J231"/>
      <c r="K231"/>
      <c r="L231"/>
      <c r="M231"/>
    </row>
    <row r="232" spans="1:13" x14ac:dyDescent="0.3">
      <c r="A232"/>
      <c r="B232"/>
      <c r="C232"/>
      <c r="D232"/>
      <c r="E232"/>
      <c r="F232"/>
      <c r="G232"/>
      <c r="H232"/>
      <c r="I232"/>
      <c r="J232"/>
      <c r="K232"/>
      <c r="L232"/>
      <c r="M232"/>
    </row>
    <row r="233" spans="1:13" x14ac:dyDescent="0.3">
      <c r="A233"/>
      <c r="B233"/>
      <c r="C233"/>
      <c r="D233"/>
      <c r="E233"/>
      <c r="F233"/>
      <c r="G233"/>
      <c r="H233"/>
      <c r="I233"/>
      <c r="J233"/>
      <c r="K233"/>
      <c r="L233"/>
      <c r="M233"/>
    </row>
    <row r="234" spans="1:13" x14ac:dyDescent="0.3">
      <c r="A234"/>
      <c r="B234"/>
      <c r="C234"/>
      <c r="D234"/>
      <c r="E234"/>
      <c r="F234"/>
      <c r="G234"/>
      <c r="H234"/>
      <c r="I234"/>
      <c r="J234"/>
      <c r="K234"/>
      <c r="L234"/>
      <c r="M234"/>
    </row>
    <row r="235" spans="1:13" x14ac:dyDescent="0.3">
      <c r="A235"/>
      <c r="B235"/>
      <c r="C235"/>
      <c r="D235"/>
      <c r="E235"/>
      <c r="F235"/>
      <c r="G235"/>
      <c r="H235"/>
      <c r="I235"/>
      <c r="J235"/>
      <c r="K235"/>
      <c r="L235"/>
      <c r="M235"/>
    </row>
    <row r="236" spans="1:13" x14ac:dyDescent="0.3">
      <c r="A236"/>
      <c r="B236"/>
      <c r="C236"/>
      <c r="D236"/>
      <c r="E236"/>
      <c r="F236"/>
      <c r="G236"/>
      <c r="H236"/>
      <c r="I236"/>
      <c r="J236"/>
      <c r="K236"/>
      <c r="L236"/>
      <c r="M236"/>
    </row>
    <row r="237" spans="1:13" x14ac:dyDescent="0.3">
      <c r="A237"/>
      <c r="B237"/>
      <c r="C237"/>
      <c r="D237"/>
      <c r="E237"/>
      <c r="F237"/>
      <c r="G237"/>
      <c r="H237"/>
      <c r="I237"/>
      <c r="J237"/>
      <c r="K237"/>
      <c r="L237"/>
      <c r="M237"/>
    </row>
    <row r="238" spans="1:13" x14ac:dyDescent="0.3">
      <c r="A238"/>
      <c r="B238"/>
      <c r="C238"/>
      <c r="D238"/>
      <c r="E238"/>
      <c r="F238"/>
      <c r="G238"/>
      <c r="H238"/>
      <c r="I238"/>
      <c r="J238"/>
      <c r="K238"/>
      <c r="L238"/>
      <c r="M238"/>
    </row>
    <row r="239" spans="1:13" x14ac:dyDescent="0.3">
      <c r="A239"/>
      <c r="B239"/>
      <c r="C239"/>
      <c r="D239"/>
      <c r="E239"/>
      <c r="F239"/>
      <c r="G239"/>
      <c r="H239"/>
      <c r="I239"/>
      <c r="J239"/>
      <c r="K239"/>
      <c r="L239"/>
      <c r="M239"/>
    </row>
    <row r="240" spans="1:13" x14ac:dyDescent="0.3">
      <c r="A240"/>
      <c r="B240"/>
      <c r="C240"/>
      <c r="D240"/>
      <c r="E240"/>
      <c r="F240"/>
      <c r="G240"/>
      <c r="H240"/>
      <c r="I240"/>
      <c r="J240"/>
      <c r="K240"/>
      <c r="L240"/>
      <c r="M240"/>
    </row>
    <row r="241" spans="1:13" x14ac:dyDescent="0.3">
      <c r="A241"/>
      <c r="B241"/>
      <c r="C241"/>
      <c r="D241"/>
      <c r="E241"/>
      <c r="F241"/>
      <c r="G241"/>
      <c r="H241"/>
      <c r="I241"/>
      <c r="J241"/>
      <c r="K241"/>
      <c r="L241"/>
      <c r="M241"/>
    </row>
    <row r="242" spans="1:13" x14ac:dyDescent="0.3">
      <c r="A242"/>
      <c r="B242"/>
      <c r="C242"/>
      <c r="D242"/>
      <c r="E242"/>
      <c r="F242"/>
      <c r="G242"/>
      <c r="H242"/>
      <c r="I242"/>
      <c r="J242"/>
      <c r="K242"/>
      <c r="L242"/>
      <c r="M242"/>
    </row>
    <row r="243" spans="1:13" x14ac:dyDescent="0.3">
      <c r="A243"/>
      <c r="B243"/>
      <c r="C243"/>
      <c r="D243"/>
      <c r="E243"/>
      <c r="F243"/>
      <c r="G243"/>
      <c r="H243"/>
      <c r="I243"/>
      <c r="J243"/>
      <c r="K243"/>
      <c r="L243"/>
      <c r="M243"/>
    </row>
    <row r="244" spans="1:13" x14ac:dyDescent="0.3">
      <c r="A244"/>
      <c r="B244"/>
      <c r="C244"/>
      <c r="D244"/>
      <c r="E244"/>
      <c r="F244"/>
      <c r="G244"/>
      <c r="H244"/>
      <c r="I244"/>
      <c r="J244"/>
      <c r="K244"/>
      <c r="L244"/>
      <c r="M244"/>
    </row>
    <row r="245" spans="1:13" x14ac:dyDescent="0.3">
      <c r="A245"/>
      <c r="B245"/>
      <c r="C245"/>
      <c r="D245"/>
      <c r="E245"/>
      <c r="F245"/>
      <c r="G245"/>
      <c r="H245"/>
      <c r="I245"/>
      <c r="J245"/>
      <c r="K245"/>
      <c r="L245"/>
      <c r="M245"/>
    </row>
    <row r="246" spans="1:13" x14ac:dyDescent="0.3">
      <c r="A246"/>
      <c r="B246"/>
      <c r="C246"/>
      <c r="D246"/>
      <c r="E246"/>
      <c r="F246"/>
      <c r="G246"/>
      <c r="H246"/>
      <c r="I246"/>
      <c r="J246"/>
      <c r="K246"/>
      <c r="L246"/>
      <c r="M246"/>
    </row>
    <row r="247" spans="1:13" x14ac:dyDescent="0.3">
      <c r="A247"/>
      <c r="B247"/>
      <c r="C247"/>
      <c r="D247"/>
      <c r="E247"/>
      <c r="F247"/>
      <c r="G247"/>
      <c r="H247"/>
      <c r="I247"/>
      <c r="J247"/>
      <c r="K247"/>
      <c r="L247"/>
      <c r="M247"/>
    </row>
    <row r="248" spans="1:13" x14ac:dyDescent="0.3">
      <c r="A248"/>
      <c r="B248"/>
      <c r="C248"/>
      <c r="D248"/>
      <c r="E248"/>
      <c r="F248"/>
      <c r="G248"/>
      <c r="H248"/>
      <c r="I248"/>
      <c r="J248"/>
      <c r="K248"/>
      <c r="L248"/>
      <c r="M248"/>
    </row>
    <row r="249" spans="1:13" x14ac:dyDescent="0.3">
      <c r="A249"/>
      <c r="B249"/>
      <c r="C249"/>
      <c r="D249"/>
      <c r="E249"/>
      <c r="F249"/>
      <c r="G249"/>
      <c r="H249"/>
      <c r="I249"/>
      <c r="J249"/>
      <c r="K249"/>
      <c r="L249"/>
      <c r="M249"/>
    </row>
    <row r="250" spans="1:13" x14ac:dyDescent="0.3">
      <c r="A250"/>
      <c r="B250"/>
      <c r="C250"/>
      <c r="D250"/>
      <c r="E250"/>
      <c r="F250"/>
      <c r="G250"/>
      <c r="H250"/>
      <c r="I250"/>
      <c r="J250"/>
      <c r="K250"/>
      <c r="L250"/>
      <c r="M250"/>
    </row>
    <row r="251" spans="1:13" x14ac:dyDescent="0.3">
      <c r="A251"/>
      <c r="B251"/>
      <c r="C251"/>
      <c r="D251"/>
      <c r="E251"/>
      <c r="F251"/>
      <c r="G251"/>
      <c r="H251"/>
      <c r="I251"/>
      <c r="J251"/>
      <c r="K251"/>
      <c r="L251"/>
      <c r="M251"/>
    </row>
    <row r="252" spans="1:13" x14ac:dyDescent="0.3">
      <c r="A252"/>
      <c r="B252"/>
      <c r="C252"/>
      <c r="D252"/>
      <c r="E252"/>
      <c r="F252"/>
      <c r="G252"/>
      <c r="H252"/>
      <c r="I252"/>
      <c r="J252"/>
      <c r="K252"/>
      <c r="L252"/>
      <c r="M252"/>
    </row>
    <row r="253" spans="1:13" x14ac:dyDescent="0.3">
      <c r="A253"/>
      <c r="B253"/>
      <c r="C253"/>
      <c r="D253"/>
      <c r="E253"/>
      <c r="F253"/>
      <c r="G253"/>
      <c r="H253"/>
      <c r="I253"/>
      <c r="J253"/>
      <c r="K253"/>
      <c r="L253"/>
      <c r="M253"/>
    </row>
    <row r="254" spans="1:13" x14ac:dyDescent="0.3">
      <c r="A254"/>
      <c r="B254"/>
      <c r="C254"/>
      <c r="D254"/>
      <c r="E254"/>
      <c r="F254"/>
      <c r="G254"/>
      <c r="H254"/>
      <c r="I254"/>
      <c r="J254"/>
      <c r="K254"/>
      <c r="L254"/>
      <c r="M254"/>
    </row>
    <row r="255" spans="1:13" x14ac:dyDescent="0.3">
      <c r="A255"/>
      <c r="B255"/>
      <c r="C255"/>
      <c r="D255"/>
      <c r="E255"/>
      <c r="F255"/>
      <c r="G255"/>
      <c r="H255"/>
      <c r="I255"/>
      <c r="J255"/>
      <c r="K255"/>
      <c r="L255"/>
      <c r="M255"/>
    </row>
    <row r="256" spans="1:13" x14ac:dyDescent="0.3">
      <c r="A256"/>
      <c r="B256"/>
      <c r="C256"/>
      <c r="D256"/>
      <c r="E256"/>
      <c r="F256"/>
      <c r="G256"/>
      <c r="H256"/>
      <c r="I256"/>
      <c r="J256"/>
      <c r="K256"/>
      <c r="L256"/>
      <c r="M256"/>
    </row>
    <row r="257" spans="1:13" x14ac:dyDescent="0.3">
      <c r="A257"/>
      <c r="B257"/>
      <c r="C257"/>
      <c r="D257"/>
      <c r="E257"/>
      <c r="F257"/>
      <c r="G257"/>
      <c r="H257"/>
      <c r="I257"/>
      <c r="J257"/>
      <c r="K257"/>
      <c r="L257"/>
      <c r="M257"/>
    </row>
    <row r="258" spans="1:13" x14ac:dyDescent="0.3">
      <c r="A258"/>
      <c r="B258"/>
      <c r="C258"/>
      <c r="D258"/>
      <c r="E258"/>
      <c r="F258"/>
      <c r="G258"/>
      <c r="H258"/>
      <c r="I258"/>
      <c r="J258"/>
      <c r="K258"/>
      <c r="L258"/>
      <c r="M258"/>
    </row>
    <row r="259" spans="1:13" x14ac:dyDescent="0.3">
      <c r="A259"/>
      <c r="B259"/>
      <c r="C259"/>
      <c r="D259"/>
      <c r="E259"/>
      <c r="F259"/>
      <c r="G259"/>
      <c r="H259"/>
      <c r="I259"/>
      <c r="J259"/>
      <c r="K259"/>
      <c r="L259"/>
      <c r="M259"/>
    </row>
    <row r="260" spans="1:13" x14ac:dyDescent="0.3">
      <c r="A260"/>
      <c r="B260"/>
      <c r="C260"/>
      <c r="D260"/>
      <c r="E260"/>
      <c r="F260"/>
      <c r="G260"/>
      <c r="H260"/>
      <c r="I260"/>
      <c r="J260"/>
      <c r="K260"/>
      <c r="L260"/>
      <c r="M260"/>
    </row>
    <row r="261" spans="1:13" x14ac:dyDescent="0.3">
      <c r="A261"/>
      <c r="B261"/>
      <c r="C261"/>
      <c r="D261"/>
      <c r="E261"/>
      <c r="F261"/>
      <c r="G261"/>
      <c r="H261"/>
      <c r="I261"/>
      <c r="J261"/>
      <c r="K261"/>
      <c r="L261"/>
      <c r="M261"/>
    </row>
    <row r="262" spans="1:13" x14ac:dyDescent="0.3">
      <c r="A262"/>
      <c r="B262"/>
      <c r="C262"/>
      <c r="D262"/>
      <c r="E262"/>
      <c r="F262"/>
      <c r="G262"/>
      <c r="H262"/>
      <c r="I262"/>
      <c r="J262"/>
      <c r="K262"/>
      <c r="L262"/>
      <c r="M262"/>
    </row>
    <row r="263" spans="1:13" x14ac:dyDescent="0.3">
      <c r="A263"/>
      <c r="B263"/>
      <c r="C263"/>
      <c r="D263"/>
      <c r="E263"/>
      <c r="F263"/>
      <c r="G263"/>
      <c r="H263"/>
      <c r="I263"/>
      <c r="J263"/>
      <c r="K263"/>
      <c r="L263"/>
      <c r="M263"/>
    </row>
    <row r="264" spans="1:13" x14ac:dyDescent="0.3">
      <c r="A264"/>
      <c r="B264"/>
      <c r="C264"/>
      <c r="D264"/>
      <c r="E264"/>
      <c r="F264"/>
      <c r="G264"/>
      <c r="H264"/>
      <c r="I264"/>
      <c r="J264"/>
      <c r="K264"/>
      <c r="L264"/>
      <c r="M264"/>
    </row>
    <row r="265" spans="1:13" x14ac:dyDescent="0.3">
      <c r="A265"/>
      <c r="B265"/>
      <c r="C265"/>
      <c r="D265"/>
      <c r="E265"/>
      <c r="F265"/>
      <c r="G265"/>
      <c r="H265"/>
      <c r="I265"/>
      <c r="J265"/>
      <c r="K265"/>
      <c r="L265"/>
      <c r="M265"/>
    </row>
    <row r="266" spans="1:13" x14ac:dyDescent="0.3">
      <c r="A266"/>
      <c r="B266"/>
      <c r="C266"/>
      <c r="D266"/>
      <c r="E266"/>
      <c r="F266"/>
      <c r="G266"/>
      <c r="H266"/>
      <c r="I266"/>
      <c r="J266"/>
      <c r="K266"/>
      <c r="L266"/>
      <c r="M266"/>
    </row>
    <row r="267" spans="1:13" x14ac:dyDescent="0.3">
      <c r="A267"/>
      <c r="B267"/>
      <c r="C267"/>
      <c r="D267"/>
      <c r="E267"/>
      <c r="F267"/>
      <c r="G267"/>
      <c r="H267"/>
      <c r="I267"/>
      <c r="J267"/>
      <c r="K267"/>
      <c r="L267"/>
      <c r="M267"/>
    </row>
    <row r="268" spans="1:13" x14ac:dyDescent="0.3">
      <c r="A268"/>
      <c r="B268"/>
      <c r="C268"/>
      <c r="D268"/>
      <c r="E268"/>
      <c r="F268"/>
      <c r="G268"/>
      <c r="H268"/>
      <c r="I268"/>
      <c r="J268"/>
      <c r="K268"/>
      <c r="L268"/>
      <c r="M268"/>
    </row>
    <row r="269" spans="1:13" x14ac:dyDescent="0.3">
      <c r="A269"/>
      <c r="B269"/>
      <c r="C269"/>
      <c r="D269"/>
      <c r="E269"/>
      <c r="F269"/>
      <c r="G269"/>
      <c r="H269"/>
      <c r="I269"/>
      <c r="J269"/>
      <c r="K269"/>
      <c r="L269"/>
      <c r="M269"/>
    </row>
    <row r="270" spans="1:13" x14ac:dyDescent="0.3">
      <c r="A270"/>
      <c r="B270"/>
      <c r="C270"/>
      <c r="D270"/>
      <c r="E270"/>
      <c r="F270"/>
      <c r="G270"/>
      <c r="H270"/>
      <c r="I270"/>
      <c r="J270"/>
      <c r="K270"/>
      <c r="L270"/>
      <c r="M270"/>
    </row>
    <row r="271" spans="1:13" x14ac:dyDescent="0.3">
      <c r="A271"/>
      <c r="B271"/>
      <c r="C271"/>
      <c r="D271"/>
      <c r="E271"/>
      <c r="F271"/>
      <c r="G271"/>
      <c r="H271"/>
      <c r="I271"/>
      <c r="J271"/>
      <c r="K271"/>
      <c r="L271"/>
      <c r="M271"/>
    </row>
    <row r="272" spans="1:13" x14ac:dyDescent="0.3">
      <c r="A272"/>
      <c r="B272"/>
      <c r="C272"/>
      <c r="D272"/>
      <c r="E272"/>
      <c r="F272"/>
      <c r="G272"/>
      <c r="H272"/>
      <c r="I272"/>
      <c r="J272"/>
      <c r="K272"/>
      <c r="L272"/>
      <c r="M272"/>
    </row>
    <row r="273" spans="1:13" x14ac:dyDescent="0.3">
      <c r="A273"/>
      <c r="B273"/>
      <c r="C273"/>
      <c r="D273"/>
      <c r="E273"/>
      <c r="F273"/>
      <c r="G273"/>
      <c r="H273"/>
      <c r="I273"/>
      <c r="J273"/>
      <c r="K273"/>
      <c r="L273"/>
      <c r="M273"/>
    </row>
    <row r="274" spans="1:13" x14ac:dyDescent="0.3">
      <c r="A274"/>
      <c r="B274"/>
      <c r="C274"/>
      <c r="D274"/>
      <c r="E274"/>
      <c r="F274"/>
      <c r="G274"/>
      <c r="H274"/>
      <c r="I274"/>
      <c r="J274"/>
      <c r="K274"/>
      <c r="L274"/>
      <c r="M274"/>
    </row>
    <row r="275" spans="1:13" x14ac:dyDescent="0.3">
      <c r="A275"/>
      <c r="B275"/>
      <c r="C275"/>
      <c r="D275"/>
      <c r="E275"/>
      <c r="F275"/>
      <c r="G275"/>
      <c r="H275"/>
      <c r="I275"/>
      <c r="J275"/>
      <c r="K275"/>
      <c r="L275"/>
      <c r="M275"/>
    </row>
    <row r="276" spans="1:13" x14ac:dyDescent="0.3">
      <c r="A276"/>
      <c r="B276"/>
      <c r="C276"/>
      <c r="D276"/>
      <c r="E276"/>
      <c r="F276"/>
      <c r="G276"/>
      <c r="H276"/>
      <c r="I276"/>
      <c r="J276"/>
      <c r="K276"/>
      <c r="L276"/>
      <c r="M276"/>
    </row>
    <row r="277" spans="1:13" x14ac:dyDescent="0.3">
      <c r="A277"/>
      <c r="B277"/>
      <c r="C277"/>
      <c r="D277"/>
      <c r="E277"/>
      <c r="F277"/>
      <c r="G277"/>
      <c r="H277"/>
      <c r="I277"/>
      <c r="J277"/>
      <c r="K277"/>
      <c r="L277"/>
      <c r="M277"/>
    </row>
    <row r="278" spans="1:13" x14ac:dyDescent="0.3">
      <c r="A278"/>
      <c r="B278"/>
      <c r="C278"/>
      <c r="D278"/>
      <c r="E278"/>
      <c r="F278"/>
      <c r="G278"/>
      <c r="H278"/>
      <c r="I278"/>
      <c r="J278"/>
      <c r="K278"/>
      <c r="L278"/>
      <c r="M278"/>
    </row>
    <row r="279" spans="1:13" x14ac:dyDescent="0.3">
      <c r="A279"/>
      <c r="B279"/>
      <c r="C279"/>
      <c r="D279"/>
      <c r="E279"/>
      <c r="F279"/>
      <c r="G279"/>
      <c r="H279"/>
      <c r="I279"/>
      <c r="J279"/>
      <c r="K279"/>
      <c r="L279"/>
      <c r="M279"/>
    </row>
    <row r="280" spans="1:13" x14ac:dyDescent="0.3">
      <c r="A280"/>
      <c r="B280"/>
      <c r="C280"/>
      <c r="D280"/>
      <c r="E280"/>
      <c r="F280"/>
      <c r="G280"/>
      <c r="H280"/>
      <c r="I280"/>
      <c r="J280"/>
      <c r="K280"/>
      <c r="L280"/>
      <c r="M280"/>
    </row>
    <row r="281" spans="1:13" x14ac:dyDescent="0.3">
      <c r="A281"/>
      <c r="B281"/>
      <c r="C281"/>
      <c r="D281"/>
      <c r="E281"/>
      <c r="F281"/>
      <c r="G281"/>
      <c r="H281"/>
      <c r="I281"/>
      <c r="J281"/>
      <c r="K281"/>
      <c r="L281"/>
      <c r="M281"/>
    </row>
    <row r="282" spans="1:13" x14ac:dyDescent="0.3">
      <c r="A282"/>
      <c r="B282"/>
      <c r="C282"/>
      <c r="D282"/>
      <c r="E282"/>
      <c r="F282"/>
      <c r="G282"/>
      <c r="H282"/>
      <c r="I282"/>
      <c r="J282"/>
      <c r="K282"/>
      <c r="L282"/>
      <c r="M282"/>
    </row>
    <row r="283" spans="1:13" x14ac:dyDescent="0.3">
      <c r="A283"/>
      <c r="B283"/>
      <c r="C283"/>
      <c r="D283"/>
      <c r="E283"/>
      <c r="F283"/>
      <c r="G283"/>
      <c r="H283"/>
      <c r="I283"/>
      <c r="J283"/>
      <c r="K283"/>
      <c r="L283"/>
      <c r="M283"/>
    </row>
    <row r="284" spans="1:13" x14ac:dyDescent="0.3">
      <c r="A284"/>
      <c r="B284"/>
      <c r="C284"/>
      <c r="D284"/>
      <c r="E284"/>
      <c r="F284"/>
      <c r="G284"/>
      <c r="H284"/>
      <c r="I284"/>
      <c r="J284"/>
      <c r="K284"/>
      <c r="L284"/>
      <c r="M284"/>
    </row>
    <row r="285" spans="1:13" x14ac:dyDescent="0.3">
      <c r="A285"/>
      <c r="B285"/>
      <c r="C285"/>
      <c r="D285"/>
      <c r="E285"/>
      <c r="F285"/>
      <c r="G285"/>
      <c r="H285"/>
      <c r="I285"/>
      <c r="J285"/>
      <c r="K285"/>
      <c r="L285"/>
      <c r="M285"/>
    </row>
    <row r="286" spans="1:13" x14ac:dyDescent="0.3">
      <c r="A286"/>
      <c r="B286"/>
      <c r="C286"/>
      <c r="D286"/>
      <c r="E286"/>
      <c r="F286"/>
      <c r="G286"/>
      <c r="H286"/>
      <c r="I286"/>
      <c r="J286"/>
      <c r="K286"/>
      <c r="L286"/>
      <c r="M286"/>
    </row>
    <row r="287" spans="1:13" x14ac:dyDescent="0.3">
      <c r="A287"/>
      <c r="B287"/>
      <c r="C287"/>
      <c r="D287"/>
      <c r="E287"/>
      <c r="F287"/>
      <c r="G287"/>
      <c r="H287"/>
      <c r="I287"/>
      <c r="J287"/>
      <c r="K287"/>
      <c r="L287"/>
      <c r="M287"/>
    </row>
    <row r="288" spans="1:13" x14ac:dyDescent="0.3">
      <c r="A288"/>
      <c r="B288"/>
      <c r="C288"/>
      <c r="D288"/>
      <c r="E288"/>
      <c r="F288"/>
      <c r="G288"/>
      <c r="H288"/>
      <c r="I288"/>
      <c r="J288"/>
      <c r="K288"/>
      <c r="L288"/>
      <c r="M288"/>
    </row>
    <row r="289" spans="1:13" x14ac:dyDescent="0.3">
      <c r="A289"/>
      <c r="B289"/>
      <c r="C289"/>
      <c r="D289"/>
      <c r="E289"/>
      <c r="F289"/>
      <c r="G289"/>
      <c r="H289"/>
      <c r="I289"/>
      <c r="J289"/>
      <c r="K289"/>
      <c r="L289"/>
      <c r="M289"/>
    </row>
    <row r="290" spans="1:13" x14ac:dyDescent="0.3">
      <c r="A290"/>
      <c r="B290"/>
      <c r="C290"/>
      <c r="D290"/>
      <c r="E290"/>
      <c r="F290"/>
      <c r="G290"/>
      <c r="H290"/>
      <c r="I290"/>
      <c r="J290"/>
      <c r="K290"/>
      <c r="L290"/>
      <c r="M290"/>
    </row>
    <row r="291" spans="1:13" x14ac:dyDescent="0.3">
      <c r="A291"/>
      <c r="B291"/>
      <c r="C291"/>
      <c r="D291"/>
      <c r="E291"/>
      <c r="F291"/>
      <c r="G291"/>
      <c r="H291"/>
      <c r="I291"/>
      <c r="J291"/>
      <c r="K291"/>
      <c r="L291"/>
      <c r="M291"/>
    </row>
    <row r="292" spans="1:13" x14ac:dyDescent="0.3">
      <c r="A292"/>
      <c r="B292"/>
      <c r="C292"/>
      <c r="D292"/>
      <c r="E292"/>
      <c r="F292"/>
      <c r="G292"/>
      <c r="H292"/>
      <c r="I292"/>
      <c r="J292"/>
      <c r="K292"/>
      <c r="L292"/>
      <c r="M292"/>
    </row>
    <row r="293" spans="1:13" x14ac:dyDescent="0.3">
      <c r="A293"/>
      <c r="B293"/>
      <c r="C293"/>
      <c r="D293"/>
      <c r="E293"/>
      <c r="F293"/>
      <c r="G293"/>
      <c r="H293"/>
      <c r="I293"/>
      <c r="J293"/>
      <c r="K293"/>
      <c r="L293"/>
      <c r="M293"/>
    </row>
    <row r="294" spans="1:13" x14ac:dyDescent="0.3">
      <c r="A294"/>
      <c r="B294"/>
      <c r="C294"/>
      <c r="D294"/>
      <c r="E294"/>
      <c r="F294"/>
      <c r="G294"/>
      <c r="H294"/>
      <c r="I294"/>
      <c r="J294"/>
      <c r="K294"/>
      <c r="L294"/>
      <c r="M294"/>
    </row>
    <row r="295" spans="1:13" x14ac:dyDescent="0.3">
      <c r="A295"/>
      <c r="B295"/>
      <c r="C295"/>
      <c r="D295"/>
      <c r="E295"/>
      <c r="F295"/>
      <c r="G295"/>
      <c r="H295"/>
      <c r="I295"/>
      <c r="J295"/>
      <c r="K295"/>
      <c r="L295"/>
      <c r="M295"/>
    </row>
    <row r="296" spans="1:13" x14ac:dyDescent="0.3">
      <c r="A296"/>
      <c r="B296"/>
      <c r="C296"/>
      <c r="D296"/>
      <c r="E296"/>
      <c r="F296"/>
      <c r="G296"/>
      <c r="H296"/>
      <c r="I296"/>
      <c r="J296"/>
      <c r="K296"/>
      <c r="L296"/>
      <c r="M296"/>
    </row>
    <row r="297" spans="1:13" x14ac:dyDescent="0.3">
      <c r="A297"/>
      <c r="B297"/>
      <c r="C297"/>
      <c r="D297"/>
      <c r="E297"/>
      <c r="F297"/>
      <c r="G297"/>
      <c r="H297"/>
      <c r="I297"/>
      <c r="J297"/>
      <c r="K297"/>
      <c r="L297"/>
      <c r="M297"/>
    </row>
    <row r="298" spans="1:13" x14ac:dyDescent="0.3">
      <c r="A298"/>
      <c r="B298"/>
      <c r="C298"/>
      <c r="D298"/>
      <c r="E298"/>
      <c r="F298"/>
      <c r="G298"/>
      <c r="H298"/>
      <c r="I298"/>
      <c r="J298"/>
      <c r="K298"/>
      <c r="L298"/>
      <c r="M298"/>
    </row>
    <row r="299" spans="1:13" x14ac:dyDescent="0.3">
      <c r="A299"/>
      <c r="B299"/>
      <c r="C299"/>
      <c r="D299"/>
      <c r="E299"/>
      <c r="F299"/>
      <c r="G299"/>
      <c r="H299"/>
      <c r="I299"/>
      <c r="J299"/>
      <c r="K299"/>
      <c r="L299"/>
      <c r="M299"/>
    </row>
    <row r="300" spans="1:13" x14ac:dyDescent="0.3">
      <c r="A300"/>
      <c r="B300"/>
      <c r="C300"/>
      <c r="D300"/>
      <c r="E300"/>
      <c r="F300"/>
      <c r="G300"/>
      <c r="H300"/>
      <c r="I300"/>
      <c r="J300"/>
      <c r="K300"/>
      <c r="L300"/>
      <c r="M300"/>
    </row>
    <row r="301" spans="1:13" x14ac:dyDescent="0.3">
      <c r="A301"/>
      <c r="B301"/>
      <c r="C301"/>
      <c r="D301"/>
      <c r="E301"/>
      <c r="F301"/>
      <c r="G301"/>
      <c r="H301"/>
      <c r="I301"/>
      <c r="J301"/>
      <c r="K301"/>
      <c r="L301"/>
      <c r="M301"/>
    </row>
    <row r="302" spans="1:13" x14ac:dyDescent="0.3">
      <c r="A302"/>
      <c r="B302"/>
      <c r="C302"/>
      <c r="D302"/>
      <c r="E302"/>
      <c r="F302"/>
      <c r="G302"/>
      <c r="H302"/>
      <c r="I302"/>
      <c r="J302"/>
      <c r="K302"/>
      <c r="L302"/>
      <c r="M302"/>
    </row>
    <row r="303" spans="1:13" x14ac:dyDescent="0.3">
      <c r="A303"/>
      <c r="B303"/>
      <c r="C303"/>
      <c r="D303"/>
      <c r="E303"/>
      <c r="F303"/>
      <c r="G303"/>
      <c r="H303"/>
      <c r="I303"/>
      <c r="J303"/>
      <c r="K303"/>
      <c r="L303"/>
      <c r="M303"/>
    </row>
    <row r="304" spans="1:13" x14ac:dyDescent="0.3">
      <c r="A304"/>
      <c r="B304"/>
      <c r="C304"/>
      <c r="D304"/>
      <c r="E304"/>
      <c r="F304"/>
      <c r="G304"/>
      <c r="H304"/>
      <c r="I304"/>
      <c r="J304"/>
      <c r="K304"/>
      <c r="L304"/>
      <c r="M304"/>
    </row>
    <row r="305" spans="1:13" x14ac:dyDescent="0.3">
      <c r="A305"/>
      <c r="B305"/>
      <c r="C305"/>
      <c r="D305"/>
      <c r="E305"/>
      <c r="F305"/>
      <c r="G305"/>
      <c r="H305"/>
      <c r="I305"/>
      <c r="J305"/>
      <c r="K305"/>
      <c r="L305"/>
      <c r="M305"/>
    </row>
    <row r="306" spans="1:13" x14ac:dyDescent="0.3">
      <c r="A306"/>
      <c r="B306"/>
      <c r="C306"/>
      <c r="D306"/>
      <c r="E306"/>
      <c r="F306"/>
      <c r="G306"/>
      <c r="H306"/>
      <c r="I306"/>
      <c r="J306"/>
      <c r="K306"/>
      <c r="L306"/>
      <c r="M306"/>
    </row>
    <row r="307" spans="1:13" x14ac:dyDescent="0.3">
      <c r="A307"/>
      <c r="B307"/>
      <c r="C307"/>
      <c r="D307"/>
      <c r="E307"/>
      <c r="F307"/>
      <c r="G307"/>
      <c r="H307"/>
      <c r="I307"/>
      <c r="J307"/>
      <c r="K307"/>
      <c r="L307"/>
      <c r="M307"/>
    </row>
    <row r="308" spans="1:13" x14ac:dyDescent="0.3">
      <c r="A308"/>
      <c r="B308"/>
      <c r="C308"/>
      <c r="D308"/>
      <c r="E308"/>
      <c r="F308"/>
      <c r="G308"/>
      <c r="H308"/>
      <c r="I308"/>
      <c r="J308"/>
      <c r="K308"/>
      <c r="L308"/>
      <c r="M308"/>
    </row>
    <row r="309" spans="1:13" x14ac:dyDescent="0.3">
      <c r="A309"/>
      <c r="B309"/>
      <c r="C309"/>
      <c r="D309"/>
      <c r="E309"/>
      <c r="F309"/>
      <c r="G309"/>
      <c r="H309"/>
      <c r="I309"/>
      <c r="J309"/>
      <c r="K309"/>
      <c r="L309"/>
      <c r="M309"/>
    </row>
    <row r="310" spans="1:13" x14ac:dyDescent="0.3">
      <c r="A310"/>
      <c r="B310"/>
      <c r="C310"/>
      <c r="D310"/>
      <c r="E310"/>
      <c r="F310"/>
      <c r="G310"/>
      <c r="H310"/>
      <c r="I310"/>
      <c r="J310"/>
      <c r="K310"/>
      <c r="L310"/>
      <c r="M310"/>
    </row>
    <row r="311" spans="1:13" x14ac:dyDescent="0.3">
      <c r="A311"/>
      <c r="B311"/>
      <c r="C311"/>
      <c r="D311"/>
      <c r="E311"/>
      <c r="F311"/>
      <c r="G311"/>
      <c r="H311"/>
      <c r="I311"/>
      <c r="J311"/>
      <c r="K311"/>
      <c r="L311"/>
      <c r="M311"/>
    </row>
    <row r="312" spans="1:13" x14ac:dyDescent="0.3">
      <c r="A312"/>
      <c r="B312"/>
      <c r="C312"/>
      <c r="D312"/>
      <c r="E312"/>
      <c r="F312"/>
      <c r="G312"/>
      <c r="H312"/>
      <c r="I312"/>
      <c r="J312"/>
      <c r="K312"/>
      <c r="L312"/>
      <c r="M312"/>
    </row>
    <row r="313" spans="1:13" x14ac:dyDescent="0.3">
      <c r="A313"/>
      <c r="B313"/>
      <c r="C313"/>
      <c r="D313"/>
      <c r="E313"/>
      <c r="F313"/>
      <c r="G313"/>
      <c r="H313"/>
      <c r="I313"/>
      <c r="J313"/>
      <c r="K313"/>
      <c r="L313"/>
      <c r="M313"/>
    </row>
    <row r="314" spans="1:13" x14ac:dyDescent="0.3">
      <c r="A314"/>
      <c r="B314"/>
      <c r="C314"/>
      <c r="D314"/>
      <c r="E314"/>
      <c r="F314"/>
      <c r="G314"/>
      <c r="H314"/>
      <c r="I314"/>
      <c r="J314"/>
      <c r="K314"/>
      <c r="L314"/>
      <c r="M314"/>
    </row>
    <row r="315" spans="1:13" x14ac:dyDescent="0.3">
      <c r="A315"/>
      <c r="B315"/>
      <c r="C315"/>
      <c r="D315"/>
      <c r="E315"/>
      <c r="F315"/>
      <c r="G315"/>
      <c r="H315"/>
      <c r="I315"/>
      <c r="J315"/>
      <c r="K315"/>
      <c r="L315"/>
      <c r="M315"/>
    </row>
    <row r="316" spans="1:13" x14ac:dyDescent="0.3">
      <c r="A316"/>
      <c r="B316"/>
      <c r="C316"/>
      <c r="D316"/>
      <c r="E316"/>
      <c r="F316"/>
      <c r="G316"/>
      <c r="H316"/>
      <c r="I316"/>
      <c r="J316"/>
      <c r="K316"/>
      <c r="L316"/>
      <c r="M316"/>
    </row>
    <row r="317" spans="1:13" x14ac:dyDescent="0.3">
      <c r="A317"/>
      <c r="B317"/>
      <c r="C317"/>
      <c r="D317"/>
      <c r="E317"/>
      <c r="F317"/>
      <c r="G317"/>
      <c r="H317"/>
      <c r="I317"/>
      <c r="J317"/>
      <c r="K317"/>
      <c r="L317"/>
      <c r="M317"/>
    </row>
    <row r="318" spans="1:13" x14ac:dyDescent="0.3">
      <c r="A318"/>
      <c r="B318"/>
      <c r="C318"/>
      <c r="D318"/>
      <c r="E318"/>
      <c r="F318"/>
      <c r="G318"/>
      <c r="H318"/>
      <c r="I318"/>
      <c r="J318"/>
      <c r="K318"/>
      <c r="L318"/>
      <c r="M318"/>
    </row>
    <row r="319" spans="1:13" x14ac:dyDescent="0.3">
      <c r="A319"/>
      <c r="B319"/>
      <c r="C319"/>
      <c r="D319"/>
      <c r="E319"/>
      <c r="F319"/>
      <c r="G319"/>
      <c r="H319"/>
      <c r="I319"/>
      <c r="J319"/>
      <c r="K319"/>
      <c r="L319"/>
      <c r="M319"/>
    </row>
    <row r="320" spans="1:13" x14ac:dyDescent="0.3">
      <c r="A320"/>
      <c r="B320"/>
      <c r="C320"/>
      <c r="D320"/>
      <c r="E320"/>
      <c r="F320"/>
      <c r="G320"/>
      <c r="H320"/>
      <c r="I320"/>
      <c r="J320"/>
      <c r="K320"/>
      <c r="L320"/>
      <c r="M320"/>
    </row>
    <row r="321" spans="1:13" x14ac:dyDescent="0.3">
      <c r="A321"/>
      <c r="B321"/>
      <c r="C321"/>
      <c r="D321"/>
      <c r="E321"/>
      <c r="F321"/>
      <c r="G321"/>
      <c r="H321"/>
      <c r="I321"/>
      <c r="J321"/>
      <c r="K321"/>
      <c r="L321"/>
      <c r="M321"/>
    </row>
    <row r="322" spans="1:13" x14ac:dyDescent="0.3">
      <c r="A322"/>
      <c r="B322"/>
      <c r="C322"/>
      <c r="D322"/>
      <c r="E322"/>
      <c r="F322"/>
      <c r="G322"/>
      <c r="H322"/>
      <c r="I322"/>
      <c r="J322"/>
      <c r="K322"/>
      <c r="L322"/>
      <c r="M322"/>
    </row>
    <row r="323" spans="1:13" x14ac:dyDescent="0.3">
      <c r="A323"/>
      <c r="B323"/>
      <c r="C323"/>
      <c r="D323"/>
      <c r="E323"/>
      <c r="F323"/>
      <c r="G323"/>
      <c r="H323"/>
      <c r="I323"/>
      <c r="J323"/>
      <c r="K323"/>
      <c r="L323"/>
      <c r="M323"/>
    </row>
    <row r="324" spans="1:13" x14ac:dyDescent="0.3">
      <c r="A324"/>
      <c r="B324"/>
      <c r="C324"/>
      <c r="D324"/>
      <c r="E324"/>
      <c r="F324"/>
      <c r="G324"/>
      <c r="H324"/>
      <c r="I324"/>
      <c r="J324"/>
      <c r="K324"/>
      <c r="L324"/>
      <c r="M324"/>
    </row>
    <row r="325" spans="1:13" x14ac:dyDescent="0.3">
      <c r="A325"/>
      <c r="B325"/>
      <c r="C325"/>
      <c r="D325"/>
      <c r="E325"/>
      <c r="F325"/>
      <c r="G325"/>
      <c r="H325"/>
      <c r="I325"/>
      <c r="J325"/>
      <c r="K325"/>
      <c r="L325"/>
      <c r="M325"/>
    </row>
    <row r="326" spans="1:13" x14ac:dyDescent="0.3">
      <c r="A326"/>
      <c r="B326"/>
      <c r="C326"/>
      <c r="D326"/>
      <c r="E326"/>
      <c r="F326"/>
      <c r="G326"/>
      <c r="H326"/>
      <c r="I326"/>
      <c r="J326"/>
      <c r="K326"/>
    </row>
    <row r="327" spans="1:13" x14ac:dyDescent="0.3">
      <c r="A327"/>
      <c r="B327"/>
      <c r="C327"/>
      <c r="D327"/>
      <c r="E327"/>
      <c r="F327"/>
      <c r="G327"/>
      <c r="H327"/>
      <c r="I327"/>
      <c r="J327"/>
      <c r="K327"/>
    </row>
    <row r="328" spans="1:13" x14ac:dyDescent="0.3">
      <c r="A328"/>
      <c r="B328"/>
      <c r="C328"/>
      <c r="D328"/>
      <c r="E328"/>
      <c r="F328"/>
      <c r="G328"/>
      <c r="H328"/>
      <c r="I328"/>
      <c r="J328"/>
      <c r="K328"/>
    </row>
    <row r="329" spans="1:13" x14ac:dyDescent="0.3">
      <c r="A329"/>
      <c r="B329"/>
      <c r="C329"/>
      <c r="D329"/>
      <c r="E329"/>
      <c r="F329"/>
      <c r="G329"/>
      <c r="H329"/>
      <c r="I329"/>
      <c r="J329"/>
      <c r="K329"/>
    </row>
    <row r="330" spans="1:13" x14ac:dyDescent="0.3">
      <c r="A330"/>
      <c r="B330"/>
      <c r="C330"/>
      <c r="D330"/>
      <c r="E330"/>
      <c r="F330"/>
      <c r="G330"/>
      <c r="H330"/>
      <c r="I330"/>
      <c r="J330"/>
      <c r="K330"/>
    </row>
    <row r="331" spans="1:13" x14ac:dyDescent="0.3">
      <c r="A331"/>
      <c r="B331"/>
      <c r="C331"/>
      <c r="D331"/>
      <c r="E331"/>
      <c r="F331"/>
      <c r="G331"/>
      <c r="H331"/>
      <c r="I331"/>
      <c r="J331"/>
      <c r="K331"/>
    </row>
    <row r="332" spans="1:13" x14ac:dyDescent="0.3">
      <c r="A332"/>
      <c r="B332"/>
      <c r="C332"/>
      <c r="D332"/>
      <c r="E332"/>
      <c r="F332"/>
      <c r="G332"/>
      <c r="H332"/>
      <c r="I332"/>
      <c r="J332"/>
      <c r="K332"/>
    </row>
    <row r="333" spans="1:13" x14ac:dyDescent="0.3">
      <c r="A333"/>
      <c r="B333"/>
      <c r="C333"/>
      <c r="D333"/>
      <c r="E333"/>
      <c r="F333"/>
      <c r="G333"/>
      <c r="H333"/>
      <c r="I333"/>
      <c r="J333"/>
      <c r="K333"/>
    </row>
    <row r="334" spans="1:13" x14ac:dyDescent="0.3">
      <c r="A334"/>
      <c r="B334"/>
      <c r="C334"/>
      <c r="D334"/>
      <c r="E334"/>
      <c r="F334"/>
      <c r="G334"/>
      <c r="H334"/>
      <c r="I334"/>
      <c r="J334"/>
      <c r="K334"/>
    </row>
    <row r="335" spans="1:13" x14ac:dyDescent="0.3">
      <c r="A335"/>
      <c r="B335"/>
      <c r="C335"/>
      <c r="D335"/>
      <c r="E335"/>
      <c r="F335"/>
      <c r="G335"/>
      <c r="H335"/>
      <c r="I335"/>
      <c r="J335"/>
      <c r="K335"/>
    </row>
    <row r="336" spans="1:13" x14ac:dyDescent="0.3">
      <c r="A336"/>
      <c r="B336"/>
      <c r="C336"/>
      <c r="D336"/>
      <c r="E336"/>
      <c r="F336"/>
      <c r="G336"/>
      <c r="H336"/>
      <c r="I336"/>
      <c r="J336"/>
      <c r="K336"/>
    </row>
    <row r="337" spans="1:11" x14ac:dyDescent="0.3">
      <c r="A337"/>
      <c r="B337"/>
      <c r="C337"/>
      <c r="D337"/>
      <c r="E337"/>
      <c r="F337"/>
      <c r="G337"/>
      <c r="H337"/>
      <c r="I337"/>
      <c r="J337"/>
      <c r="K337"/>
    </row>
    <row r="338" spans="1:11" x14ac:dyDescent="0.3">
      <c r="A338"/>
      <c r="B338"/>
      <c r="C338"/>
      <c r="D338"/>
      <c r="E338"/>
      <c r="F338"/>
      <c r="G338"/>
      <c r="H338"/>
      <c r="I338"/>
      <c r="J338"/>
      <c r="K338"/>
    </row>
    <row r="339" spans="1:11" x14ac:dyDescent="0.3">
      <c r="A339"/>
      <c r="B339"/>
      <c r="C339"/>
      <c r="D339"/>
      <c r="E339"/>
      <c r="F339"/>
      <c r="G339"/>
      <c r="H339"/>
      <c r="I339"/>
      <c r="J339"/>
      <c r="K339"/>
    </row>
    <row r="340" spans="1:11" x14ac:dyDescent="0.3">
      <c r="A340"/>
      <c r="B340"/>
      <c r="C340"/>
      <c r="D340"/>
      <c r="E340"/>
      <c r="F340"/>
      <c r="G340"/>
      <c r="H340"/>
      <c r="I340"/>
      <c r="J340"/>
      <c r="K340"/>
    </row>
    <row r="341" spans="1:11" x14ac:dyDescent="0.3">
      <c r="A341"/>
      <c r="B341"/>
      <c r="C341"/>
      <c r="D341"/>
      <c r="E341"/>
      <c r="F341"/>
      <c r="G341"/>
      <c r="H341"/>
      <c r="I341"/>
      <c r="J341"/>
      <c r="K341"/>
    </row>
    <row r="342" spans="1:11" x14ac:dyDescent="0.3">
      <c r="A342"/>
      <c r="B342"/>
      <c r="C342"/>
      <c r="D342"/>
      <c r="E342"/>
      <c r="F342"/>
      <c r="G342"/>
      <c r="H342"/>
      <c r="I342"/>
      <c r="J342"/>
      <c r="K342"/>
    </row>
    <row r="343" spans="1:11" x14ac:dyDescent="0.3">
      <c r="A343"/>
      <c r="B343"/>
      <c r="C343"/>
      <c r="D343"/>
      <c r="E343"/>
      <c r="F343"/>
      <c r="G343"/>
      <c r="H343"/>
      <c r="I343"/>
      <c r="J343"/>
      <c r="K343"/>
    </row>
    <row r="344" spans="1:11" x14ac:dyDescent="0.3">
      <c r="A344"/>
      <c r="B344"/>
      <c r="C344"/>
      <c r="D344"/>
      <c r="E344"/>
      <c r="F344"/>
      <c r="G344"/>
      <c r="H344"/>
      <c r="I344"/>
      <c r="J344"/>
      <c r="K344"/>
    </row>
    <row r="345" spans="1:11" x14ac:dyDescent="0.3">
      <c r="A345"/>
      <c r="B345"/>
      <c r="C345"/>
      <c r="D345"/>
      <c r="E345"/>
      <c r="F345"/>
      <c r="G345"/>
      <c r="H345"/>
      <c r="I345"/>
      <c r="J345"/>
      <c r="K345"/>
    </row>
    <row r="346" spans="1:11" x14ac:dyDescent="0.3">
      <c r="A346"/>
      <c r="B346"/>
      <c r="C346"/>
      <c r="D346"/>
      <c r="E346"/>
      <c r="F346"/>
      <c r="G346"/>
      <c r="H346"/>
      <c r="I346"/>
      <c r="J346"/>
      <c r="K346"/>
    </row>
    <row r="347" spans="1:11" x14ac:dyDescent="0.3">
      <c r="A347"/>
      <c r="B347"/>
      <c r="C347"/>
      <c r="D347"/>
      <c r="E347"/>
      <c r="F347"/>
      <c r="G347"/>
      <c r="H347"/>
      <c r="I347"/>
      <c r="J347"/>
      <c r="K347"/>
    </row>
    <row r="348" spans="1:11" x14ac:dyDescent="0.3">
      <c r="A348"/>
      <c r="B348"/>
      <c r="C348"/>
      <c r="D348"/>
      <c r="E348"/>
      <c r="F348"/>
      <c r="G348"/>
      <c r="H348"/>
      <c r="I348"/>
      <c r="J348"/>
      <c r="K348"/>
    </row>
    <row r="349" spans="1:11" x14ac:dyDescent="0.3">
      <c r="A349"/>
      <c r="B349"/>
      <c r="C349"/>
      <c r="D349"/>
      <c r="E349"/>
      <c r="F349"/>
      <c r="G349"/>
      <c r="H349"/>
      <c r="I349"/>
      <c r="J349"/>
      <c r="K349"/>
    </row>
    <row r="350" spans="1:11" x14ac:dyDescent="0.3">
      <c r="A350"/>
      <c r="B350"/>
      <c r="C350"/>
      <c r="D350"/>
      <c r="E350"/>
      <c r="F350"/>
      <c r="G350"/>
      <c r="H350"/>
      <c r="I350"/>
      <c r="J350"/>
      <c r="K350"/>
    </row>
    <row r="351" spans="1:11" x14ac:dyDescent="0.3">
      <c r="A351"/>
      <c r="B351"/>
      <c r="C351"/>
      <c r="D351"/>
      <c r="E351"/>
      <c r="F351"/>
      <c r="G351"/>
      <c r="H351"/>
      <c r="I351"/>
      <c r="J351"/>
      <c r="K351"/>
    </row>
    <row r="352" spans="1:11" x14ac:dyDescent="0.3">
      <c r="A352"/>
      <c r="B352"/>
      <c r="C352"/>
      <c r="D352"/>
      <c r="E352"/>
      <c r="F352"/>
      <c r="G352"/>
      <c r="H352"/>
      <c r="I352"/>
      <c r="J352"/>
      <c r="K352"/>
    </row>
    <row r="353" spans="1:11" x14ac:dyDescent="0.3">
      <c r="A353"/>
      <c r="B353"/>
      <c r="C353"/>
      <c r="D353"/>
      <c r="E353"/>
      <c r="F353"/>
      <c r="G353"/>
      <c r="H353"/>
      <c r="I353"/>
      <c r="J353"/>
      <c r="K353"/>
    </row>
    <row r="354" spans="1:11" x14ac:dyDescent="0.3">
      <c r="A354"/>
      <c r="B354"/>
      <c r="C354"/>
      <c r="D354"/>
      <c r="E354"/>
      <c r="F354"/>
      <c r="G354"/>
      <c r="H354"/>
      <c r="I354"/>
      <c r="J354"/>
      <c r="K354"/>
    </row>
    <row r="355" spans="1:11" x14ac:dyDescent="0.3">
      <c r="A355"/>
      <c r="B355"/>
      <c r="C355"/>
      <c r="D355"/>
      <c r="E355"/>
      <c r="F355"/>
      <c r="G355"/>
      <c r="H355"/>
      <c r="I355"/>
      <c r="J355"/>
      <c r="K355"/>
    </row>
    <row r="356" spans="1:11" x14ac:dyDescent="0.3">
      <c r="A356"/>
      <c r="B356"/>
      <c r="C356"/>
      <c r="D356"/>
      <c r="E356"/>
      <c r="F356"/>
      <c r="G356"/>
      <c r="H356"/>
      <c r="I356"/>
      <c r="J356"/>
      <c r="K356"/>
    </row>
    <row r="357" spans="1:11" x14ac:dyDescent="0.3">
      <c r="A357"/>
      <c r="B357"/>
      <c r="C357"/>
      <c r="D357"/>
      <c r="E357"/>
      <c r="F357"/>
      <c r="G357"/>
      <c r="H357"/>
      <c r="I357"/>
      <c r="J357"/>
      <c r="K357"/>
    </row>
    <row r="358" spans="1:11" x14ac:dyDescent="0.3">
      <c r="A358"/>
      <c r="B358"/>
      <c r="C358"/>
      <c r="D358"/>
      <c r="E358"/>
      <c r="F358"/>
      <c r="G358"/>
      <c r="H358"/>
      <c r="I358"/>
      <c r="J358"/>
      <c r="K358"/>
    </row>
    <row r="359" spans="1:11" x14ac:dyDescent="0.3">
      <c r="A359"/>
      <c r="B359"/>
      <c r="C359"/>
      <c r="D359"/>
      <c r="E359"/>
      <c r="F359"/>
      <c r="G359"/>
      <c r="H359"/>
      <c r="I359"/>
      <c r="J359"/>
      <c r="K359"/>
    </row>
    <row r="360" spans="1:11" x14ac:dyDescent="0.3">
      <c r="A360"/>
      <c r="B360"/>
      <c r="C360"/>
      <c r="D360"/>
      <c r="E360"/>
      <c r="F360"/>
      <c r="G360"/>
      <c r="H360"/>
      <c r="I360"/>
      <c r="J360"/>
      <c r="K360"/>
    </row>
    <row r="361" spans="1:11" x14ac:dyDescent="0.3">
      <c r="A361"/>
      <c r="B361"/>
      <c r="C361"/>
      <c r="D361"/>
      <c r="E361"/>
      <c r="F361"/>
      <c r="G361"/>
      <c r="H361"/>
      <c r="I361"/>
      <c r="J361"/>
      <c r="K361"/>
    </row>
    <row r="362" spans="1:11" x14ac:dyDescent="0.3">
      <c r="A362"/>
      <c r="B362"/>
      <c r="C362"/>
      <c r="D362"/>
      <c r="E362"/>
      <c r="F362"/>
      <c r="G362"/>
      <c r="H362"/>
      <c r="I362"/>
      <c r="J362"/>
      <c r="K362"/>
    </row>
    <row r="363" spans="1:11" x14ac:dyDescent="0.3">
      <c r="A363"/>
      <c r="B363"/>
      <c r="C363"/>
      <c r="D363"/>
      <c r="E363"/>
      <c r="F363"/>
      <c r="G363"/>
      <c r="H363"/>
      <c r="I363"/>
      <c r="J363"/>
      <c r="K363"/>
    </row>
    <row r="364" spans="1:11" x14ac:dyDescent="0.3">
      <c r="A364"/>
      <c r="B364"/>
      <c r="C364"/>
      <c r="D364"/>
      <c r="E364"/>
      <c r="F364"/>
      <c r="G364"/>
      <c r="H364"/>
      <c r="I364"/>
      <c r="J364"/>
      <c r="K364"/>
    </row>
    <row r="365" spans="1:11" x14ac:dyDescent="0.3">
      <c r="A365"/>
      <c r="B365"/>
      <c r="C365"/>
      <c r="D365"/>
      <c r="E365"/>
      <c r="F365"/>
      <c r="G365"/>
      <c r="H365"/>
      <c r="I365"/>
      <c r="J365"/>
      <c r="K365"/>
    </row>
    <row r="366" spans="1:11" x14ac:dyDescent="0.3">
      <c r="A366"/>
      <c r="B366"/>
      <c r="C366"/>
      <c r="D366"/>
      <c r="E366"/>
      <c r="F366"/>
      <c r="G366"/>
      <c r="H366"/>
      <c r="I366"/>
      <c r="J366"/>
      <c r="K366"/>
    </row>
    <row r="367" spans="1:11" x14ac:dyDescent="0.3">
      <c r="A367"/>
      <c r="B367"/>
      <c r="C367"/>
      <c r="D367"/>
      <c r="E367"/>
      <c r="F367"/>
      <c r="G367"/>
      <c r="H367"/>
      <c r="I367"/>
      <c r="J367"/>
      <c r="K367"/>
    </row>
    <row r="368" spans="1:11" x14ac:dyDescent="0.3">
      <c r="A368"/>
      <c r="B368"/>
      <c r="C368"/>
      <c r="D368"/>
      <c r="E368"/>
      <c r="F368"/>
      <c r="G368"/>
      <c r="H368"/>
      <c r="I368"/>
      <c r="J368"/>
      <c r="K368"/>
    </row>
    <row r="369" spans="1:11" x14ac:dyDescent="0.3">
      <c r="A369"/>
      <c r="B369"/>
      <c r="C369"/>
      <c r="D369"/>
      <c r="E369"/>
      <c r="F369"/>
      <c r="G369"/>
      <c r="H369"/>
      <c r="I369"/>
      <c r="J369"/>
      <c r="K369"/>
    </row>
    <row r="370" spans="1:11" x14ac:dyDescent="0.3">
      <c r="A370"/>
      <c r="B370"/>
      <c r="C370"/>
      <c r="D370"/>
      <c r="E370"/>
      <c r="F370"/>
      <c r="G370"/>
      <c r="H370"/>
      <c r="I370"/>
      <c r="J370"/>
      <c r="K370"/>
    </row>
    <row r="371" spans="1:11" x14ac:dyDescent="0.3">
      <c r="A371"/>
      <c r="B371"/>
      <c r="C371"/>
      <c r="D371"/>
      <c r="E371"/>
      <c r="F371"/>
      <c r="G371"/>
      <c r="H371"/>
      <c r="I371"/>
      <c r="J371"/>
      <c r="K371"/>
    </row>
    <row r="372" spans="1:11" x14ac:dyDescent="0.3">
      <c r="A372"/>
      <c r="B372"/>
      <c r="C372"/>
      <c r="D372"/>
      <c r="E372"/>
      <c r="F372"/>
      <c r="G372"/>
      <c r="H372"/>
      <c r="I372"/>
      <c r="J372"/>
      <c r="K372"/>
    </row>
    <row r="373" spans="1:11" x14ac:dyDescent="0.3">
      <c r="A373"/>
      <c r="B373"/>
      <c r="C373"/>
      <c r="D373"/>
      <c r="E373"/>
      <c r="F373"/>
      <c r="G373"/>
      <c r="H373"/>
      <c r="I373"/>
      <c r="J373"/>
      <c r="K373"/>
    </row>
    <row r="374" spans="1:11" x14ac:dyDescent="0.3">
      <c r="A374"/>
      <c r="B374"/>
      <c r="C374"/>
      <c r="D374"/>
      <c r="E374"/>
      <c r="F374"/>
      <c r="G374"/>
      <c r="H374"/>
      <c r="I374"/>
      <c r="J374"/>
      <c r="K374"/>
    </row>
    <row r="375" spans="1:11" x14ac:dyDescent="0.3">
      <c r="A375"/>
      <c r="B375"/>
      <c r="C375"/>
      <c r="D375"/>
      <c r="E375"/>
      <c r="F375"/>
      <c r="G375"/>
      <c r="H375"/>
      <c r="I375"/>
      <c r="J375"/>
      <c r="K375"/>
    </row>
    <row r="376" spans="1:11" x14ac:dyDescent="0.3">
      <c r="A376"/>
      <c r="B376"/>
      <c r="C376"/>
      <c r="D376"/>
      <c r="E376"/>
      <c r="F376"/>
      <c r="G376"/>
      <c r="H376"/>
      <c r="I376"/>
      <c r="J376"/>
      <c r="K376"/>
    </row>
    <row r="377" spans="1:11" x14ac:dyDescent="0.3">
      <c r="A377"/>
      <c r="B377"/>
      <c r="C377"/>
      <c r="D377"/>
      <c r="E377"/>
      <c r="F377"/>
      <c r="G377"/>
      <c r="H377"/>
      <c r="I377"/>
      <c r="J377"/>
      <c r="K377"/>
    </row>
    <row r="378" spans="1:11" x14ac:dyDescent="0.3">
      <c r="A378"/>
      <c r="B378"/>
      <c r="C378"/>
      <c r="D378"/>
      <c r="E378"/>
      <c r="F378"/>
      <c r="G378"/>
      <c r="H378"/>
      <c r="I378"/>
      <c r="J378"/>
      <c r="K378"/>
    </row>
    <row r="379" spans="1:11" x14ac:dyDescent="0.3">
      <c r="A379"/>
      <c r="B379"/>
      <c r="C379"/>
      <c r="D379"/>
      <c r="E379"/>
      <c r="F379"/>
      <c r="G379"/>
      <c r="H379"/>
      <c r="I379"/>
      <c r="J379"/>
      <c r="K379"/>
    </row>
    <row r="380" spans="1:11" x14ac:dyDescent="0.3">
      <c r="A380"/>
      <c r="B380"/>
      <c r="C380"/>
      <c r="D380"/>
      <c r="E380"/>
      <c r="F380"/>
      <c r="G380"/>
      <c r="H380"/>
      <c r="I380"/>
      <c r="J380"/>
      <c r="K380"/>
    </row>
    <row r="381" spans="1:11" x14ac:dyDescent="0.3">
      <c r="A381"/>
      <c r="B381"/>
      <c r="C381"/>
      <c r="D381"/>
      <c r="E381"/>
      <c r="F381"/>
      <c r="G381"/>
      <c r="H381"/>
      <c r="I381"/>
      <c r="J381"/>
      <c r="K381"/>
    </row>
    <row r="382" spans="1:11" x14ac:dyDescent="0.3">
      <c r="A382"/>
      <c r="B382"/>
      <c r="C382"/>
      <c r="D382"/>
      <c r="E382"/>
      <c r="F382"/>
      <c r="G382"/>
      <c r="H382"/>
      <c r="I382"/>
      <c r="J382"/>
      <c r="K382"/>
    </row>
    <row r="383" spans="1:11" x14ac:dyDescent="0.3">
      <c r="A383"/>
      <c r="B383"/>
      <c r="C383"/>
      <c r="D383"/>
      <c r="E383"/>
      <c r="F383"/>
      <c r="G383"/>
      <c r="H383"/>
      <c r="I383"/>
      <c r="J383"/>
      <c r="K383"/>
    </row>
    <row r="384" spans="1:11" x14ac:dyDescent="0.3">
      <c r="A384"/>
      <c r="B384"/>
      <c r="C384"/>
      <c r="D384"/>
      <c r="E384"/>
      <c r="F384"/>
      <c r="G384"/>
      <c r="H384"/>
      <c r="I384"/>
      <c r="J384"/>
      <c r="K384"/>
    </row>
    <row r="385" spans="1:11" x14ac:dyDescent="0.3">
      <c r="A385"/>
      <c r="B385"/>
      <c r="C385"/>
      <c r="D385"/>
      <c r="E385"/>
      <c r="F385"/>
      <c r="G385"/>
      <c r="H385"/>
      <c r="I385"/>
      <c r="J385"/>
      <c r="K385"/>
    </row>
    <row r="386" spans="1:11" x14ac:dyDescent="0.3">
      <c r="A386"/>
      <c r="B386"/>
      <c r="C386"/>
      <c r="D386"/>
      <c r="E386"/>
      <c r="F386"/>
      <c r="G386"/>
      <c r="H386"/>
      <c r="I386"/>
      <c r="J386"/>
      <c r="K386"/>
    </row>
    <row r="387" spans="1:11" x14ac:dyDescent="0.3">
      <c r="A387"/>
      <c r="B387"/>
      <c r="C387"/>
      <c r="D387"/>
      <c r="E387"/>
      <c r="F387"/>
      <c r="G387"/>
      <c r="H387"/>
      <c r="I387"/>
      <c r="J387"/>
      <c r="K387"/>
    </row>
    <row r="388" spans="1:11" x14ac:dyDescent="0.3">
      <c r="A388"/>
      <c r="B388"/>
      <c r="C388"/>
      <c r="D388"/>
      <c r="E388"/>
      <c r="F388"/>
      <c r="G388"/>
      <c r="H388"/>
      <c r="I388"/>
      <c r="J388"/>
      <c r="K388"/>
    </row>
    <row r="389" spans="1:11" x14ac:dyDescent="0.3">
      <c r="A389"/>
      <c r="B389"/>
      <c r="C389"/>
      <c r="D389"/>
      <c r="E389"/>
      <c r="F389"/>
      <c r="G389"/>
      <c r="H389"/>
      <c r="I389"/>
      <c r="J389"/>
      <c r="K389"/>
    </row>
    <row r="390" spans="1:11" x14ac:dyDescent="0.3">
      <c r="A390"/>
      <c r="B390"/>
      <c r="C390"/>
      <c r="D390"/>
      <c r="E390"/>
      <c r="F390"/>
      <c r="G390"/>
      <c r="H390"/>
      <c r="I390"/>
      <c r="J390"/>
      <c r="K390"/>
    </row>
    <row r="391" spans="1:11" x14ac:dyDescent="0.3">
      <c r="A391"/>
      <c r="B391"/>
      <c r="C391"/>
      <c r="D391"/>
      <c r="E391"/>
      <c r="F391"/>
      <c r="G391"/>
      <c r="H391"/>
      <c r="I391"/>
      <c r="J391"/>
      <c r="K391"/>
    </row>
    <row r="392" spans="1:11" x14ac:dyDescent="0.3">
      <c r="A392"/>
      <c r="B392"/>
      <c r="C392"/>
      <c r="D392"/>
      <c r="E392"/>
      <c r="F392"/>
      <c r="G392"/>
      <c r="H392"/>
      <c r="I392"/>
      <c r="J392"/>
      <c r="K392"/>
    </row>
    <row r="393" spans="1:11" x14ac:dyDescent="0.3">
      <c r="A393"/>
      <c r="B393"/>
      <c r="C393"/>
      <c r="D393"/>
      <c r="E393"/>
      <c r="F393"/>
      <c r="G393"/>
      <c r="H393"/>
      <c r="I393"/>
      <c r="J393"/>
      <c r="K393"/>
    </row>
    <row r="394" spans="1:11" x14ac:dyDescent="0.3">
      <c r="A394"/>
      <c r="B394"/>
      <c r="C394"/>
      <c r="D394"/>
      <c r="E394"/>
      <c r="F394"/>
      <c r="G394"/>
      <c r="H394"/>
      <c r="I394"/>
      <c r="J394"/>
      <c r="K394"/>
    </row>
    <row r="395" spans="1:11" x14ac:dyDescent="0.3">
      <c r="A395"/>
      <c r="B395"/>
      <c r="C395"/>
      <c r="D395"/>
      <c r="E395"/>
      <c r="F395"/>
      <c r="G395"/>
      <c r="H395"/>
      <c r="I395"/>
      <c r="J395"/>
      <c r="K395"/>
    </row>
    <row r="396" spans="1:11" x14ac:dyDescent="0.3">
      <c r="A396"/>
      <c r="B396"/>
      <c r="C396"/>
      <c r="D396"/>
      <c r="E396"/>
      <c r="F396"/>
      <c r="G396"/>
      <c r="H396"/>
      <c r="I396"/>
      <c r="J396"/>
      <c r="K396"/>
    </row>
    <row r="397" spans="1:11" x14ac:dyDescent="0.3">
      <c r="A397"/>
      <c r="B397"/>
      <c r="C397"/>
      <c r="D397"/>
      <c r="E397"/>
      <c r="F397"/>
      <c r="G397"/>
      <c r="H397"/>
      <c r="I397"/>
      <c r="J397"/>
      <c r="K397"/>
    </row>
    <row r="398" spans="1:11" x14ac:dyDescent="0.3">
      <c r="A398"/>
      <c r="B398"/>
      <c r="C398"/>
      <c r="D398"/>
      <c r="E398"/>
      <c r="F398"/>
      <c r="G398"/>
      <c r="H398"/>
      <c r="I398"/>
      <c r="J398"/>
      <c r="K398"/>
    </row>
    <row r="399" spans="1:11" x14ac:dyDescent="0.3">
      <c r="A399"/>
      <c r="B399"/>
      <c r="C399"/>
      <c r="D399"/>
      <c r="E399"/>
      <c r="F399"/>
      <c r="G399"/>
      <c r="H399"/>
      <c r="I399"/>
      <c r="J399"/>
      <c r="K399"/>
    </row>
    <row r="400" spans="1:11" x14ac:dyDescent="0.3">
      <c r="A400"/>
      <c r="B400"/>
      <c r="C400"/>
      <c r="D400"/>
      <c r="E400"/>
      <c r="F400"/>
      <c r="G400"/>
      <c r="H400"/>
      <c r="I400"/>
      <c r="J400"/>
      <c r="K400"/>
    </row>
    <row r="401" spans="1:11" x14ac:dyDescent="0.3">
      <c r="A401"/>
      <c r="B401"/>
      <c r="C401"/>
      <c r="D401"/>
      <c r="E401"/>
      <c r="F401"/>
      <c r="G401"/>
      <c r="H401"/>
      <c r="I401"/>
      <c r="J401"/>
      <c r="K401"/>
    </row>
    <row r="402" spans="1:11" x14ac:dyDescent="0.3">
      <c r="A402"/>
      <c r="B402"/>
      <c r="C402"/>
      <c r="D402"/>
      <c r="E402"/>
      <c r="F402"/>
      <c r="G402"/>
      <c r="H402"/>
      <c r="I402"/>
      <c r="J402"/>
      <c r="K402"/>
    </row>
    <row r="403" spans="1:11" x14ac:dyDescent="0.3">
      <c r="A403"/>
      <c r="B403"/>
      <c r="C403"/>
      <c r="D403"/>
      <c r="E403"/>
      <c r="F403"/>
      <c r="G403"/>
      <c r="H403"/>
      <c r="I403"/>
      <c r="J403"/>
      <c r="K403"/>
    </row>
    <row r="404" spans="1:11" x14ac:dyDescent="0.3">
      <c r="A404"/>
      <c r="B404"/>
      <c r="C404"/>
      <c r="D404"/>
      <c r="E404"/>
      <c r="F404"/>
      <c r="G404"/>
      <c r="H404"/>
      <c r="I404"/>
      <c r="J404"/>
      <c r="K404"/>
    </row>
    <row r="405" spans="1:11" x14ac:dyDescent="0.3">
      <c r="A405"/>
      <c r="B405"/>
      <c r="C405"/>
      <c r="D405"/>
      <c r="E405"/>
      <c r="F405"/>
      <c r="G405"/>
      <c r="H405"/>
      <c r="I405"/>
      <c r="J405"/>
      <c r="K405"/>
    </row>
    <row r="406" spans="1:11" x14ac:dyDescent="0.3">
      <c r="A406"/>
      <c r="B406"/>
      <c r="C406"/>
      <c r="D406"/>
      <c r="E406"/>
      <c r="F406"/>
      <c r="G406"/>
      <c r="H406"/>
      <c r="I406"/>
      <c r="J406"/>
      <c r="K406"/>
    </row>
    <row r="407" spans="1:11" x14ac:dyDescent="0.3">
      <c r="A407"/>
      <c r="B407"/>
      <c r="C407"/>
      <c r="D407"/>
      <c r="E407"/>
      <c r="F407"/>
      <c r="G407"/>
      <c r="H407"/>
      <c r="I407"/>
      <c r="J407"/>
      <c r="K407"/>
    </row>
    <row r="408" spans="1:11" x14ac:dyDescent="0.3">
      <c r="A408"/>
      <c r="B408"/>
      <c r="C408"/>
      <c r="D408"/>
      <c r="E408"/>
      <c r="F408"/>
      <c r="G408"/>
      <c r="H408"/>
      <c r="I408"/>
      <c r="J408"/>
      <c r="K408"/>
    </row>
    <row r="409" spans="1:11" x14ac:dyDescent="0.3">
      <c r="A409"/>
      <c r="B409"/>
      <c r="C409"/>
      <c r="D409"/>
      <c r="E409"/>
      <c r="F409"/>
      <c r="G409"/>
      <c r="H409"/>
      <c r="I409"/>
      <c r="J409"/>
      <c r="K409"/>
    </row>
    <row r="410" spans="1:11" x14ac:dyDescent="0.3">
      <c r="A410"/>
      <c r="B410"/>
      <c r="C410"/>
      <c r="D410"/>
      <c r="E410"/>
      <c r="F410"/>
      <c r="G410"/>
      <c r="H410"/>
      <c r="I410"/>
      <c r="J410"/>
      <c r="K410"/>
    </row>
    <row r="411" spans="1:11" x14ac:dyDescent="0.3">
      <c r="A411"/>
      <c r="B411"/>
      <c r="C411"/>
      <c r="D411"/>
      <c r="E411"/>
      <c r="F411"/>
      <c r="G411"/>
      <c r="H411"/>
      <c r="I411"/>
      <c r="J411"/>
      <c r="K411"/>
    </row>
    <row r="412" spans="1:11" x14ac:dyDescent="0.3">
      <c r="A412"/>
      <c r="B412"/>
      <c r="C412"/>
      <c r="D412"/>
      <c r="E412"/>
      <c r="F412"/>
      <c r="G412"/>
      <c r="H412"/>
      <c r="I412"/>
      <c r="J412"/>
      <c r="K412"/>
    </row>
    <row r="413" spans="1:11" x14ac:dyDescent="0.3">
      <c r="A413"/>
      <c r="B413"/>
      <c r="C413"/>
      <c r="D413"/>
      <c r="E413"/>
      <c r="F413"/>
      <c r="G413"/>
      <c r="H413"/>
      <c r="I413"/>
      <c r="J413"/>
      <c r="K413"/>
    </row>
    <row r="414" spans="1:11" x14ac:dyDescent="0.3">
      <c r="A414"/>
      <c r="B414"/>
      <c r="C414"/>
      <c r="D414"/>
      <c r="E414"/>
      <c r="F414"/>
      <c r="G414"/>
      <c r="H414"/>
      <c r="I414"/>
      <c r="J414"/>
      <c r="K414"/>
    </row>
    <row r="415" spans="1:11" x14ac:dyDescent="0.3">
      <c r="A415"/>
      <c r="B415"/>
      <c r="C415"/>
      <c r="D415"/>
      <c r="E415"/>
      <c r="F415"/>
      <c r="G415"/>
      <c r="H415"/>
      <c r="I415"/>
      <c r="J415"/>
      <c r="K415"/>
    </row>
    <row r="416" spans="1:11" x14ac:dyDescent="0.3">
      <c r="A416"/>
      <c r="B416"/>
      <c r="C416"/>
      <c r="D416"/>
      <c r="E416"/>
      <c r="F416"/>
      <c r="G416"/>
    </row>
    <row r="417" spans="1:7" x14ac:dyDescent="0.3">
      <c r="A417"/>
      <c r="B417"/>
      <c r="C417"/>
      <c r="D417"/>
      <c r="E417"/>
      <c r="F417"/>
      <c r="G417"/>
    </row>
    <row r="418" spans="1:7" x14ac:dyDescent="0.3">
      <c r="A418"/>
      <c r="B418"/>
      <c r="C418"/>
      <c r="D418"/>
      <c r="E418"/>
      <c r="F418"/>
      <c r="G418"/>
    </row>
    <row r="419" spans="1:7" x14ac:dyDescent="0.3">
      <c r="A419"/>
      <c r="B419"/>
      <c r="C419"/>
      <c r="D419"/>
      <c r="E419"/>
      <c r="F419"/>
      <c r="G419"/>
    </row>
    <row r="420" spans="1:7" x14ac:dyDescent="0.3">
      <c r="A420"/>
      <c r="B420"/>
      <c r="C420"/>
      <c r="D420"/>
      <c r="E420"/>
      <c r="F420"/>
      <c r="G420"/>
    </row>
    <row r="421" spans="1:7" x14ac:dyDescent="0.3">
      <c r="A421"/>
      <c r="B421"/>
      <c r="C421"/>
      <c r="D421"/>
      <c r="E421"/>
      <c r="F421"/>
    </row>
    <row r="422" spans="1:7" x14ac:dyDescent="0.3">
      <c r="A422"/>
      <c r="B422"/>
      <c r="C422"/>
      <c r="D422"/>
      <c r="E422"/>
      <c r="F422"/>
    </row>
    <row r="423" spans="1:7" x14ac:dyDescent="0.3">
      <c r="A423"/>
      <c r="B423"/>
      <c r="C423"/>
      <c r="D423"/>
      <c r="E423"/>
      <c r="F423"/>
    </row>
    <row r="424" spans="1:7" x14ac:dyDescent="0.3">
      <c r="A424"/>
      <c r="B424"/>
      <c r="C424"/>
      <c r="D424"/>
      <c r="E424"/>
      <c r="F424"/>
    </row>
    <row r="425" spans="1:7" x14ac:dyDescent="0.3">
      <c r="A425"/>
      <c r="B425"/>
      <c r="C425"/>
      <c r="D425"/>
      <c r="E425"/>
      <c r="F425"/>
    </row>
    <row r="426" spans="1:7" x14ac:dyDescent="0.3">
      <c r="A426"/>
      <c r="B426"/>
      <c r="C426"/>
      <c r="D426"/>
      <c r="E426"/>
      <c r="F426"/>
    </row>
    <row r="427" spans="1:7" x14ac:dyDescent="0.3">
      <c r="A427"/>
      <c r="B427"/>
      <c r="C427"/>
      <c r="D427"/>
      <c r="E427"/>
      <c r="F427"/>
    </row>
    <row r="428" spans="1:7" x14ac:dyDescent="0.3">
      <c r="A428"/>
      <c r="B428"/>
      <c r="C428"/>
      <c r="D428"/>
      <c r="E428"/>
      <c r="F428"/>
    </row>
    <row r="429" spans="1:7" x14ac:dyDescent="0.3">
      <c r="A429"/>
      <c r="B429"/>
      <c r="C429"/>
      <c r="D429"/>
      <c r="E429"/>
      <c r="F429"/>
    </row>
    <row r="430" spans="1:7" x14ac:dyDescent="0.3">
      <c r="A430"/>
      <c r="B430"/>
      <c r="C430"/>
      <c r="D430"/>
      <c r="E430"/>
      <c r="F430"/>
    </row>
    <row r="431" spans="1:7" x14ac:dyDescent="0.3">
      <c r="A431"/>
      <c r="B431"/>
      <c r="C431"/>
      <c r="D431"/>
      <c r="E431"/>
      <c r="F431"/>
    </row>
    <row r="432" spans="1:7" x14ac:dyDescent="0.3">
      <c r="A432"/>
      <c r="B432"/>
      <c r="C432"/>
      <c r="D432"/>
      <c r="E432"/>
      <c r="F432"/>
    </row>
    <row r="433" spans="1:6" x14ac:dyDescent="0.3">
      <c r="A433"/>
      <c r="B433"/>
      <c r="C433"/>
      <c r="D433"/>
      <c r="E433"/>
      <c r="F433"/>
    </row>
    <row r="434" spans="1:6" x14ac:dyDescent="0.3">
      <c r="A434"/>
      <c r="B434"/>
      <c r="C434"/>
      <c r="D434"/>
      <c r="E434"/>
      <c r="F434"/>
    </row>
    <row r="435" spans="1:6" x14ac:dyDescent="0.3">
      <c r="A435"/>
      <c r="B435"/>
      <c r="C435"/>
      <c r="D435"/>
      <c r="E435"/>
      <c r="F435"/>
    </row>
    <row r="436" spans="1:6" x14ac:dyDescent="0.3">
      <c r="A436"/>
      <c r="B436"/>
      <c r="C436"/>
      <c r="D436"/>
      <c r="E436"/>
    </row>
    <row r="437" spans="1:6" x14ac:dyDescent="0.3">
      <c r="A437"/>
      <c r="B437"/>
      <c r="C437"/>
      <c r="D437"/>
      <c r="E437"/>
    </row>
    <row r="438" spans="1:6" x14ac:dyDescent="0.3">
      <c r="A438"/>
      <c r="B438"/>
      <c r="C438"/>
      <c r="D438"/>
      <c r="E438"/>
    </row>
    <row r="439" spans="1:6" x14ac:dyDescent="0.3">
      <c r="A439"/>
      <c r="B439"/>
      <c r="C439"/>
      <c r="D439"/>
      <c r="E439"/>
    </row>
    <row r="440" spans="1:6" x14ac:dyDescent="0.3">
      <c r="A440"/>
      <c r="B440"/>
      <c r="C440"/>
      <c r="D440"/>
      <c r="E440"/>
    </row>
    <row r="441" spans="1:6" x14ac:dyDescent="0.3">
      <c r="A441"/>
      <c r="B441"/>
      <c r="C441"/>
      <c r="D441"/>
      <c r="E441"/>
    </row>
    <row r="442" spans="1:6" x14ac:dyDescent="0.3">
      <c r="A442"/>
      <c r="B442"/>
      <c r="C442"/>
      <c r="D442"/>
      <c r="E442"/>
    </row>
    <row r="443" spans="1:6" x14ac:dyDescent="0.3">
      <c r="A443"/>
      <c r="B443"/>
      <c r="C443"/>
      <c r="D443"/>
      <c r="E443"/>
    </row>
    <row r="444" spans="1:6" x14ac:dyDescent="0.3">
      <c r="A444"/>
      <c r="B444"/>
      <c r="C444"/>
      <c r="D444"/>
      <c r="E444"/>
    </row>
    <row r="445" spans="1:6" x14ac:dyDescent="0.3">
      <c r="A445"/>
      <c r="B445"/>
      <c r="C445"/>
      <c r="D445"/>
      <c r="E445"/>
    </row>
    <row r="446" spans="1:6" x14ac:dyDescent="0.3">
      <c r="A446"/>
      <c r="B446"/>
      <c r="C446"/>
      <c r="D446"/>
      <c r="E446"/>
    </row>
    <row r="447" spans="1:6" x14ac:dyDescent="0.3">
      <c r="A447"/>
      <c r="B447"/>
      <c r="C447"/>
      <c r="D447"/>
      <c r="E447"/>
    </row>
    <row r="448" spans="1:6" x14ac:dyDescent="0.3">
      <c r="A448"/>
      <c r="B448"/>
      <c r="C448"/>
      <c r="D448"/>
      <c r="E448"/>
    </row>
    <row r="449" spans="1:5" x14ac:dyDescent="0.3">
      <c r="A449"/>
      <c r="B449"/>
      <c r="C449"/>
      <c r="D449"/>
      <c r="E449"/>
    </row>
    <row r="450" spans="1:5" x14ac:dyDescent="0.3">
      <c r="A450"/>
      <c r="B450"/>
      <c r="C450"/>
      <c r="D450"/>
      <c r="E450"/>
    </row>
    <row r="451" spans="1:5" x14ac:dyDescent="0.3">
      <c r="A451"/>
      <c r="B451"/>
      <c r="C451"/>
      <c r="D451"/>
      <c r="E451"/>
    </row>
    <row r="452" spans="1:5" x14ac:dyDescent="0.3">
      <c r="A452"/>
      <c r="B452"/>
      <c r="C452"/>
      <c r="D452"/>
      <c r="E452"/>
    </row>
    <row r="453" spans="1:5" x14ac:dyDescent="0.3">
      <c r="A453"/>
      <c r="B453"/>
      <c r="C453"/>
      <c r="D453"/>
      <c r="E453"/>
    </row>
    <row r="454" spans="1:5" x14ac:dyDescent="0.3">
      <c r="A454"/>
      <c r="B454"/>
      <c r="C454"/>
      <c r="D454"/>
      <c r="E454"/>
    </row>
    <row r="455" spans="1:5" x14ac:dyDescent="0.3">
      <c r="A455"/>
      <c r="B455"/>
      <c r="C455"/>
      <c r="D455"/>
      <c r="E455"/>
    </row>
    <row r="456" spans="1:5" x14ac:dyDescent="0.3">
      <c r="A456"/>
      <c r="B456"/>
      <c r="C456"/>
      <c r="D456"/>
      <c r="E456"/>
    </row>
    <row r="457" spans="1:5" x14ac:dyDescent="0.3">
      <c r="A457"/>
      <c r="B457"/>
      <c r="C457"/>
      <c r="D457"/>
      <c r="E457"/>
    </row>
    <row r="458" spans="1:5" x14ac:dyDescent="0.3">
      <c r="A458"/>
      <c r="B458"/>
      <c r="C458"/>
      <c r="D458"/>
      <c r="E458"/>
    </row>
    <row r="459" spans="1:5" x14ac:dyDescent="0.3">
      <c r="A459"/>
      <c r="B459"/>
      <c r="C459"/>
      <c r="D459"/>
      <c r="E459"/>
    </row>
    <row r="460" spans="1:5" x14ac:dyDescent="0.3">
      <c r="A460"/>
      <c r="B460"/>
      <c r="C460"/>
      <c r="D460"/>
      <c r="E460"/>
    </row>
    <row r="461" spans="1:5" x14ac:dyDescent="0.3">
      <c r="A461"/>
      <c r="B461"/>
      <c r="C461"/>
      <c r="D461"/>
      <c r="E461"/>
    </row>
    <row r="462" spans="1:5" x14ac:dyDescent="0.3">
      <c r="A462"/>
      <c r="B462"/>
      <c r="C462"/>
      <c r="D462"/>
      <c r="E462"/>
    </row>
    <row r="463" spans="1:5" x14ac:dyDescent="0.3">
      <c r="A463"/>
      <c r="B463"/>
      <c r="C463"/>
      <c r="D463"/>
      <c r="E463"/>
    </row>
    <row r="464" spans="1:5" x14ac:dyDescent="0.3">
      <c r="A464"/>
      <c r="B464"/>
      <c r="C464"/>
      <c r="D464"/>
      <c r="E464"/>
    </row>
    <row r="465" spans="1:5" x14ac:dyDescent="0.3">
      <c r="A465"/>
      <c r="B465"/>
      <c r="C465"/>
      <c r="D465"/>
      <c r="E465"/>
    </row>
    <row r="466" spans="1:5" x14ac:dyDescent="0.3">
      <c r="A466"/>
      <c r="B466"/>
      <c r="C466"/>
      <c r="D466"/>
      <c r="E466"/>
    </row>
    <row r="467" spans="1:5" x14ac:dyDescent="0.3">
      <c r="A467"/>
      <c r="B467"/>
      <c r="C467"/>
      <c r="D467"/>
      <c r="E467"/>
    </row>
    <row r="468" spans="1:5" x14ac:dyDescent="0.3">
      <c r="A468"/>
      <c r="B468"/>
      <c r="C468"/>
      <c r="D468"/>
      <c r="E468"/>
    </row>
    <row r="469" spans="1:5" x14ac:dyDescent="0.3">
      <c r="A469"/>
      <c r="B469"/>
      <c r="C469"/>
      <c r="D469"/>
      <c r="E469"/>
    </row>
    <row r="470" spans="1:5" x14ac:dyDescent="0.3">
      <c r="A470"/>
      <c r="B470"/>
      <c r="C470"/>
      <c r="D470"/>
      <c r="E470"/>
    </row>
    <row r="471" spans="1:5" x14ac:dyDescent="0.3">
      <c r="A471"/>
      <c r="B471"/>
      <c r="C471"/>
      <c r="D471"/>
      <c r="E471"/>
    </row>
    <row r="472" spans="1:5" x14ac:dyDescent="0.3">
      <c r="A472"/>
      <c r="B472"/>
      <c r="C472"/>
      <c r="D472"/>
      <c r="E472"/>
    </row>
    <row r="473" spans="1:5" x14ac:dyDescent="0.3">
      <c r="A473"/>
      <c r="B473"/>
      <c r="C473"/>
      <c r="D473"/>
      <c r="E473"/>
    </row>
    <row r="474" spans="1:5" x14ac:dyDescent="0.3">
      <c r="A474"/>
      <c r="B474"/>
      <c r="C474"/>
      <c r="D474"/>
      <c r="E47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2913D-9392-4E6E-BBEF-345CFE4B25B5}">
  <dimension ref="A1:G89"/>
  <sheetViews>
    <sheetView workbookViewId="0">
      <selection activeCell="C2" sqref="C2"/>
    </sheetView>
  </sheetViews>
  <sheetFormatPr defaultRowHeight="14.4" x14ac:dyDescent="0.3"/>
  <cols>
    <col min="1" max="1" width="8.6640625" bestFit="1" customWidth="1"/>
    <col min="2" max="2" width="10.44140625" bestFit="1" customWidth="1"/>
    <col min="5" max="5" width="11" bestFit="1" customWidth="1"/>
    <col min="6" max="6" width="32.109375" bestFit="1" customWidth="1"/>
    <col min="7" max="7" width="22.6640625" bestFit="1" customWidth="1"/>
    <col min="8" max="8" width="7" bestFit="1" customWidth="1"/>
  </cols>
  <sheetData>
    <row r="1" spans="1:7" x14ac:dyDescent="0.3">
      <c r="A1" t="s">
        <v>3190</v>
      </c>
      <c r="B1" t="s">
        <v>0</v>
      </c>
      <c r="C1" t="s">
        <v>0</v>
      </c>
    </row>
    <row r="2" spans="1:7" x14ac:dyDescent="0.3">
      <c r="A2" t="s">
        <v>1135</v>
      </c>
      <c r="B2" t="s">
        <v>135</v>
      </c>
      <c r="C2">
        <v>2</v>
      </c>
      <c r="E2" t="s">
        <v>1135</v>
      </c>
      <c r="F2" t="s">
        <v>135</v>
      </c>
      <c r="G2">
        <v>2</v>
      </c>
    </row>
    <row r="3" spans="1:7" x14ac:dyDescent="0.3">
      <c r="A3" t="s">
        <v>34</v>
      </c>
      <c r="B3" t="s">
        <v>135</v>
      </c>
      <c r="C3">
        <v>2</v>
      </c>
      <c r="E3" t="s">
        <v>34</v>
      </c>
      <c r="F3" t="s">
        <v>135</v>
      </c>
      <c r="G3">
        <v>2</v>
      </c>
    </row>
    <row r="4" spans="1:7" x14ac:dyDescent="0.3">
      <c r="A4" t="s">
        <v>23</v>
      </c>
      <c r="B4" t="s">
        <v>135</v>
      </c>
      <c r="C4">
        <v>2</v>
      </c>
      <c r="E4" t="s">
        <v>23</v>
      </c>
      <c r="F4" t="s">
        <v>135</v>
      </c>
      <c r="G4">
        <v>2</v>
      </c>
    </row>
    <row r="5" spans="1:7" x14ac:dyDescent="0.3">
      <c r="A5" t="s">
        <v>15</v>
      </c>
      <c r="B5" t="s">
        <v>135</v>
      </c>
      <c r="C5">
        <v>2</v>
      </c>
      <c r="E5" t="s">
        <v>15</v>
      </c>
      <c r="F5" t="s">
        <v>135</v>
      </c>
      <c r="G5">
        <v>2</v>
      </c>
    </row>
    <row r="6" spans="1:7" x14ac:dyDescent="0.3">
      <c r="A6" t="s">
        <v>6</v>
      </c>
      <c r="B6" t="s">
        <v>135</v>
      </c>
      <c r="C6">
        <v>2</v>
      </c>
      <c r="E6" t="s">
        <v>6</v>
      </c>
      <c r="F6" t="s">
        <v>135</v>
      </c>
      <c r="G6">
        <v>2</v>
      </c>
    </row>
    <row r="7" spans="1:7" x14ac:dyDescent="0.3">
      <c r="A7" t="s">
        <v>3</v>
      </c>
      <c r="B7" t="s">
        <v>135</v>
      </c>
      <c r="C7">
        <v>2</v>
      </c>
      <c r="E7" t="s">
        <v>3</v>
      </c>
      <c r="F7" t="s">
        <v>135</v>
      </c>
      <c r="G7">
        <v>2</v>
      </c>
    </row>
    <row r="8" spans="1:7" x14ac:dyDescent="0.3">
      <c r="A8" t="s">
        <v>3582</v>
      </c>
      <c r="B8" t="s">
        <v>135</v>
      </c>
      <c r="C8">
        <v>2</v>
      </c>
      <c r="E8" t="s">
        <v>3582</v>
      </c>
      <c r="F8" t="s">
        <v>135</v>
      </c>
      <c r="G8">
        <v>2</v>
      </c>
    </row>
    <row r="9" spans="1:7" x14ac:dyDescent="0.3">
      <c r="A9" t="s">
        <v>20</v>
      </c>
      <c r="B9" t="s">
        <v>135</v>
      </c>
      <c r="C9">
        <v>2</v>
      </c>
      <c r="E9" t="s">
        <v>20</v>
      </c>
      <c r="F9" t="s">
        <v>135</v>
      </c>
      <c r="G9">
        <v>2</v>
      </c>
    </row>
    <row r="10" spans="1:7" x14ac:dyDescent="0.3">
      <c r="A10" t="s">
        <v>3604</v>
      </c>
      <c r="B10" t="s">
        <v>135</v>
      </c>
      <c r="C10">
        <v>2</v>
      </c>
      <c r="E10" t="s">
        <v>3604</v>
      </c>
      <c r="F10" t="s">
        <v>135</v>
      </c>
      <c r="G10">
        <v>2</v>
      </c>
    </row>
    <row r="11" spans="1:7" x14ac:dyDescent="0.3">
      <c r="A11" t="s">
        <v>3199</v>
      </c>
      <c r="B11" t="s">
        <v>135</v>
      </c>
      <c r="C11">
        <v>2</v>
      </c>
      <c r="E11" t="s">
        <v>3199</v>
      </c>
      <c r="F11" t="s">
        <v>135</v>
      </c>
      <c r="G11">
        <v>2</v>
      </c>
    </row>
    <row r="12" spans="1:7" x14ac:dyDescent="0.3">
      <c r="A12" t="s">
        <v>12</v>
      </c>
      <c r="B12" t="s">
        <v>135</v>
      </c>
      <c r="C12">
        <v>2</v>
      </c>
      <c r="E12" t="s">
        <v>12</v>
      </c>
      <c r="F12" t="s">
        <v>135</v>
      </c>
      <c r="G12">
        <v>2</v>
      </c>
    </row>
    <row r="13" spans="1:7" x14ac:dyDescent="0.3">
      <c r="A13" t="s">
        <v>27</v>
      </c>
      <c r="B13" t="s">
        <v>135</v>
      </c>
      <c r="C13">
        <v>2</v>
      </c>
      <c r="E13" t="s">
        <v>27</v>
      </c>
      <c r="F13" t="s">
        <v>135</v>
      </c>
      <c r="G13">
        <v>2</v>
      </c>
    </row>
    <row r="14" spans="1:7" x14ac:dyDescent="0.3">
      <c r="A14" t="s">
        <v>3617</v>
      </c>
      <c r="B14" t="s">
        <v>135</v>
      </c>
      <c r="C14">
        <v>2</v>
      </c>
      <c r="E14" t="s">
        <v>3617</v>
      </c>
      <c r="F14" t="s">
        <v>135</v>
      </c>
      <c r="G14">
        <v>2</v>
      </c>
    </row>
    <row r="15" spans="1:7" x14ac:dyDescent="0.3">
      <c r="A15" t="s">
        <v>10</v>
      </c>
      <c r="B15" t="s">
        <v>135</v>
      </c>
      <c r="C15">
        <v>2</v>
      </c>
      <c r="E15" t="s">
        <v>10</v>
      </c>
      <c r="F15" t="s">
        <v>135</v>
      </c>
      <c r="G15">
        <v>2</v>
      </c>
    </row>
    <row r="16" spans="1:7" x14ac:dyDescent="0.3">
      <c r="A16" t="s">
        <v>8</v>
      </c>
      <c r="B16" t="s">
        <v>135</v>
      </c>
      <c r="C16">
        <v>2</v>
      </c>
      <c r="E16" t="s">
        <v>8</v>
      </c>
      <c r="F16" t="s">
        <v>135</v>
      </c>
      <c r="G16">
        <v>2</v>
      </c>
    </row>
    <row r="17" spans="1:7" x14ac:dyDescent="0.3">
      <c r="A17" t="s">
        <v>3623</v>
      </c>
      <c r="B17" t="s">
        <v>135</v>
      </c>
      <c r="C17">
        <v>2</v>
      </c>
      <c r="E17" t="s">
        <v>3623</v>
      </c>
      <c r="F17" t="s">
        <v>135</v>
      </c>
      <c r="G17">
        <v>2</v>
      </c>
    </row>
    <row r="18" spans="1:7" x14ac:dyDescent="0.3">
      <c r="A18" t="s">
        <v>4</v>
      </c>
      <c r="B18" t="s">
        <v>135</v>
      </c>
      <c r="C18">
        <v>2</v>
      </c>
      <c r="E18" t="s">
        <v>4</v>
      </c>
      <c r="F18" t="s">
        <v>135</v>
      </c>
      <c r="G18">
        <v>2</v>
      </c>
    </row>
    <row r="19" spans="1:7" x14ac:dyDescent="0.3">
      <c r="A19" t="s">
        <v>3627</v>
      </c>
      <c r="B19" t="s">
        <v>135</v>
      </c>
      <c r="C19">
        <v>2</v>
      </c>
      <c r="E19" t="s">
        <v>3627</v>
      </c>
      <c r="F19" t="s">
        <v>135</v>
      </c>
      <c r="G19">
        <v>2</v>
      </c>
    </row>
    <row r="20" spans="1:7" x14ac:dyDescent="0.3">
      <c r="A20" t="s">
        <v>454</v>
      </c>
      <c r="B20" t="s">
        <v>135</v>
      </c>
      <c r="C20">
        <v>2</v>
      </c>
      <c r="E20" t="s">
        <v>454</v>
      </c>
      <c r="F20" t="s">
        <v>135</v>
      </c>
      <c r="G20">
        <v>2</v>
      </c>
    </row>
    <row r="21" spans="1:7" x14ac:dyDescent="0.3">
      <c r="A21" t="s">
        <v>244</v>
      </c>
      <c r="B21" t="s">
        <v>135</v>
      </c>
      <c r="C21">
        <v>2</v>
      </c>
      <c r="E21" t="s">
        <v>244</v>
      </c>
      <c r="F21" t="s">
        <v>135</v>
      </c>
      <c r="G21">
        <v>2</v>
      </c>
    </row>
    <row r="22" spans="1:7" x14ac:dyDescent="0.3">
      <c r="A22" t="s">
        <v>244</v>
      </c>
      <c r="B22" t="s">
        <v>135</v>
      </c>
      <c r="C22">
        <v>2</v>
      </c>
      <c r="E22" t="s">
        <v>244</v>
      </c>
      <c r="F22" t="s">
        <v>135</v>
      </c>
      <c r="G22">
        <v>2</v>
      </c>
    </row>
    <row r="23" spans="1:7" x14ac:dyDescent="0.3">
      <c r="A23" t="s">
        <v>327</v>
      </c>
      <c r="B23" t="s">
        <v>135</v>
      </c>
      <c r="C23">
        <v>2</v>
      </c>
      <c r="E23" t="s">
        <v>327</v>
      </c>
      <c r="F23" t="s">
        <v>135</v>
      </c>
      <c r="G23">
        <v>2</v>
      </c>
    </row>
    <row r="24" spans="1:7" x14ac:dyDescent="0.3">
      <c r="A24" t="s">
        <v>326</v>
      </c>
      <c r="B24" t="s">
        <v>135</v>
      </c>
      <c r="C24">
        <v>2</v>
      </c>
      <c r="E24" t="s">
        <v>326</v>
      </c>
      <c r="F24" t="s">
        <v>135</v>
      </c>
      <c r="G24">
        <v>2</v>
      </c>
    </row>
    <row r="25" spans="1:7" x14ac:dyDescent="0.3">
      <c r="A25" t="s">
        <v>302</v>
      </c>
      <c r="B25" t="s">
        <v>135</v>
      </c>
      <c r="C25">
        <v>2</v>
      </c>
      <c r="E25" t="s">
        <v>302</v>
      </c>
      <c r="F25" t="s">
        <v>135</v>
      </c>
      <c r="G25">
        <v>2</v>
      </c>
    </row>
    <row r="26" spans="1:7" x14ac:dyDescent="0.3">
      <c r="A26" t="s">
        <v>458</v>
      </c>
      <c r="B26" t="s">
        <v>135</v>
      </c>
      <c r="C26">
        <v>2</v>
      </c>
      <c r="E26" t="s">
        <v>458</v>
      </c>
      <c r="F26" t="s">
        <v>135</v>
      </c>
      <c r="G26">
        <v>2</v>
      </c>
    </row>
    <row r="27" spans="1:7" x14ac:dyDescent="0.3">
      <c r="A27" t="s">
        <v>1086</v>
      </c>
      <c r="B27" t="s">
        <v>135</v>
      </c>
      <c r="C27">
        <v>2</v>
      </c>
      <c r="E27" t="s">
        <v>1086</v>
      </c>
      <c r="F27" t="s">
        <v>135</v>
      </c>
      <c r="G27">
        <v>2</v>
      </c>
    </row>
    <row r="28" spans="1:7" x14ac:dyDescent="0.3">
      <c r="A28" t="s">
        <v>3471</v>
      </c>
      <c r="B28" t="s">
        <v>135</v>
      </c>
      <c r="C28">
        <v>2</v>
      </c>
      <c r="E28" t="s">
        <v>3471</v>
      </c>
      <c r="F28" t="s">
        <v>135</v>
      </c>
      <c r="G28">
        <v>2</v>
      </c>
    </row>
    <row r="29" spans="1:7" x14ac:dyDescent="0.3">
      <c r="A29" t="s">
        <v>3721</v>
      </c>
      <c r="B29" t="s">
        <v>135</v>
      </c>
      <c r="C29">
        <v>2</v>
      </c>
      <c r="E29" t="s">
        <v>3721</v>
      </c>
      <c r="F29" t="s">
        <v>135</v>
      </c>
      <c r="G29">
        <v>2</v>
      </c>
    </row>
    <row r="30" spans="1:7" x14ac:dyDescent="0.3">
      <c r="A30" t="s">
        <v>3472</v>
      </c>
      <c r="B30" t="s">
        <v>135</v>
      </c>
      <c r="C30">
        <v>2</v>
      </c>
      <c r="E30" t="s">
        <v>3472</v>
      </c>
      <c r="F30" t="s">
        <v>135</v>
      </c>
      <c r="G30">
        <v>2</v>
      </c>
    </row>
    <row r="31" spans="1:7" x14ac:dyDescent="0.3">
      <c r="A31" t="s">
        <v>3722</v>
      </c>
      <c r="B31" t="s">
        <v>135</v>
      </c>
      <c r="C31">
        <v>2</v>
      </c>
      <c r="E31" t="s">
        <v>3722</v>
      </c>
      <c r="F31" t="s">
        <v>135</v>
      </c>
      <c r="G31">
        <v>2</v>
      </c>
    </row>
    <row r="32" spans="1:7" x14ac:dyDescent="0.3">
      <c r="A32" t="s">
        <v>4844</v>
      </c>
      <c r="B32" t="s">
        <v>135</v>
      </c>
      <c r="C32">
        <v>2</v>
      </c>
      <c r="E32" t="s">
        <v>4844</v>
      </c>
      <c r="F32" t="s">
        <v>135</v>
      </c>
      <c r="G32">
        <v>2</v>
      </c>
    </row>
    <row r="33" spans="1:7" x14ac:dyDescent="0.3">
      <c r="A33" t="s">
        <v>4843</v>
      </c>
      <c r="B33" t="s">
        <v>135</v>
      </c>
      <c r="C33">
        <v>2</v>
      </c>
      <c r="E33" t="s">
        <v>4843</v>
      </c>
      <c r="F33" t="s">
        <v>135</v>
      </c>
      <c r="G33">
        <v>2</v>
      </c>
    </row>
    <row r="34" spans="1:7" x14ac:dyDescent="0.3">
      <c r="A34" t="s">
        <v>5861</v>
      </c>
      <c r="B34" t="s">
        <v>135</v>
      </c>
      <c r="C34">
        <v>2</v>
      </c>
      <c r="E34" t="s">
        <v>5861</v>
      </c>
      <c r="F34" t="s">
        <v>135</v>
      </c>
      <c r="G34">
        <v>2</v>
      </c>
    </row>
    <row r="35" spans="1:7" x14ac:dyDescent="0.3">
      <c r="A35" t="s">
        <v>5862</v>
      </c>
      <c r="B35" t="s">
        <v>135</v>
      </c>
      <c r="C35">
        <v>2</v>
      </c>
      <c r="E35" t="s">
        <v>5862</v>
      </c>
      <c r="F35" t="s">
        <v>135</v>
      </c>
      <c r="G35">
        <v>2</v>
      </c>
    </row>
    <row r="36" spans="1:7" x14ac:dyDescent="0.3">
      <c r="A36" t="s">
        <v>7803</v>
      </c>
      <c r="B36" t="s">
        <v>135</v>
      </c>
      <c r="C36">
        <v>2</v>
      </c>
      <c r="E36" t="s">
        <v>7803</v>
      </c>
      <c r="F36" t="s">
        <v>135</v>
      </c>
      <c r="G36">
        <v>2</v>
      </c>
    </row>
    <row r="37" spans="1:7" x14ac:dyDescent="0.3">
      <c r="A37" t="s">
        <v>7676</v>
      </c>
      <c r="B37" t="s">
        <v>135</v>
      </c>
      <c r="C37">
        <v>2</v>
      </c>
      <c r="E37" t="s">
        <v>7676</v>
      </c>
      <c r="F37" t="s">
        <v>135</v>
      </c>
      <c r="G37">
        <v>2</v>
      </c>
    </row>
    <row r="38" spans="1:7" x14ac:dyDescent="0.3">
      <c r="A38" t="s">
        <v>7677</v>
      </c>
      <c r="B38" t="s">
        <v>135</v>
      </c>
      <c r="C38">
        <v>2</v>
      </c>
      <c r="E38" t="s">
        <v>7677</v>
      </c>
      <c r="F38" t="s">
        <v>135</v>
      </c>
      <c r="G38">
        <v>2</v>
      </c>
    </row>
    <row r="39" spans="1:7" x14ac:dyDescent="0.3">
      <c r="A39" t="s">
        <v>7677</v>
      </c>
      <c r="B39" t="s">
        <v>135</v>
      </c>
      <c r="C39">
        <v>2</v>
      </c>
      <c r="E39" t="s">
        <v>7677</v>
      </c>
      <c r="F39" t="s">
        <v>135</v>
      </c>
      <c r="G39">
        <v>2</v>
      </c>
    </row>
    <row r="40" spans="1:7" x14ac:dyDescent="0.3">
      <c r="A40" t="s">
        <v>8191</v>
      </c>
      <c r="B40" t="s">
        <v>135</v>
      </c>
      <c r="C40">
        <v>2</v>
      </c>
      <c r="E40" t="s">
        <v>8191</v>
      </c>
      <c r="F40" t="s">
        <v>135</v>
      </c>
      <c r="G40">
        <v>2</v>
      </c>
    </row>
    <row r="41" spans="1:7" x14ac:dyDescent="0.3">
      <c r="A41" t="s">
        <v>8194</v>
      </c>
      <c r="B41" t="s">
        <v>135</v>
      </c>
      <c r="C41">
        <v>2</v>
      </c>
      <c r="E41" t="s">
        <v>8194</v>
      </c>
      <c r="F41" t="s">
        <v>135</v>
      </c>
      <c r="G41">
        <v>2</v>
      </c>
    </row>
    <row r="42" spans="1:7" x14ac:dyDescent="0.3">
      <c r="A42" t="s">
        <v>3688</v>
      </c>
      <c r="B42" t="s">
        <v>135</v>
      </c>
      <c r="C42">
        <v>2</v>
      </c>
      <c r="E42" t="s">
        <v>3688</v>
      </c>
      <c r="F42" t="s">
        <v>135</v>
      </c>
      <c r="G42">
        <v>2</v>
      </c>
    </row>
    <row r="43" spans="1:7" x14ac:dyDescent="0.3">
      <c r="A43" t="s">
        <v>3690</v>
      </c>
      <c r="B43" t="s">
        <v>135</v>
      </c>
      <c r="C43">
        <v>2</v>
      </c>
      <c r="E43" t="s">
        <v>3690</v>
      </c>
      <c r="F43" t="s">
        <v>135</v>
      </c>
      <c r="G43">
        <v>2</v>
      </c>
    </row>
    <row r="44" spans="1:7" x14ac:dyDescent="0.3">
      <c r="A44" t="s">
        <v>7805</v>
      </c>
      <c r="B44" t="s">
        <v>135</v>
      </c>
      <c r="C44">
        <v>2</v>
      </c>
      <c r="E44" t="s">
        <v>7805</v>
      </c>
      <c r="F44" t="s">
        <v>135</v>
      </c>
      <c r="G44">
        <v>2</v>
      </c>
    </row>
    <row r="45" spans="1:7" x14ac:dyDescent="0.3">
      <c r="A45" t="s">
        <v>3705</v>
      </c>
      <c r="B45" t="s">
        <v>135</v>
      </c>
      <c r="C45">
        <v>2</v>
      </c>
      <c r="E45" t="s">
        <v>3705</v>
      </c>
      <c r="F45" t="s">
        <v>135</v>
      </c>
      <c r="G45">
        <v>2</v>
      </c>
    </row>
    <row r="46" spans="1:7" x14ac:dyDescent="0.3">
      <c r="A46" t="s">
        <v>11</v>
      </c>
      <c r="B46" t="s">
        <v>8373</v>
      </c>
      <c r="C46">
        <v>3</v>
      </c>
      <c r="E46" t="s">
        <v>11</v>
      </c>
      <c r="F46" t="s">
        <v>8373</v>
      </c>
      <c r="G46">
        <v>3</v>
      </c>
    </row>
    <row r="47" spans="1:7" x14ac:dyDescent="0.3">
      <c r="A47" t="s">
        <v>3589</v>
      </c>
      <c r="B47" t="s">
        <v>8373</v>
      </c>
      <c r="C47">
        <v>3</v>
      </c>
      <c r="E47" t="s">
        <v>3589</v>
      </c>
      <c r="F47" t="s">
        <v>8373</v>
      </c>
      <c r="G47">
        <v>3</v>
      </c>
    </row>
    <row r="48" spans="1:7" x14ac:dyDescent="0.3">
      <c r="A48" t="s">
        <v>254</v>
      </c>
      <c r="B48" t="s">
        <v>8373</v>
      </c>
      <c r="C48">
        <v>3</v>
      </c>
      <c r="E48" t="s">
        <v>254</v>
      </c>
      <c r="F48" t="s">
        <v>8373</v>
      </c>
      <c r="G48">
        <v>3</v>
      </c>
    </row>
    <row r="49" spans="1:7" x14ac:dyDescent="0.3">
      <c r="A49" t="s">
        <v>3197</v>
      </c>
      <c r="B49" t="s">
        <v>8373</v>
      </c>
      <c r="C49">
        <v>3</v>
      </c>
      <c r="E49" t="s">
        <v>3197</v>
      </c>
      <c r="F49" t="s">
        <v>8373</v>
      </c>
      <c r="G49">
        <v>3</v>
      </c>
    </row>
    <row r="50" spans="1:7" x14ac:dyDescent="0.3">
      <c r="A50" t="s">
        <v>8174</v>
      </c>
      <c r="B50" t="s">
        <v>8373</v>
      </c>
      <c r="C50">
        <v>3</v>
      </c>
      <c r="E50" t="s">
        <v>8174</v>
      </c>
      <c r="F50" t="s">
        <v>8373</v>
      </c>
      <c r="G50">
        <v>3</v>
      </c>
    </row>
    <row r="51" spans="1:7" x14ac:dyDescent="0.3">
      <c r="A51" t="s">
        <v>3695</v>
      </c>
      <c r="B51" t="s">
        <v>8373</v>
      </c>
      <c r="C51">
        <v>3</v>
      </c>
      <c r="E51" t="s">
        <v>3695</v>
      </c>
      <c r="F51" t="s">
        <v>8373</v>
      </c>
      <c r="G51">
        <v>3</v>
      </c>
    </row>
    <row r="52" spans="1:7" x14ac:dyDescent="0.3">
      <c r="A52" t="s">
        <v>3716</v>
      </c>
      <c r="B52" t="s">
        <v>8373</v>
      </c>
      <c r="C52">
        <v>3</v>
      </c>
      <c r="E52" t="s">
        <v>3716</v>
      </c>
      <c r="F52" t="s">
        <v>8373</v>
      </c>
      <c r="G52">
        <v>3</v>
      </c>
    </row>
    <row r="53" spans="1:7" x14ac:dyDescent="0.3">
      <c r="A53" t="s">
        <v>3549</v>
      </c>
      <c r="B53" t="s">
        <v>8372</v>
      </c>
      <c r="C53">
        <v>4</v>
      </c>
      <c r="E53" t="s">
        <v>3549</v>
      </c>
      <c r="F53" t="s">
        <v>8372</v>
      </c>
      <c r="G53">
        <v>4</v>
      </c>
    </row>
    <row r="54" spans="1:7" x14ac:dyDescent="0.3">
      <c r="A54" t="s">
        <v>3556</v>
      </c>
      <c r="B54" t="s">
        <v>8372</v>
      </c>
      <c r="C54">
        <v>4</v>
      </c>
      <c r="E54" t="s">
        <v>3556</v>
      </c>
      <c r="F54" t="s">
        <v>8372</v>
      </c>
      <c r="G54">
        <v>4</v>
      </c>
    </row>
    <row r="55" spans="1:7" x14ac:dyDescent="0.3">
      <c r="A55" t="s">
        <v>3594</v>
      </c>
      <c r="B55" t="s">
        <v>8372</v>
      </c>
      <c r="C55">
        <v>4</v>
      </c>
      <c r="E55" t="s">
        <v>3594</v>
      </c>
      <c r="F55" t="s">
        <v>8372</v>
      </c>
      <c r="G55">
        <v>4</v>
      </c>
    </row>
    <row r="56" spans="1:7" x14ac:dyDescent="0.3">
      <c r="A56" t="s">
        <v>3599</v>
      </c>
      <c r="B56" t="s">
        <v>8372</v>
      </c>
      <c r="C56">
        <v>4</v>
      </c>
      <c r="E56" t="s">
        <v>3599</v>
      </c>
      <c r="F56" t="s">
        <v>8372</v>
      </c>
      <c r="G56">
        <v>4</v>
      </c>
    </row>
    <row r="57" spans="1:7" x14ac:dyDescent="0.3">
      <c r="A57" t="s">
        <v>32</v>
      </c>
      <c r="B57" t="s">
        <v>8372</v>
      </c>
      <c r="C57">
        <v>4</v>
      </c>
      <c r="E57" t="s">
        <v>32</v>
      </c>
      <c r="F57" t="s">
        <v>8372</v>
      </c>
      <c r="G57">
        <v>4</v>
      </c>
    </row>
    <row r="58" spans="1:7" x14ac:dyDescent="0.3">
      <c r="A58" t="s">
        <v>3632</v>
      </c>
      <c r="B58" t="s">
        <v>8372</v>
      </c>
      <c r="C58">
        <v>4</v>
      </c>
      <c r="E58" t="s">
        <v>3632</v>
      </c>
      <c r="F58" t="s">
        <v>8372</v>
      </c>
      <c r="G58">
        <v>4</v>
      </c>
    </row>
    <row r="59" spans="1:7" x14ac:dyDescent="0.3">
      <c r="A59" t="s">
        <v>1085</v>
      </c>
      <c r="B59" t="s">
        <v>8372</v>
      </c>
      <c r="C59">
        <v>4</v>
      </c>
      <c r="E59" t="s">
        <v>1085</v>
      </c>
      <c r="F59" t="s">
        <v>8372</v>
      </c>
      <c r="G59">
        <v>4</v>
      </c>
    </row>
    <row r="60" spans="1:7" x14ac:dyDescent="0.3">
      <c r="A60" t="s">
        <v>3641</v>
      </c>
      <c r="B60" t="s">
        <v>8372</v>
      </c>
      <c r="C60">
        <v>4</v>
      </c>
      <c r="E60" t="s">
        <v>3641</v>
      </c>
      <c r="F60" t="s">
        <v>8372</v>
      </c>
      <c r="G60">
        <v>4</v>
      </c>
    </row>
    <row r="61" spans="1:7" x14ac:dyDescent="0.3">
      <c r="A61" t="s">
        <v>3641</v>
      </c>
      <c r="B61" t="s">
        <v>8372</v>
      </c>
      <c r="C61">
        <v>4</v>
      </c>
      <c r="E61" t="s">
        <v>3641</v>
      </c>
      <c r="F61" t="s">
        <v>8372</v>
      </c>
      <c r="G61">
        <v>4</v>
      </c>
    </row>
    <row r="62" spans="1:7" x14ac:dyDescent="0.3">
      <c r="A62" t="s">
        <v>3470</v>
      </c>
      <c r="B62" t="s">
        <v>8372</v>
      </c>
      <c r="C62">
        <v>4</v>
      </c>
      <c r="E62" t="s">
        <v>3470</v>
      </c>
      <c r="F62" t="s">
        <v>8372</v>
      </c>
      <c r="G62">
        <v>4</v>
      </c>
    </row>
    <row r="63" spans="1:7" x14ac:dyDescent="0.3">
      <c r="A63" t="s">
        <v>3470</v>
      </c>
      <c r="B63" t="s">
        <v>8372</v>
      </c>
      <c r="C63">
        <v>4</v>
      </c>
      <c r="E63" t="s">
        <v>3470</v>
      </c>
      <c r="F63" t="s">
        <v>8372</v>
      </c>
      <c r="G63">
        <v>4</v>
      </c>
    </row>
    <row r="64" spans="1:7" x14ac:dyDescent="0.3">
      <c r="A64" t="s">
        <v>281</v>
      </c>
      <c r="B64" t="s">
        <v>8372</v>
      </c>
      <c r="C64">
        <v>4</v>
      </c>
      <c r="E64" t="s">
        <v>281</v>
      </c>
      <c r="F64" t="s">
        <v>8372</v>
      </c>
      <c r="G64">
        <v>4</v>
      </c>
    </row>
    <row r="65" spans="1:7" x14ac:dyDescent="0.3">
      <c r="A65" t="s">
        <v>281</v>
      </c>
      <c r="B65" t="s">
        <v>8372</v>
      </c>
      <c r="C65">
        <v>4</v>
      </c>
      <c r="E65" t="s">
        <v>281</v>
      </c>
      <c r="F65" t="s">
        <v>8372</v>
      </c>
      <c r="G65">
        <v>4</v>
      </c>
    </row>
    <row r="66" spans="1:7" x14ac:dyDescent="0.3">
      <c r="A66" t="s">
        <v>4845</v>
      </c>
      <c r="B66" t="s">
        <v>8372</v>
      </c>
      <c r="C66">
        <v>4</v>
      </c>
      <c r="E66" t="s">
        <v>4845</v>
      </c>
      <c r="F66" t="s">
        <v>8372</v>
      </c>
      <c r="G66">
        <v>4</v>
      </c>
    </row>
    <row r="67" spans="1:7" x14ac:dyDescent="0.3">
      <c r="A67" t="s">
        <v>7586</v>
      </c>
      <c r="B67" t="s">
        <v>8372</v>
      </c>
      <c r="C67">
        <v>4</v>
      </c>
      <c r="E67" t="s">
        <v>7586</v>
      </c>
      <c r="F67" t="s">
        <v>8372</v>
      </c>
      <c r="G67">
        <v>4</v>
      </c>
    </row>
    <row r="68" spans="1:7" x14ac:dyDescent="0.3">
      <c r="A68" t="s">
        <v>5863</v>
      </c>
      <c r="B68" t="s">
        <v>8372</v>
      </c>
      <c r="C68">
        <v>4</v>
      </c>
      <c r="E68" t="s">
        <v>5863</v>
      </c>
      <c r="F68" t="s">
        <v>8372</v>
      </c>
      <c r="G68">
        <v>4</v>
      </c>
    </row>
    <row r="69" spans="1:7" x14ac:dyDescent="0.3">
      <c r="A69" t="s">
        <v>8181</v>
      </c>
      <c r="B69" t="s">
        <v>8372</v>
      </c>
      <c r="C69">
        <v>4</v>
      </c>
      <c r="E69" t="s">
        <v>8181</v>
      </c>
      <c r="F69" t="s">
        <v>8372</v>
      </c>
      <c r="G69">
        <v>4</v>
      </c>
    </row>
    <row r="70" spans="1:7" x14ac:dyDescent="0.3">
      <c r="A70" t="s">
        <v>8071</v>
      </c>
      <c r="B70" t="s">
        <v>8372</v>
      </c>
      <c r="C70">
        <v>4</v>
      </c>
      <c r="E70" t="s">
        <v>8071</v>
      </c>
      <c r="F70" t="s">
        <v>8372</v>
      </c>
      <c r="G70">
        <v>4</v>
      </c>
    </row>
    <row r="71" spans="1:7" x14ac:dyDescent="0.3">
      <c r="A71" t="s">
        <v>7673</v>
      </c>
      <c r="B71" t="s">
        <v>8372</v>
      </c>
      <c r="C71">
        <v>4</v>
      </c>
      <c r="E71" t="s">
        <v>7673</v>
      </c>
      <c r="F71" t="s">
        <v>8372</v>
      </c>
      <c r="G71">
        <v>4</v>
      </c>
    </row>
    <row r="72" spans="1:7" x14ac:dyDescent="0.3">
      <c r="A72" t="s">
        <v>3692</v>
      </c>
      <c r="B72" t="s">
        <v>8372</v>
      </c>
      <c r="C72">
        <v>4</v>
      </c>
      <c r="E72" t="s">
        <v>3692</v>
      </c>
      <c r="F72" t="s">
        <v>8372</v>
      </c>
      <c r="G72">
        <v>4</v>
      </c>
    </row>
    <row r="73" spans="1:7" x14ac:dyDescent="0.3">
      <c r="A73" t="s">
        <v>3697</v>
      </c>
      <c r="B73" t="s">
        <v>8372</v>
      </c>
      <c r="C73">
        <v>4</v>
      </c>
      <c r="E73" t="s">
        <v>3697</v>
      </c>
      <c r="F73" t="s">
        <v>8372</v>
      </c>
      <c r="G73">
        <v>4</v>
      </c>
    </row>
    <row r="74" spans="1:7" x14ac:dyDescent="0.3">
      <c r="A74" t="s">
        <v>3708</v>
      </c>
      <c r="B74" t="s">
        <v>8372</v>
      </c>
      <c r="C74">
        <v>4</v>
      </c>
      <c r="E74" t="s">
        <v>3708</v>
      </c>
      <c r="F74" t="s">
        <v>8372</v>
      </c>
      <c r="G74">
        <v>4</v>
      </c>
    </row>
    <row r="75" spans="1:7" x14ac:dyDescent="0.3">
      <c r="A75" t="s">
        <v>8199</v>
      </c>
      <c r="B75" t="s">
        <v>135</v>
      </c>
      <c r="C75">
        <v>8</v>
      </c>
      <c r="E75" t="s">
        <v>8199</v>
      </c>
      <c r="F75" t="s">
        <v>135</v>
      </c>
      <c r="G75">
        <v>8</v>
      </c>
    </row>
    <row r="76" spans="1:7" x14ac:dyDescent="0.3">
      <c r="A76" t="s">
        <v>3711</v>
      </c>
      <c r="B76" t="s">
        <v>135</v>
      </c>
      <c r="C76">
        <v>8</v>
      </c>
      <c r="E76" t="s">
        <v>3711</v>
      </c>
      <c r="F76" t="s">
        <v>135</v>
      </c>
      <c r="G76">
        <v>8</v>
      </c>
    </row>
    <row r="77" spans="1:7" x14ac:dyDescent="0.3">
      <c r="A77" t="s">
        <v>3544</v>
      </c>
      <c r="B77" t="s">
        <v>135</v>
      </c>
      <c r="C77" t="s">
        <v>3265</v>
      </c>
      <c r="E77" t="s">
        <v>3544</v>
      </c>
      <c r="F77" t="s">
        <v>135</v>
      </c>
      <c r="G77" t="s">
        <v>3265</v>
      </c>
    </row>
    <row r="78" spans="1:7" x14ac:dyDescent="0.3">
      <c r="A78" t="s">
        <v>3652</v>
      </c>
      <c r="B78" t="s">
        <v>135</v>
      </c>
      <c r="C78" t="s">
        <v>3265</v>
      </c>
      <c r="E78" t="s">
        <v>3652</v>
      </c>
      <c r="F78" t="s">
        <v>135</v>
      </c>
      <c r="G78" t="s">
        <v>3265</v>
      </c>
    </row>
    <row r="79" spans="1:7" x14ac:dyDescent="0.3">
      <c r="A79" t="s">
        <v>3655</v>
      </c>
      <c r="B79" t="s">
        <v>135</v>
      </c>
      <c r="C79" t="s">
        <v>3265</v>
      </c>
      <c r="E79" t="s">
        <v>3655</v>
      </c>
      <c r="F79" t="s">
        <v>135</v>
      </c>
      <c r="G79" t="s">
        <v>3265</v>
      </c>
    </row>
    <row r="80" spans="1:7" x14ac:dyDescent="0.3">
      <c r="A80" t="s">
        <v>3658</v>
      </c>
      <c r="B80" t="s">
        <v>135</v>
      </c>
      <c r="C80" t="s">
        <v>3265</v>
      </c>
      <c r="E80" t="s">
        <v>3658</v>
      </c>
      <c r="F80" t="s">
        <v>135</v>
      </c>
      <c r="G80" t="s">
        <v>3265</v>
      </c>
    </row>
    <row r="81" spans="1:7" x14ac:dyDescent="0.3">
      <c r="A81" t="s">
        <v>3661</v>
      </c>
      <c r="B81" t="s">
        <v>8372</v>
      </c>
      <c r="C81" t="s">
        <v>3265</v>
      </c>
      <c r="E81" t="s">
        <v>3661</v>
      </c>
      <c r="F81" t="s">
        <v>8372</v>
      </c>
      <c r="G81" t="s">
        <v>3265</v>
      </c>
    </row>
    <row r="82" spans="1:7" x14ac:dyDescent="0.3">
      <c r="A82" t="s">
        <v>3665</v>
      </c>
      <c r="B82" t="s">
        <v>135</v>
      </c>
      <c r="C82" t="s">
        <v>3265</v>
      </c>
      <c r="E82" t="s">
        <v>3665</v>
      </c>
      <c r="F82" t="s">
        <v>135</v>
      </c>
      <c r="G82" t="s">
        <v>3265</v>
      </c>
    </row>
    <row r="83" spans="1:7" x14ac:dyDescent="0.3">
      <c r="A83" t="s">
        <v>3668</v>
      </c>
      <c r="B83" t="s">
        <v>8372</v>
      </c>
      <c r="C83" t="s">
        <v>3265</v>
      </c>
      <c r="E83" t="s">
        <v>3668</v>
      </c>
      <c r="F83" t="s">
        <v>8372</v>
      </c>
      <c r="G83" t="s">
        <v>3265</v>
      </c>
    </row>
    <row r="84" spans="1:7" x14ac:dyDescent="0.3">
      <c r="A84" t="s">
        <v>3670</v>
      </c>
      <c r="B84" t="s">
        <v>135</v>
      </c>
      <c r="C84" t="s">
        <v>3265</v>
      </c>
      <c r="E84" t="s">
        <v>3670</v>
      </c>
      <c r="F84" t="s">
        <v>135</v>
      </c>
      <c r="G84" t="s">
        <v>3265</v>
      </c>
    </row>
    <row r="85" spans="1:7" x14ac:dyDescent="0.3">
      <c r="A85" t="s">
        <v>3672</v>
      </c>
      <c r="B85" t="s">
        <v>8372</v>
      </c>
      <c r="C85" t="s">
        <v>3265</v>
      </c>
      <c r="E85" t="s">
        <v>3672</v>
      </c>
      <c r="F85" t="s">
        <v>8372</v>
      </c>
      <c r="G85" t="s">
        <v>3265</v>
      </c>
    </row>
    <row r="86" spans="1:7" x14ac:dyDescent="0.3">
      <c r="A86" t="s">
        <v>3678</v>
      </c>
      <c r="B86" t="s">
        <v>135</v>
      </c>
      <c r="C86" t="s">
        <v>3265</v>
      </c>
      <c r="E86" t="s">
        <v>3678</v>
      </c>
      <c r="F86" t="s">
        <v>135</v>
      </c>
      <c r="G86" t="s">
        <v>3265</v>
      </c>
    </row>
    <row r="87" spans="1:7" x14ac:dyDescent="0.3">
      <c r="A87" t="s">
        <v>3681</v>
      </c>
      <c r="B87" t="s">
        <v>135</v>
      </c>
      <c r="C87" t="s">
        <v>3265</v>
      </c>
      <c r="E87" t="s">
        <v>3681</v>
      </c>
      <c r="F87" t="s">
        <v>135</v>
      </c>
      <c r="G87" t="s">
        <v>3265</v>
      </c>
    </row>
    <row r="88" spans="1:7" x14ac:dyDescent="0.3">
      <c r="A88" t="s">
        <v>3683</v>
      </c>
      <c r="B88" t="s">
        <v>8372</v>
      </c>
      <c r="C88" t="s">
        <v>3265</v>
      </c>
      <c r="E88" t="s">
        <v>3683</v>
      </c>
      <c r="F88" t="s">
        <v>8372</v>
      </c>
      <c r="G88" t="s">
        <v>3265</v>
      </c>
    </row>
    <row r="89" spans="1:7" x14ac:dyDescent="0.3">
      <c r="A89" t="s">
        <v>3685</v>
      </c>
      <c r="B89" t="s">
        <v>8372</v>
      </c>
      <c r="C89" t="s">
        <v>3265</v>
      </c>
      <c r="E89" t="s">
        <v>3685</v>
      </c>
      <c r="F89" t="s">
        <v>8372</v>
      </c>
      <c r="G89" t="s">
        <v>3265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67968-AE41-4DA3-8F89-FDDC9EED5D76}">
  <dimension ref="A1:U303"/>
  <sheetViews>
    <sheetView topLeftCell="A143" workbookViewId="0">
      <selection activeCell="G160" sqref="G160"/>
    </sheetView>
  </sheetViews>
  <sheetFormatPr defaultColWidth="9.109375" defaultRowHeight="14.4" x14ac:dyDescent="0.3"/>
  <cols>
    <col min="1" max="1" width="12.33203125" style="124" bestFit="1" customWidth="1"/>
    <col min="2" max="2" width="33.44140625" style="124" bestFit="1" customWidth="1"/>
    <col min="3" max="3" width="14.44140625" style="124" bestFit="1" customWidth="1"/>
    <col min="4" max="4" width="20.6640625" style="124" bestFit="1" customWidth="1"/>
    <col min="5" max="5" width="12.33203125" style="124" bestFit="1" customWidth="1"/>
    <col min="6" max="6" width="33.44140625" style="124" bestFit="1" customWidth="1"/>
    <col min="7" max="7" width="24" style="124" bestFit="1" customWidth="1"/>
    <col min="8" max="8" width="14.109375" style="124" bestFit="1" customWidth="1"/>
    <col min="9" max="9" width="9.109375" style="124"/>
    <col min="10" max="10" width="12.33203125" style="124" bestFit="1" customWidth="1"/>
    <col min="11" max="11" width="33.44140625" style="124" bestFit="1" customWidth="1"/>
    <col min="12" max="12" width="24" style="124" bestFit="1" customWidth="1"/>
    <col min="13" max="13" width="17.5546875" style="124" bestFit="1" customWidth="1"/>
    <col min="14" max="14" width="12" style="124" bestFit="1" customWidth="1"/>
    <col min="15" max="15" width="18.6640625" style="124" bestFit="1" customWidth="1"/>
    <col min="16" max="16" width="18" style="124" bestFit="1" customWidth="1"/>
    <col min="17" max="17" width="33.44140625" style="124" bestFit="1" customWidth="1"/>
    <col min="18" max="18" width="12.109375" style="124" bestFit="1" customWidth="1"/>
    <col min="19" max="19" width="18" style="124" bestFit="1" customWidth="1"/>
    <col min="20" max="20" width="33.44140625" style="124" bestFit="1" customWidth="1"/>
    <col min="21" max="21" width="20.6640625" style="124" bestFit="1" customWidth="1"/>
    <col min="22" max="22" width="12.44140625" style="124" bestFit="1" customWidth="1"/>
    <col min="23" max="16384" width="9.109375" style="124"/>
  </cols>
  <sheetData>
    <row r="1" spans="1:21" x14ac:dyDescent="0.3">
      <c r="A1" s="150" t="s">
        <v>3538</v>
      </c>
      <c r="B1" s="151" t="s">
        <v>3539</v>
      </c>
      <c r="C1" s="151" t="s">
        <v>1066</v>
      </c>
      <c r="D1" s="151" t="s">
        <v>3540</v>
      </c>
      <c r="E1" s="151" t="s">
        <v>3541</v>
      </c>
      <c r="F1" s="151" t="s">
        <v>3542</v>
      </c>
      <c r="G1" s="151" t="s">
        <v>0</v>
      </c>
      <c r="H1" s="152" t="s">
        <v>3543</v>
      </c>
      <c r="J1" s="125" t="s">
        <v>8175</v>
      </c>
      <c r="K1" s="125" t="s">
        <v>3548</v>
      </c>
      <c r="L1" s="125" t="s">
        <v>0</v>
      </c>
      <c r="M1" s="125" t="s">
        <v>8176</v>
      </c>
      <c r="N1" s="125" t="s">
        <v>8177</v>
      </c>
      <c r="O1" s="125"/>
      <c r="P1" s="126" t="s">
        <v>3538</v>
      </c>
      <c r="Q1" s="126" t="s">
        <v>3539</v>
      </c>
      <c r="R1" s="126" t="s">
        <v>1066</v>
      </c>
      <c r="S1" s="126" t="s">
        <v>3538</v>
      </c>
      <c r="T1" s="126" t="s">
        <v>3539</v>
      </c>
      <c r="U1" s="127" t="s">
        <v>3540</v>
      </c>
    </row>
    <row r="2" spans="1:21" x14ac:dyDescent="0.3">
      <c r="A2" s="153" t="s">
        <v>1135</v>
      </c>
      <c r="B2" s="154" t="s">
        <v>3555</v>
      </c>
      <c r="C2" s="154" t="s">
        <v>3554</v>
      </c>
      <c r="D2" s="154" t="s">
        <v>450</v>
      </c>
      <c r="E2" s="154" t="str">
        <f>Table13[[#This Row],[JOB '#1]]</f>
        <v>2019-043</v>
      </c>
      <c r="F2" s="154" t="str">
        <f>Table13[[#This Row],[JOB DESC]]</f>
        <v>Camp Wisdom Road</v>
      </c>
      <c r="G2" s="154" t="s">
        <v>3561</v>
      </c>
      <c r="H2" s="155">
        <v>2</v>
      </c>
      <c r="J2" s="125" t="s">
        <v>34</v>
      </c>
      <c r="K2" s="125" t="s">
        <v>3560</v>
      </c>
      <c r="L2" s="125" t="s">
        <v>3561</v>
      </c>
      <c r="M2" s="129">
        <v>6950939.6100000003</v>
      </c>
      <c r="N2" s="125" t="s">
        <v>8178</v>
      </c>
      <c r="O2" s="125"/>
      <c r="P2" s="130" t="s">
        <v>3544</v>
      </c>
      <c r="Q2" s="130" t="s">
        <v>3545</v>
      </c>
      <c r="R2" s="130" t="s">
        <v>3546</v>
      </c>
      <c r="S2" s="130" t="s">
        <v>3544</v>
      </c>
      <c r="T2" s="130" t="s">
        <v>3545</v>
      </c>
      <c r="U2" s="130" t="s">
        <v>450</v>
      </c>
    </row>
    <row r="3" spans="1:21" x14ac:dyDescent="0.3">
      <c r="A3" s="153" t="s">
        <v>34</v>
      </c>
      <c r="B3" s="154" t="s">
        <v>3560</v>
      </c>
      <c r="C3" s="154" t="s">
        <v>3559</v>
      </c>
      <c r="D3" s="154" t="s">
        <v>450</v>
      </c>
      <c r="E3" s="154" t="str">
        <f>Table13[[#This Row],[JOB '#1]]</f>
        <v>2019-044</v>
      </c>
      <c r="F3" s="154" t="str">
        <f>Table13[[#This Row],[JOB DESC]]</f>
        <v>E. Long Avenue</v>
      </c>
      <c r="G3" s="154" t="s">
        <v>3561</v>
      </c>
      <c r="H3" s="155">
        <v>2</v>
      </c>
      <c r="J3" s="125" t="s">
        <v>20</v>
      </c>
      <c r="K3" s="125" t="s">
        <v>3572</v>
      </c>
      <c r="L3" s="125" t="s">
        <v>3561</v>
      </c>
      <c r="M3" s="129">
        <v>22480670.859999999</v>
      </c>
      <c r="N3" s="125" t="s">
        <v>8178</v>
      </c>
      <c r="O3" s="125"/>
      <c r="P3" s="131" t="s">
        <v>3477</v>
      </c>
      <c r="Q3" s="131" t="s">
        <v>3719</v>
      </c>
      <c r="R3" s="131" t="s">
        <v>3720</v>
      </c>
      <c r="S3" s="131" t="s">
        <v>3477</v>
      </c>
      <c r="T3" s="131" t="s">
        <v>3719</v>
      </c>
      <c r="U3" s="131" t="s">
        <v>3720</v>
      </c>
    </row>
    <row r="4" spans="1:21" x14ac:dyDescent="0.3">
      <c r="A4" s="156" t="s">
        <v>34</v>
      </c>
      <c r="B4" s="157" t="s">
        <v>3560</v>
      </c>
      <c r="C4" s="154" t="s">
        <v>3559</v>
      </c>
      <c r="D4" s="154" t="str">
        <f>IF(RIGHT(Table13[[#This Row],[COST CODE]],1)="A", Table13[[#This Row],[COST CODE]], Table13[[#This Row],[COST CODE]] &amp; "A")</f>
        <v>2019 0044A</v>
      </c>
      <c r="E4" s="154" t="str">
        <f>Table13[[#This Row],[JOB '#1]]</f>
        <v>2019-044</v>
      </c>
      <c r="F4" s="154" t="str">
        <f>Table13[[#This Row],[JOB DESC]]</f>
        <v>E. Long Avenue</v>
      </c>
      <c r="G4" s="154" t="s">
        <v>3561</v>
      </c>
      <c r="H4" s="155">
        <v>2</v>
      </c>
      <c r="J4" s="125" t="s">
        <v>3199</v>
      </c>
      <c r="K4" s="125" t="s">
        <v>3609</v>
      </c>
      <c r="L4" s="125" t="s">
        <v>3561</v>
      </c>
      <c r="M4" s="129">
        <v>4438591.1500000004</v>
      </c>
      <c r="N4" s="125" t="s">
        <v>8178</v>
      </c>
      <c r="O4" s="125"/>
      <c r="P4" s="131" t="s">
        <v>3549</v>
      </c>
      <c r="Q4" s="131" t="s">
        <v>3550</v>
      </c>
      <c r="R4" s="131" t="s">
        <v>3551</v>
      </c>
      <c r="S4" s="131" t="s">
        <v>3549</v>
      </c>
      <c r="T4" s="131" t="s">
        <v>3550</v>
      </c>
      <c r="U4" s="131" t="s">
        <v>450</v>
      </c>
    </row>
    <row r="5" spans="1:21" x14ac:dyDescent="0.3">
      <c r="A5" s="153" t="s">
        <v>23</v>
      </c>
      <c r="B5" s="154" t="s">
        <v>3566</v>
      </c>
      <c r="C5" s="154" t="s">
        <v>3567</v>
      </c>
      <c r="D5" s="154" t="s">
        <v>450</v>
      </c>
      <c r="E5" s="154" t="str">
        <f>Table13[[#This Row],[JOB '#1]]</f>
        <v>2020-020</v>
      </c>
      <c r="F5" s="154" t="str">
        <f>Table13[[#This Row],[JOB DESC]]</f>
        <v>I 20 Road Widening</v>
      </c>
      <c r="G5" s="154" t="s">
        <v>3561</v>
      </c>
      <c r="H5" s="155">
        <v>2</v>
      </c>
      <c r="J5" s="125" t="s">
        <v>12</v>
      </c>
      <c r="K5" s="125" t="s">
        <v>3575</v>
      </c>
      <c r="L5" s="125" t="s">
        <v>3561</v>
      </c>
      <c r="M5" s="129">
        <v>15441978.1</v>
      </c>
      <c r="N5" s="125" t="s">
        <v>8178</v>
      </c>
      <c r="O5" s="125"/>
      <c r="P5" s="130" t="s">
        <v>3556</v>
      </c>
      <c r="Q5" s="130" t="s">
        <v>3557</v>
      </c>
      <c r="R5" s="130" t="s">
        <v>3558</v>
      </c>
      <c r="S5" s="130" t="s">
        <v>3556</v>
      </c>
      <c r="T5" s="130" t="s">
        <v>3557</v>
      </c>
      <c r="U5" s="131" t="s">
        <v>450</v>
      </c>
    </row>
    <row r="6" spans="1:21" x14ac:dyDescent="0.3">
      <c r="A6" s="153" t="s">
        <v>15</v>
      </c>
      <c r="B6" s="154" t="s">
        <v>3570</v>
      </c>
      <c r="C6" s="154" t="s">
        <v>3562</v>
      </c>
      <c r="D6" s="154" t="s">
        <v>450</v>
      </c>
      <c r="E6" s="154" t="str">
        <f>Table13[[#This Row],[JOB '#1]]</f>
        <v>2020-027</v>
      </c>
      <c r="F6" s="154" t="str">
        <f>Table13[[#This Row],[JOB DESC]]</f>
        <v>DENTON CO US 377</v>
      </c>
      <c r="G6" s="154" t="s">
        <v>3561</v>
      </c>
      <c r="H6" s="155">
        <v>2</v>
      </c>
      <c r="J6" s="125" t="s">
        <v>27</v>
      </c>
      <c r="K6" s="125" t="s">
        <v>3577</v>
      </c>
      <c r="L6" s="125" t="s">
        <v>3561</v>
      </c>
      <c r="M6" s="129">
        <v>9313027.9600000009</v>
      </c>
      <c r="N6" s="125" t="s">
        <v>8178</v>
      </c>
      <c r="O6" s="125"/>
      <c r="P6" s="131" t="s">
        <v>1135</v>
      </c>
      <c r="Q6" s="131" t="s">
        <v>3555</v>
      </c>
      <c r="R6" s="131" t="s">
        <v>3554</v>
      </c>
      <c r="S6" s="131" t="s">
        <v>1135</v>
      </c>
      <c r="T6" s="131" t="s">
        <v>3555</v>
      </c>
      <c r="U6" s="131" t="s">
        <v>450</v>
      </c>
    </row>
    <row r="7" spans="1:21" x14ac:dyDescent="0.3">
      <c r="A7" s="153" t="s">
        <v>6</v>
      </c>
      <c r="B7" s="154" t="s">
        <v>3569</v>
      </c>
      <c r="C7" s="154" t="s">
        <v>3568</v>
      </c>
      <c r="D7" s="154" t="s">
        <v>450</v>
      </c>
      <c r="E7" s="154" t="str">
        <f>Table13[[#This Row],[JOB '#1]]</f>
        <v>2020-049</v>
      </c>
      <c r="F7" s="154" t="str">
        <f>Table13[[#This Row],[JOB DESC]]</f>
        <v>BU 287 P Sidewalk Improvement</v>
      </c>
      <c r="G7" s="154" t="s">
        <v>3561</v>
      </c>
      <c r="H7" s="155">
        <v>2</v>
      </c>
      <c r="J7" s="125" t="s">
        <v>10</v>
      </c>
      <c r="K7" s="125" t="s">
        <v>3581</v>
      </c>
      <c r="L7" s="125" t="s">
        <v>3561</v>
      </c>
      <c r="M7" s="129">
        <v>22718717.84</v>
      </c>
      <c r="N7" s="125" t="s">
        <v>8178</v>
      </c>
      <c r="O7" s="125"/>
      <c r="P7" s="130" t="s">
        <v>34</v>
      </c>
      <c r="Q7" s="130" t="s">
        <v>3560</v>
      </c>
      <c r="R7" s="130" t="s">
        <v>3559</v>
      </c>
      <c r="S7" s="130" t="s">
        <v>34</v>
      </c>
      <c r="T7" s="130" t="s">
        <v>3560</v>
      </c>
      <c r="U7" s="130" t="s">
        <v>450</v>
      </c>
    </row>
    <row r="8" spans="1:21" x14ac:dyDescent="0.3">
      <c r="A8" s="153" t="s">
        <v>3</v>
      </c>
      <c r="B8" s="154" t="s">
        <v>3578</v>
      </c>
      <c r="C8" s="154" t="s">
        <v>3579</v>
      </c>
      <c r="D8" s="154" t="s">
        <v>450</v>
      </c>
      <c r="E8" s="154" t="str">
        <f>Table13[[#This Row],[JOB '#1]]</f>
        <v>2021-010</v>
      </c>
      <c r="F8" s="154" t="str">
        <f>Table13[[#This Row],[JOB DESC]]</f>
        <v>Dallas US 75 Pedestrian Bridge</v>
      </c>
      <c r="G8" s="154" t="s">
        <v>3561</v>
      </c>
      <c r="H8" s="155">
        <v>2</v>
      </c>
      <c r="J8" s="125" t="s">
        <v>8</v>
      </c>
      <c r="K8" s="125" t="s">
        <v>3622</v>
      </c>
      <c r="L8" s="125" t="s">
        <v>3561</v>
      </c>
      <c r="M8" s="129">
        <v>9642684.5800000001</v>
      </c>
      <c r="N8" s="125" t="s">
        <v>8178</v>
      </c>
      <c r="O8" s="125"/>
      <c r="P8" s="131" t="s">
        <v>23</v>
      </c>
      <c r="Q8" s="131" t="s">
        <v>3566</v>
      </c>
      <c r="R8" s="131" t="s">
        <v>3567</v>
      </c>
      <c r="S8" s="131" t="s">
        <v>23</v>
      </c>
      <c r="T8" s="131" t="s">
        <v>3566</v>
      </c>
      <c r="U8" s="131" t="s">
        <v>450</v>
      </c>
    </row>
    <row r="9" spans="1:21" x14ac:dyDescent="0.3">
      <c r="A9" s="153" t="s">
        <v>3582</v>
      </c>
      <c r="B9" s="154" t="s">
        <v>3583</v>
      </c>
      <c r="C9" s="154" t="s">
        <v>3584</v>
      </c>
      <c r="D9" s="154" t="s">
        <v>450</v>
      </c>
      <c r="E9" s="154" t="str">
        <f>Table13[[#This Row],[JOB '#1]]</f>
        <v>2021-014</v>
      </c>
      <c r="F9" s="154" t="str">
        <f>Table13[[#This Row],[JOB DESC]]</f>
        <v>Rehab Landside Pvmt Phase3A&amp;4B</v>
      </c>
      <c r="G9" s="154" t="s">
        <v>3561</v>
      </c>
      <c r="H9" s="155">
        <v>2</v>
      </c>
      <c r="J9" s="125" t="s">
        <v>32</v>
      </c>
      <c r="K9" s="125" t="s">
        <v>3588</v>
      </c>
      <c r="L9" s="125" t="s">
        <v>3552</v>
      </c>
      <c r="M9" s="129">
        <v>8587147.4199999999</v>
      </c>
      <c r="N9" s="125" t="s">
        <v>8178</v>
      </c>
      <c r="O9" s="125"/>
      <c r="P9" s="130" t="s">
        <v>15</v>
      </c>
      <c r="Q9" s="130" t="s">
        <v>3570</v>
      </c>
      <c r="R9" s="130" t="s">
        <v>3562</v>
      </c>
      <c r="S9" s="130" t="s">
        <v>15</v>
      </c>
      <c r="T9" s="130" t="s">
        <v>3570</v>
      </c>
      <c r="U9" s="130" t="s">
        <v>450</v>
      </c>
    </row>
    <row r="10" spans="1:21" x14ac:dyDescent="0.3">
      <c r="A10" s="153" t="s">
        <v>20</v>
      </c>
      <c r="B10" s="154" t="s">
        <v>3572</v>
      </c>
      <c r="C10" s="154" t="s">
        <v>3571</v>
      </c>
      <c r="D10" s="154" t="s">
        <v>450</v>
      </c>
      <c r="E10" s="154" t="str">
        <f>Table13[[#This Row],[JOB '#1]]</f>
        <v>2021-017</v>
      </c>
      <c r="F10" s="154" t="str">
        <f>Table13[[#This Row],[JOB DESC]]</f>
        <v>Plano Collin Creek Culvert Imp</v>
      </c>
      <c r="G10" s="154" t="s">
        <v>3561</v>
      </c>
      <c r="H10" s="155">
        <v>2</v>
      </c>
      <c r="J10" s="125" t="s">
        <v>454</v>
      </c>
      <c r="K10" s="125" t="s">
        <v>3630</v>
      </c>
      <c r="L10" s="125" t="s">
        <v>3561</v>
      </c>
      <c r="M10" s="129">
        <v>3370088</v>
      </c>
      <c r="N10" s="125" t="s">
        <v>8178</v>
      </c>
      <c r="O10" s="125"/>
      <c r="P10" s="131" t="s">
        <v>11</v>
      </c>
      <c r="Q10" s="131" t="s">
        <v>3565</v>
      </c>
      <c r="R10" s="131" t="s">
        <v>3564</v>
      </c>
      <c r="S10" s="131" t="s">
        <v>11</v>
      </c>
      <c r="T10" s="131" t="s">
        <v>3565</v>
      </c>
      <c r="U10" s="131" t="s">
        <v>450</v>
      </c>
    </row>
    <row r="11" spans="1:21" x14ac:dyDescent="0.3">
      <c r="A11" s="156" t="s">
        <v>20</v>
      </c>
      <c r="B11" s="157" t="s">
        <v>3572</v>
      </c>
      <c r="C11" s="157" t="s">
        <v>3571</v>
      </c>
      <c r="D11" s="154" t="str">
        <f>IF(RIGHT(Table13[[#This Row],[COST CODE]],1)="A", Table13[[#This Row],[COST CODE]], Table13[[#This Row],[COST CODE]] &amp; "A")</f>
        <v>2021 0017A</v>
      </c>
      <c r="E11" s="157" t="str">
        <f>Table13[[#This Row],[JOB '#1]]</f>
        <v>2021-017</v>
      </c>
      <c r="F11" s="157" t="str">
        <f>Table13[[#This Row],[JOB DESC]]</f>
        <v>Plano Collin Creek Culvert Imp</v>
      </c>
      <c r="G11" s="157" t="s">
        <v>3561</v>
      </c>
      <c r="H11" s="158">
        <v>2</v>
      </c>
      <c r="J11" s="125" t="s">
        <v>244</v>
      </c>
      <c r="K11" s="125" t="s">
        <v>8179</v>
      </c>
      <c r="L11" s="125" t="s">
        <v>3561</v>
      </c>
      <c r="M11" s="129">
        <v>26588576.559999999</v>
      </c>
      <c r="N11" s="125" t="s">
        <v>8178</v>
      </c>
      <c r="O11" s="125"/>
      <c r="P11" s="130" t="s">
        <v>6</v>
      </c>
      <c r="Q11" s="130" t="s">
        <v>3569</v>
      </c>
      <c r="R11" s="130" t="s">
        <v>3568</v>
      </c>
      <c r="S11" s="130" t="s">
        <v>6</v>
      </c>
      <c r="T11" s="130" t="s">
        <v>3569</v>
      </c>
      <c r="U11" s="130" t="s">
        <v>450</v>
      </c>
    </row>
    <row r="12" spans="1:21" x14ac:dyDescent="0.3">
      <c r="A12" s="153" t="s">
        <v>3604</v>
      </c>
      <c r="B12" s="154" t="s">
        <v>3605</v>
      </c>
      <c r="C12" s="154" t="s">
        <v>3606</v>
      </c>
      <c r="D12" s="154" t="s">
        <v>450</v>
      </c>
      <c r="E12" s="154" t="str">
        <f>Table13[[#This Row],[JOB '#1]]</f>
        <v>2021-068</v>
      </c>
      <c r="F12" s="154" t="str">
        <f>Table13[[#This Row],[JOB DESC]]</f>
        <v>2021 Sidewalk &amp; Barrier Free R</v>
      </c>
      <c r="G12" s="154" t="s">
        <v>3561</v>
      </c>
      <c r="H12" s="155">
        <v>2</v>
      </c>
      <c r="J12" s="125" t="s">
        <v>254</v>
      </c>
      <c r="K12" s="125" t="s">
        <v>3603</v>
      </c>
      <c r="L12" s="125" t="s">
        <v>3573</v>
      </c>
      <c r="M12" s="129">
        <v>23137298.379999999</v>
      </c>
      <c r="N12" s="125" t="s">
        <v>8178</v>
      </c>
      <c r="O12" s="125"/>
      <c r="P12" s="131" t="s">
        <v>3</v>
      </c>
      <c r="Q12" s="131" t="s">
        <v>3578</v>
      </c>
      <c r="R12" s="131" t="s">
        <v>3579</v>
      </c>
      <c r="S12" s="131" t="s">
        <v>3</v>
      </c>
      <c r="T12" s="131" t="s">
        <v>3578</v>
      </c>
      <c r="U12" s="131" t="s">
        <v>450</v>
      </c>
    </row>
    <row r="13" spans="1:21" x14ac:dyDescent="0.3">
      <c r="A13" s="153" t="s">
        <v>3199</v>
      </c>
      <c r="B13" s="154" t="s">
        <v>3609</v>
      </c>
      <c r="C13" s="154" t="s">
        <v>3610</v>
      </c>
      <c r="D13" s="154" t="s">
        <v>450</v>
      </c>
      <c r="E13" s="154" t="str">
        <f>Table13[[#This Row],[JOB '#1]]</f>
        <v>2021-072</v>
      </c>
      <c r="F13" s="154" t="str">
        <f>Table13[[#This Row],[JOB DESC]]</f>
        <v>DFW Soil Slope Remediation</v>
      </c>
      <c r="G13" s="154" t="s">
        <v>3561</v>
      </c>
      <c r="H13" s="155">
        <v>2</v>
      </c>
      <c r="J13" s="125" t="s">
        <v>327</v>
      </c>
      <c r="K13" s="125" t="s">
        <v>3635</v>
      </c>
      <c r="L13" s="125" t="s">
        <v>3561</v>
      </c>
      <c r="M13" s="129">
        <v>4830945</v>
      </c>
      <c r="N13" s="125" t="s">
        <v>8178</v>
      </c>
      <c r="O13" s="125"/>
      <c r="P13" s="130" t="s">
        <v>3582</v>
      </c>
      <c r="Q13" s="130" t="s">
        <v>3583</v>
      </c>
      <c r="R13" s="130" t="s">
        <v>3584</v>
      </c>
      <c r="S13" s="130" t="s">
        <v>3582</v>
      </c>
      <c r="T13" s="130" t="s">
        <v>3583</v>
      </c>
      <c r="U13" s="130" t="s">
        <v>450</v>
      </c>
    </row>
    <row r="14" spans="1:21" x14ac:dyDescent="0.3">
      <c r="A14" s="156" t="s">
        <v>3199</v>
      </c>
      <c r="B14" s="157" t="s">
        <v>3609</v>
      </c>
      <c r="C14" s="157" t="s">
        <v>3610</v>
      </c>
      <c r="D14" s="154" t="str">
        <f>IF(RIGHT(Table13[[#This Row],[COST CODE]],1)="A", Table13[[#This Row],[COST CODE]], Table13[[#This Row],[COST CODE]] &amp; "A")</f>
        <v>2021 0072A</v>
      </c>
      <c r="E14" s="157" t="str">
        <f>Table13[[#This Row],[JOB '#1]]</f>
        <v>2021-072</v>
      </c>
      <c r="F14" s="157" t="str">
        <f>Table13[[#This Row],[JOB DESC]]</f>
        <v>DFW Soil Slope Remediation</v>
      </c>
      <c r="G14" s="157" t="s">
        <v>3561</v>
      </c>
      <c r="H14" s="158">
        <v>2</v>
      </c>
      <c r="J14" s="125" t="s">
        <v>3197</v>
      </c>
      <c r="K14" s="125" t="s">
        <v>3636</v>
      </c>
      <c r="L14" s="125" t="s">
        <v>3573</v>
      </c>
      <c r="M14" s="129">
        <v>4613804.33</v>
      </c>
      <c r="N14" s="125" t="s">
        <v>8178</v>
      </c>
      <c r="O14" s="125"/>
      <c r="P14" s="131" t="s">
        <v>20</v>
      </c>
      <c r="Q14" s="131" t="s">
        <v>3572</v>
      </c>
      <c r="R14" s="131" t="s">
        <v>3571</v>
      </c>
      <c r="S14" s="131" t="s">
        <v>20</v>
      </c>
      <c r="T14" s="131" t="s">
        <v>3572</v>
      </c>
      <c r="U14" s="131" t="s">
        <v>450</v>
      </c>
    </row>
    <row r="15" spans="1:21" x14ac:dyDescent="0.3">
      <c r="A15" s="153" t="s">
        <v>12</v>
      </c>
      <c r="B15" s="154" t="s">
        <v>3575</v>
      </c>
      <c r="C15" s="154" t="s">
        <v>3574</v>
      </c>
      <c r="D15" s="154" t="s">
        <v>450</v>
      </c>
      <c r="E15" s="154" t="str">
        <f>Table13[[#This Row],[JOB '#1]]</f>
        <v>2022-003</v>
      </c>
      <c r="F15" s="154" t="str">
        <f>Table13[[#This Row],[JOB DESC]]</f>
        <v>Rehab Runway 17L/35R Storm Dra</v>
      </c>
      <c r="G15" s="154" t="s">
        <v>3561</v>
      </c>
      <c r="H15" s="155">
        <v>2</v>
      </c>
      <c r="J15" s="125" t="s">
        <v>1085</v>
      </c>
      <c r="K15" s="125" t="s">
        <v>8180</v>
      </c>
      <c r="L15" s="125" t="s">
        <v>3552</v>
      </c>
      <c r="M15" s="129">
        <v>6283882.1900000004</v>
      </c>
      <c r="N15" s="125" t="s">
        <v>8178</v>
      </c>
      <c r="O15" s="125"/>
      <c r="P15" s="130" t="s">
        <v>3589</v>
      </c>
      <c r="Q15" s="130" t="s">
        <v>3590</v>
      </c>
      <c r="R15" s="130" t="s">
        <v>3591</v>
      </c>
      <c r="S15" s="130" t="s">
        <v>3589</v>
      </c>
      <c r="T15" s="130" t="s">
        <v>3590</v>
      </c>
      <c r="U15" s="130" t="s">
        <v>450</v>
      </c>
    </row>
    <row r="16" spans="1:21" x14ac:dyDescent="0.3">
      <c r="A16" s="156" t="s">
        <v>12</v>
      </c>
      <c r="B16" s="157" t="s">
        <v>3575</v>
      </c>
      <c r="C16" s="154" t="s">
        <v>3574</v>
      </c>
      <c r="D16" s="154" t="str">
        <f>IF(RIGHT(Table13[[#This Row],[COST CODE]],1)="A", Table13[[#This Row],[COST CODE]], Table13[[#This Row],[COST CODE]] &amp; "A")</f>
        <v>2022 0003A</v>
      </c>
      <c r="E16" s="154" t="str">
        <f>Table13[[#This Row],[JOB '#1]]</f>
        <v>2022-003</v>
      </c>
      <c r="F16" s="154" t="str">
        <f>Table13[[#This Row],[JOB DESC]]</f>
        <v>Rehab Runway 17L/35R Storm Dra</v>
      </c>
      <c r="G16" s="154" t="s">
        <v>3561</v>
      </c>
      <c r="H16" s="155">
        <v>2</v>
      </c>
      <c r="J16" s="125" t="s">
        <v>326</v>
      </c>
      <c r="K16" s="125" t="s">
        <v>3612</v>
      </c>
      <c r="L16" s="125" t="s">
        <v>3561</v>
      </c>
      <c r="M16" s="129">
        <v>2890289.9</v>
      </c>
      <c r="N16" s="125" t="s">
        <v>8178</v>
      </c>
      <c r="O16" s="125"/>
      <c r="P16" s="131" t="s">
        <v>3594</v>
      </c>
      <c r="Q16" s="131" t="s">
        <v>3595</v>
      </c>
      <c r="R16" s="131" t="s">
        <v>3596</v>
      </c>
      <c r="S16" s="131" t="s">
        <v>3594</v>
      </c>
      <c r="T16" s="131" t="s">
        <v>3595</v>
      </c>
      <c r="U16" s="131" t="s">
        <v>450</v>
      </c>
    </row>
    <row r="17" spans="1:21" x14ac:dyDescent="0.3">
      <c r="A17" s="153" t="s">
        <v>27</v>
      </c>
      <c r="B17" s="154" t="s">
        <v>3577</v>
      </c>
      <c r="C17" s="154" t="s">
        <v>3576</v>
      </c>
      <c r="D17" s="154" t="s">
        <v>450</v>
      </c>
      <c r="E17" s="154" t="str">
        <f>Table13[[#This Row],[JOB '#1]]</f>
        <v>2022-008</v>
      </c>
      <c r="F17" s="154" t="str">
        <f>Table13[[#This Row],[JOB DESC]]</f>
        <v>Gregg CS Bridge Replacement</v>
      </c>
      <c r="G17" s="154" t="s">
        <v>3561</v>
      </c>
      <c r="H17" s="155">
        <v>2</v>
      </c>
      <c r="J17" s="125" t="s">
        <v>302</v>
      </c>
      <c r="K17" s="125" t="s">
        <v>3614</v>
      </c>
      <c r="L17" s="125" t="s">
        <v>3561</v>
      </c>
      <c r="M17" s="129">
        <v>2090441.55</v>
      </c>
      <c r="N17" s="125" t="s">
        <v>8178</v>
      </c>
      <c r="O17" s="125"/>
      <c r="P17" s="130" t="s">
        <v>3599</v>
      </c>
      <c r="Q17" s="130" t="s">
        <v>3600</v>
      </c>
      <c r="R17" s="130" t="s">
        <v>3601</v>
      </c>
      <c r="S17" s="130" t="s">
        <v>3599</v>
      </c>
      <c r="T17" s="130" t="s">
        <v>3600</v>
      </c>
      <c r="U17" s="130" t="s">
        <v>450</v>
      </c>
    </row>
    <row r="18" spans="1:21" x14ac:dyDescent="0.3">
      <c r="A18" s="156" t="s">
        <v>27</v>
      </c>
      <c r="B18" s="157" t="s">
        <v>3577</v>
      </c>
      <c r="C18" s="154" t="s">
        <v>3576</v>
      </c>
      <c r="D18" s="154" t="str">
        <f>IF(RIGHT(Table13[[#This Row],[COST CODE]],1)="A", Table13[[#This Row],[COST CODE]], Table13[[#This Row],[COST CODE]] &amp; "A")</f>
        <v>2022 0008A</v>
      </c>
      <c r="E18" s="154" t="str">
        <f>Table13[[#This Row],[JOB '#1]]</f>
        <v>2022-008</v>
      </c>
      <c r="F18" s="154" t="str">
        <f>Table13[[#This Row],[JOB DESC]]</f>
        <v>Gregg CS Bridge Replacement</v>
      </c>
      <c r="G18" s="154" t="s">
        <v>3561</v>
      </c>
      <c r="H18" s="155">
        <v>2</v>
      </c>
      <c r="J18" s="125" t="s">
        <v>3641</v>
      </c>
      <c r="K18" s="125" t="s">
        <v>3642</v>
      </c>
      <c r="L18" s="125" t="s">
        <v>3552</v>
      </c>
      <c r="M18" s="129">
        <v>539144.9</v>
      </c>
      <c r="N18" s="125" t="s">
        <v>8178</v>
      </c>
      <c r="O18" s="125"/>
      <c r="P18" s="131" t="s">
        <v>3604</v>
      </c>
      <c r="Q18" s="131" t="s">
        <v>3605</v>
      </c>
      <c r="R18" s="131" t="s">
        <v>3606</v>
      </c>
      <c r="S18" s="131" t="s">
        <v>3604</v>
      </c>
      <c r="T18" s="131" t="s">
        <v>3605</v>
      </c>
      <c r="U18" s="131" t="s">
        <v>450</v>
      </c>
    </row>
    <row r="19" spans="1:21" x14ac:dyDescent="0.3">
      <c r="A19" s="153" t="s">
        <v>3617</v>
      </c>
      <c r="B19" s="154" t="s">
        <v>3618</v>
      </c>
      <c r="C19" s="154" t="s">
        <v>3619</v>
      </c>
      <c r="D19" s="154" t="s">
        <v>450</v>
      </c>
      <c r="E19" s="154" t="str">
        <f>Table13[[#This Row],[JOB '#1]]</f>
        <v>2022-012</v>
      </c>
      <c r="F19" s="154" t="str">
        <f>Table13[[#This Row],[JOB DESC]]</f>
        <v>NTTA PGBT Spur 303 Drain MSE</v>
      </c>
      <c r="G19" s="154" t="s">
        <v>3561</v>
      </c>
      <c r="H19" s="155">
        <v>2</v>
      </c>
      <c r="J19" s="125" t="s">
        <v>1086</v>
      </c>
      <c r="K19" s="125" t="s">
        <v>3645</v>
      </c>
      <c r="L19" s="125" t="s">
        <v>3561</v>
      </c>
      <c r="M19" s="129">
        <v>21883782.800000001</v>
      </c>
      <c r="N19" s="125" t="s">
        <v>8178</v>
      </c>
      <c r="O19" s="125"/>
      <c r="P19" s="130" t="s">
        <v>3199</v>
      </c>
      <c r="Q19" s="130" t="s">
        <v>3609</v>
      </c>
      <c r="R19" s="130" t="s">
        <v>3610</v>
      </c>
      <c r="S19" s="130" t="s">
        <v>3199</v>
      </c>
      <c r="T19" s="130" t="s">
        <v>3609</v>
      </c>
      <c r="U19" s="130" t="s">
        <v>450</v>
      </c>
    </row>
    <row r="20" spans="1:21" x14ac:dyDescent="0.3">
      <c r="A20" s="153" t="s">
        <v>10</v>
      </c>
      <c r="B20" s="154" t="s">
        <v>3581</v>
      </c>
      <c r="C20" s="154" t="s">
        <v>3580</v>
      </c>
      <c r="D20" s="154" t="s">
        <v>450</v>
      </c>
      <c r="E20" s="154" t="str">
        <f>Table13[[#This Row],[JOB '#1]]</f>
        <v>2022-023</v>
      </c>
      <c r="F20" s="154" t="str">
        <f>Table13[[#This Row],[JOB DESC]]</f>
        <v>Dallas Riverfront &amp; Cadiz Brid</v>
      </c>
      <c r="G20" s="154" t="s">
        <v>3561</v>
      </c>
      <c r="H20" s="155">
        <v>2</v>
      </c>
      <c r="J20" s="125" t="s">
        <v>3471</v>
      </c>
      <c r="K20" s="125" t="s">
        <v>3646</v>
      </c>
      <c r="L20" s="125" t="s">
        <v>3561</v>
      </c>
      <c r="M20" s="129">
        <v>7188411.9400000004</v>
      </c>
      <c r="N20" s="125" t="s">
        <v>8178</v>
      </c>
      <c r="O20" s="125"/>
      <c r="P20" s="131" t="s">
        <v>12</v>
      </c>
      <c r="Q20" s="131" t="s">
        <v>3575</v>
      </c>
      <c r="R20" s="131" t="s">
        <v>3574</v>
      </c>
      <c r="S20" s="131" t="s">
        <v>12</v>
      </c>
      <c r="T20" s="131" t="s">
        <v>3575</v>
      </c>
      <c r="U20" s="131" t="s">
        <v>450</v>
      </c>
    </row>
    <row r="21" spans="1:21" x14ac:dyDescent="0.3">
      <c r="A21" s="156" t="s">
        <v>10</v>
      </c>
      <c r="B21" s="157" t="s">
        <v>3581</v>
      </c>
      <c r="C21" s="154" t="s">
        <v>3580</v>
      </c>
      <c r="D21" s="154" t="str">
        <f>IF(RIGHT(Table13[[#This Row],[COST CODE]],1)="A", Table13[[#This Row],[COST CODE]], Table13[[#This Row],[COST CODE]] &amp; "A")</f>
        <v>2022 0023A</v>
      </c>
      <c r="E21" s="154" t="str">
        <f>Table13[[#This Row],[JOB '#1]]</f>
        <v>2022-023</v>
      </c>
      <c r="F21" s="154" t="str">
        <f>Table13[[#This Row],[JOB DESC]]</f>
        <v>Dallas Riverfront &amp; Cadiz Brid</v>
      </c>
      <c r="G21" s="154" t="s">
        <v>3561</v>
      </c>
      <c r="H21" s="155">
        <v>2</v>
      </c>
      <c r="J21" s="125" t="s">
        <v>3470</v>
      </c>
      <c r="K21" s="125" t="s">
        <v>3648</v>
      </c>
      <c r="L21" s="125" t="s">
        <v>3552</v>
      </c>
      <c r="M21" s="129">
        <v>4990800.71</v>
      </c>
      <c r="N21" s="132">
        <v>45522</v>
      </c>
      <c r="O21" s="125"/>
      <c r="P21" s="130" t="s">
        <v>27</v>
      </c>
      <c r="Q21" s="130" t="s">
        <v>3577</v>
      </c>
      <c r="R21" s="130" t="s">
        <v>3576</v>
      </c>
      <c r="S21" s="130" t="s">
        <v>27</v>
      </c>
      <c r="T21" s="130" t="s">
        <v>3577</v>
      </c>
      <c r="U21" s="130" t="s">
        <v>450</v>
      </c>
    </row>
    <row r="22" spans="1:21" x14ac:dyDescent="0.3">
      <c r="A22" s="153" t="s">
        <v>8</v>
      </c>
      <c r="B22" s="154" t="s">
        <v>3622</v>
      </c>
      <c r="C22" s="154" t="s">
        <v>3585</v>
      </c>
      <c r="D22" s="154" t="s">
        <v>450</v>
      </c>
      <c r="E22" s="154" t="str">
        <f>Table13[[#This Row],[JOB '#1]]</f>
        <v>2022-033</v>
      </c>
      <c r="F22" s="154" t="str">
        <f>Table13[[#This Row],[JOB DESC]]</f>
        <v>Collin Mckinney Parkway Constr</v>
      </c>
      <c r="G22" s="154" t="s">
        <v>3561</v>
      </c>
      <c r="H22" s="155">
        <v>2</v>
      </c>
      <c r="J22" s="125" t="s">
        <v>281</v>
      </c>
      <c r="K22" s="125" t="s">
        <v>3650</v>
      </c>
      <c r="L22" s="125" t="s">
        <v>3552</v>
      </c>
      <c r="M22" s="129">
        <v>519247</v>
      </c>
      <c r="N22" s="132">
        <v>45321</v>
      </c>
      <c r="O22" s="125"/>
      <c r="P22" s="131" t="s">
        <v>3617</v>
      </c>
      <c r="Q22" s="131" t="s">
        <v>3618</v>
      </c>
      <c r="R22" s="131" t="s">
        <v>3619</v>
      </c>
      <c r="S22" s="131" t="s">
        <v>3617</v>
      </c>
      <c r="T22" s="131" t="s">
        <v>3618</v>
      </c>
      <c r="U22" s="131" t="s">
        <v>450</v>
      </c>
    </row>
    <row r="23" spans="1:21" x14ac:dyDescent="0.3">
      <c r="A23" s="156" t="s">
        <v>8</v>
      </c>
      <c r="B23" s="157" t="s">
        <v>3622</v>
      </c>
      <c r="C23" s="154" t="s">
        <v>3585</v>
      </c>
      <c r="D23" s="154" t="str">
        <f>IF(RIGHT(Table13[[#This Row],[COST CODE]],1)="A", Table13[[#This Row],[COST CODE]], Table13[[#This Row],[COST CODE]] &amp; "A")</f>
        <v>2022 0033A</v>
      </c>
      <c r="E23" s="154" t="str">
        <f>Table13[[#This Row],[JOB '#1]]</f>
        <v>2022-033</v>
      </c>
      <c r="F23" s="154" t="str">
        <f>Table13[[#This Row],[JOB DESC]]</f>
        <v>Collin Mckinney Parkway Constr</v>
      </c>
      <c r="G23" s="154" t="s">
        <v>3561</v>
      </c>
      <c r="H23" s="155">
        <v>2</v>
      </c>
      <c r="J23" s="125" t="s">
        <v>3721</v>
      </c>
      <c r="K23" s="125" t="s">
        <v>3723</v>
      </c>
      <c r="L23" s="125" t="s">
        <v>3561</v>
      </c>
      <c r="M23" s="129">
        <v>3487274.77</v>
      </c>
      <c r="N23" s="125" t="s">
        <v>8178</v>
      </c>
      <c r="O23" s="125"/>
      <c r="P23" s="130" t="s">
        <v>10</v>
      </c>
      <c r="Q23" s="130" t="s">
        <v>3581</v>
      </c>
      <c r="R23" s="130" t="s">
        <v>3580</v>
      </c>
      <c r="S23" s="130" t="s">
        <v>10</v>
      </c>
      <c r="T23" s="130" t="s">
        <v>3581</v>
      </c>
      <c r="U23" s="130" t="s">
        <v>450</v>
      </c>
    </row>
    <row r="24" spans="1:21" x14ac:dyDescent="0.3">
      <c r="A24" s="153" t="s">
        <v>3623</v>
      </c>
      <c r="B24" s="154" t="s">
        <v>3624</v>
      </c>
      <c r="C24" s="154" t="s">
        <v>3625</v>
      </c>
      <c r="D24" s="154" t="s">
        <v>450</v>
      </c>
      <c r="E24" s="154" t="str">
        <f>Table13[[#This Row],[JOB '#1]]</f>
        <v>2022-041</v>
      </c>
      <c r="F24" s="154" t="str">
        <f>Table13[[#This Row],[JOB DESC]]</f>
        <v>SH 183 Embankment Stabilizatio</v>
      </c>
      <c r="G24" s="154" t="s">
        <v>3561</v>
      </c>
      <c r="H24" s="155">
        <v>2</v>
      </c>
      <c r="J24" s="125" t="s">
        <v>3472</v>
      </c>
      <c r="K24" s="125" t="s">
        <v>3725</v>
      </c>
      <c r="L24" s="125" t="s">
        <v>3561</v>
      </c>
      <c r="M24" s="129">
        <v>18613300</v>
      </c>
      <c r="N24" s="125" t="s">
        <v>8178</v>
      </c>
      <c r="O24" s="125"/>
      <c r="P24" s="131" t="s">
        <v>8</v>
      </c>
      <c r="Q24" s="131" t="s">
        <v>3622</v>
      </c>
      <c r="R24" s="131" t="s">
        <v>3585</v>
      </c>
      <c r="S24" s="131" t="s">
        <v>8</v>
      </c>
      <c r="T24" s="131" t="s">
        <v>3622</v>
      </c>
      <c r="U24" s="131" t="s">
        <v>450</v>
      </c>
    </row>
    <row r="25" spans="1:21" x14ac:dyDescent="0.3">
      <c r="A25" s="153" t="s">
        <v>4</v>
      </c>
      <c r="B25" s="154" t="s">
        <v>3626</v>
      </c>
      <c r="C25" s="154" t="s">
        <v>3592</v>
      </c>
      <c r="D25" s="154" t="s">
        <v>450</v>
      </c>
      <c r="E25" s="154" t="str">
        <f>Table13[[#This Row],[JOB '#1]]</f>
        <v>2022-042</v>
      </c>
      <c r="F25" s="154" t="str">
        <f>Table13[[#This Row],[JOB DESC]]</f>
        <v>SL 12 Overlay &amp; Concrete Repai</v>
      </c>
      <c r="G25" s="154" t="s">
        <v>3561</v>
      </c>
      <c r="H25" s="155">
        <v>2</v>
      </c>
      <c r="J25" s="125" t="s">
        <v>3722</v>
      </c>
      <c r="K25" s="125" t="s">
        <v>3727</v>
      </c>
      <c r="L25" s="125" t="s">
        <v>3561</v>
      </c>
      <c r="M25" s="129">
        <v>7861879.4500000002</v>
      </c>
      <c r="N25" s="132">
        <v>45515</v>
      </c>
      <c r="O25" s="125"/>
      <c r="P25" s="130" t="s">
        <v>32</v>
      </c>
      <c r="Q25" s="130" t="s">
        <v>3588</v>
      </c>
      <c r="R25" s="130" t="s">
        <v>3587</v>
      </c>
      <c r="S25" s="130" t="s">
        <v>32</v>
      </c>
      <c r="T25" s="130" t="s">
        <v>3588</v>
      </c>
      <c r="U25" s="130" t="s">
        <v>450</v>
      </c>
    </row>
    <row r="26" spans="1:21" x14ac:dyDescent="0.3">
      <c r="A26" s="153" t="s">
        <v>3627</v>
      </c>
      <c r="B26" s="154" t="s">
        <v>3628</v>
      </c>
      <c r="C26" s="154" t="s">
        <v>3629</v>
      </c>
      <c r="D26" s="154" t="s">
        <v>450</v>
      </c>
      <c r="E26" s="154" t="str">
        <f>Table13[[#This Row],[JOB '#1]]</f>
        <v>2022-044</v>
      </c>
      <c r="F26" s="154" t="str">
        <f>Table13[[#This Row],[JOB DESC]]</f>
        <v>Plano Erosion Control Improvem</v>
      </c>
      <c r="G26" s="154" t="s">
        <v>3561</v>
      </c>
      <c r="H26" s="155">
        <v>2</v>
      </c>
      <c r="J26" s="125" t="s">
        <v>4845</v>
      </c>
      <c r="K26" s="125" t="s">
        <v>6030</v>
      </c>
      <c r="L26" s="125" t="s">
        <v>3552</v>
      </c>
      <c r="M26" s="129">
        <v>1750715</v>
      </c>
      <c r="N26" s="125" t="s">
        <v>8178</v>
      </c>
      <c r="O26" s="125"/>
      <c r="P26" s="131" t="s">
        <v>3623</v>
      </c>
      <c r="Q26" s="131" t="s">
        <v>3624</v>
      </c>
      <c r="R26" s="131" t="s">
        <v>3625</v>
      </c>
      <c r="S26" s="131" t="s">
        <v>3623</v>
      </c>
      <c r="T26" s="131" t="s">
        <v>3624</v>
      </c>
      <c r="U26" s="131" t="s">
        <v>450</v>
      </c>
    </row>
    <row r="27" spans="1:21" x14ac:dyDescent="0.3">
      <c r="A27" s="153" t="s">
        <v>454</v>
      </c>
      <c r="B27" s="154" t="s">
        <v>3630</v>
      </c>
      <c r="C27" s="154" t="s">
        <v>3631</v>
      </c>
      <c r="D27" s="154" t="s">
        <v>450</v>
      </c>
      <c r="E27" s="154" t="str">
        <f>Table13[[#This Row],[JOB '#1]]</f>
        <v>2023-004</v>
      </c>
      <c r="F27" s="154" t="str">
        <f>Table13[[#This Row],[JOB DESC]]</f>
        <v>Rehab Lanside Storm Phase 2</v>
      </c>
      <c r="G27" s="154" t="s">
        <v>3561</v>
      </c>
      <c r="H27" s="155">
        <v>2</v>
      </c>
      <c r="J27" s="125" t="s">
        <v>4844</v>
      </c>
      <c r="K27" s="125" t="s">
        <v>4846</v>
      </c>
      <c r="L27" s="125" t="s">
        <v>3561</v>
      </c>
      <c r="M27" s="129">
        <v>2188896</v>
      </c>
      <c r="N27" s="132">
        <v>45522</v>
      </c>
      <c r="O27" s="125"/>
      <c r="P27" s="130" t="s">
        <v>4</v>
      </c>
      <c r="Q27" s="130" t="s">
        <v>3626</v>
      </c>
      <c r="R27" s="130" t="s">
        <v>3592</v>
      </c>
      <c r="S27" s="130" t="s">
        <v>4</v>
      </c>
      <c r="T27" s="130" t="s">
        <v>3626</v>
      </c>
      <c r="U27" s="130" t="s">
        <v>450</v>
      </c>
    </row>
    <row r="28" spans="1:21" x14ac:dyDescent="0.3">
      <c r="A28" s="156" t="s">
        <v>454</v>
      </c>
      <c r="B28" s="157" t="s">
        <v>3630</v>
      </c>
      <c r="C28" s="154" t="s">
        <v>8204</v>
      </c>
      <c r="D28" s="154" t="str">
        <f>IF(RIGHT(Table13[[#This Row],[COST CODE]],1)="A", Table13[[#This Row],[COST CODE]], Table13[[#This Row],[COST CODE]] &amp; "A")</f>
        <v>2023 0004A</v>
      </c>
      <c r="E28" s="154" t="str">
        <f>Table13[[#This Row],[JOB '#1]]</f>
        <v>2023-004</v>
      </c>
      <c r="F28" s="154" t="str">
        <f>Table13[[#This Row],[JOB DESC]]</f>
        <v>Rehab Lanside Storm Phase 2</v>
      </c>
      <c r="G28" s="154" t="s">
        <v>3561</v>
      </c>
      <c r="H28" s="155">
        <v>2</v>
      </c>
      <c r="J28" s="125" t="s">
        <v>7586</v>
      </c>
      <c r="K28" s="125" t="s">
        <v>7588</v>
      </c>
      <c r="L28" s="125" t="s">
        <v>3552</v>
      </c>
      <c r="M28" s="129">
        <v>4485762.8</v>
      </c>
      <c r="N28" s="132">
        <v>45522</v>
      </c>
      <c r="O28" s="125"/>
      <c r="P28" s="131" t="s">
        <v>3627</v>
      </c>
      <c r="Q28" s="131" t="s">
        <v>3628</v>
      </c>
      <c r="R28" s="131" t="s">
        <v>3629</v>
      </c>
      <c r="S28" s="131" t="s">
        <v>3627</v>
      </c>
      <c r="T28" s="131" t="s">
        <v>3628</v>
      </c>
      <c r="U28" s="131" t="s">
        <v>450</v>
      </c>
    </row>
    <row r="29" spans="1:21" x14ac:dyDescent="0.3">
      <c r="A29" s="153" t="s">
        <v>244</v>
      </c>
      <c r="B29" s="154" t="s">
        <v>3598</v>
      </c>
      <c r="C29" s="154" t="s">
        <v>3597</v>
      </c>
      <c r="D29" s="154" t="s">
        <v>450</v>
      </c>
      <c r="E29" s="154" t="str">
        <f>Table13[[#This Row],[JOB '#1]]</f>
        <v>2023-006</v>
      </c>
      <c r="F29" s="154" t="str">
        <f>Table13[[#This Row],[JOB DESC]]</f>
        <v>Tarrant SH 183 Bridge Replacem</v>
      </c>
      <c r="G29" s="154" t="s">
        <v>3561</v>
      </c>
      <c r="H29" s="155">
        <v>2</v>
      </c>
      <c r="J29" s="125" t="s">
        <v>4843</v>
      </c>
      <c r="K29" s="125" t="s">
        <v>4847</v>
      </c>
      <c r="L29" s="125" t="s">
        <v>3561</v>
      </c>
      <c r="M29" s="129">
        <v>7867584.5499999998</v>
      </c>
      <c r="N29" s="132">
        <v>45600</v>
      </c>
      <c r="O29" s="125"/>
      <c r="P29" s="130" t="s">
        <v>454</v>
      </c>
      <c r="Q29" s="130" t="s">
        <v>3630</v>
      </c>
      <c r="R29" s="130" t="s">
        <v>3631</v>
      </c>
      <c r="S29" s="130" t="s">
        <v>454</v>
      </c>
      <c r="T29" s="130" t="s">
        <v>3630</v>
      </c>
      <c r="U29" s="130" t="s">
        <v>450</v>
      </c>
    </row>
    <row r="30" spans="1:21" x14ac:dyDescent="0.3">
      <c r="A30" s="156" t="s">
        <v>244</v>
      </c>
      <c r="B30" s="157" t="s">
        <v>8179</v>
      </c>
      <c r="C30" s="154" t="s">
        <v>8205</v>
      </c>
      <c r="D30" s="154" t="str">
        <f>IF(RIGHT(Table13[[#This Row],[COST CODE]],1)="A", Table13[[#This Row],[COST CODE]], Table13[[#This Row],[COST CODE]] &amp; "A")</f>
        <v>2023 0006A</v>
      </c>
      <c r="E30" s="154" t="str">
        <f>Table13[[#This Row],[JOB '#1]]</f>
        <v>2023-006</v>
      </c>
      <c r="F30" s="154" t="str">
        <f>Table13[[#This Row],[JOB DESC]]</f>
        <v>Tarrant SH183 Bridge</v>
      </c>
      <c r="G30" s="154" t="s">
        <v>3561</v>
      </c>
      <c r="H30" s="155">
        <v>2</v>
      </c>
      <c r="J30" s="125" t="s">
        <v>5861</v>
      </c>
      <c r="K30" s="125" t="s">
        <v>5864</v>
      </c>
      <c r="L30" s="125" t="s">
        <v>3561</v>
      </c>
      <c r="M30" s="129">
        <v>3188000.33</v>
      </c>
      <c r="N30" s="132">
        <v>45669</v>
      </c>
      <c r="O30" s="125"/>
      <c r="P30" s="131" t="s">
        <v>244</v>
      </c>
      <c r="Q30" s="131" t="s">
        <v>3598</v>
      </c>
      <c r="R30" s="131" t="s">
        <v>3597</v>
      </c>
      <c r="S30" s="131" t="s">
        <v>244</v>
      </c>
      <c r="T30" s="131" t="s">
        <v>3598</v>
      </c>
      <c r="U30" s="131" t="s">
        <v>450</v>
      </c>
    </row>
    <row r="31" spans="1:21" x14ac:dyDescent="0.3">
      <c r="A31" s="153" t="s">
        <v>327</v>
      </c>
      <c r="B31" s="154" t="s">
        <v>3635</v>
      </c>
      <c r="C31" s="154" t="s">
        <v>3607</v>
      </c>
      <c r="D31" s="154"/>
      <c r="E31" s="154" t="str">
        <f>Table13[[#This Row],[JOB '#1]]</f>
        <v>2023-014</v>
      </c>
      <c r="F31" s="154" t="str">
        <f>Table13[[#This Row],[JOB DESC]]</f>
        <v>Tarrant IH 20 US 81 Bridge Dec</v>
      </c>
      <c r="G31" s="154" t="s">
        <v>3561</v>
      </c>
      <c r="H31" s="155">
        <v>2</v>
      </c>
      <c r="J31" s="125" t="s">
        <v>5862</v>
      </c>
      <c r="K31" s="125" t="s">
        <v>5865</v>
      </c>
      <c r="L31" s="125" t="s">
        <v>3561</v>
      </c>
      <c r="M31" s="129">
        <v>1933734.84</v>
      </c>
      <c r="N31" s="132">
        <v>45671</v>
      </c>
      <c r="O31" s="125"/>
      <c r="P31" s="130" t="s">
        <v>254</v>
      </c>
      <c r="Q31" s="130" t="s">
        <v>3603</v>
      </c>
      <c r="R31" s="130" t="s">
        <v>3602</v>
      </c>
      <c r="S31" s="130" t="s">
        <v>254</v>
      </c>
      <c r="T31" s="130" t="s">
        <v>3603</v>
      </c>
      <c r="U31" s="131" t="s">
        <v>450</v>
      </c>
    </row>
    <row r="32" spans="1:21" x14ac:dyDescent="0.3">
      <c r="A32" s="156" t="s">
        <v>327</v>
      </c>
      <c r="B32" s="157" t="s">
        <v>3635</v>
      </c>
      <c r="C32" s="154" t="s">
        <v>8207</v>
      </c>
      <c r="D32" s="154" t="str">
        <f>IF(RIGHT(Table13[[#This Row],[COST CODE]],1)="A", Table13[[#This Row],[COST CODE]], Table13[[#This Row],[COST CODE]] &amp; "A")</f>
        <v>2023 0014A</v>
      </c>
      <c r="E32" s="154" t="str">
        <f>Table13[[#This Row],[JOB '#1]]</f>
        <v>2023-014</v>
      </c>
      <c r="F32" s="154" t="str">
        <f>Table13[[#This Row],[JOB DESC]]</f>
        <v>Tarrant IH 20 US 81 Bridge Dec</v>
      </c>
      <c r="G32" s="154" t="s">
        <v>3561</v>
      </c>
      <c r="H32" s="155">
        <v>2</v>
      </c>
      <c r="J32" s="125" t="s">
        <v>5863</v>
      </c>
      <c r="K32" s="125" t="s">
        <v>5866</v>
      </c>
      <c r="L32" s="125" t="s">
        <v>3552</v>
      </c>
      <c r="M32" s="129">
        <v>11985429.9</v>
      </c>
      <c r="N32" s="132">
        <v>45550</v>
      </c>
      <c r="O32" s="125"/>
      <c r="P32" s="131" t="s">
        <v>3632</v>
      </c>
      <c r="Q32" s="131" t="s">
        <v>3633</v>
      </c>
      <c r="R32" s="131" t="s">
        <v>3634</v>
      </c>
      <c r="S32" s="131" t="s">
        <v>3632</v>
      </c>
      <c r="T32" s="131" t="s">
        <v>3633</v>
      </c>
      <c r="U32" s="131" t="s">
        <v>450</v>
      </c>
    </row>
    <row r="33" spans="1:21" x14ac:dyDescent="0.3">
      <c r="A33" s="153" t="s">
        <v>326</v>
      </c>
      <c r="B33" s="154" t="s">
        <v>3612</v>
      </c>
      <c r="C33" s="154" t="s">
        <v>3611</v>
      </c>
      <c r="D33" s="154" t="s">
        <v>3466</v>
      </c>
      <c r="E33" s="154" t="str">
        <f>Table13[[#This Row],[JOB '#1]]</f>
        <v>2023-027</v>
      </c>
      <c r="F33" s="154" t="str">
        <f>Table13[[#This Row],[JOB DESC]]</f>
        <v>NTTA SRT Rail &amp; Shoulder Rehab</v>
      </c>
      <c r="G33" s="154" t="s">
        <v>3561</v>
      </c>
      <c r="H33" s="155">
        <v>2</v>
      </c>
      <c r="J33" s="125" t="s">
        <v>8181</v>
      </c>
      <c r="K33" s="125" t="s">
        <v>8182</v>
      </c>
      <c r="L33" s="125" t="s">
        <v>3552</v>
      </c>
      <c r="M33" s="129">
        <v>117500</v>
      </c>
      <c r="N33" s="125" t="s">
        <v>8178</v>
      </c>
      <c r="O33" s="125"/>
      <c r="P33" s="130" t="s">
        <v>327</v>
      </c>
      <c r="Q33" s="130" t="s">
        <v>3635</v>
      </c>
      <c r="R33" s="130" t="s">
        <v>3607</v>
      </c>
      <c r="S33" s="130" t="s">
        <v>327</v>
      </c>
      <c r="T33" s="130" t="s">
        <v>3635</v>
      </c>
      <c r="U33" s="131" t="s">
        <v>450</v>
      </c>
    </row>
    <row r="34" spans="1:21" x14ac:dyDescent="0.3">
      <c r="A34" s="156" t="s">
        <v>326</v>
      </c>
      <c r="B34" s="157" t="s">
        <v>3612</v>
      </c>
      <c r="C34" s="154" t="s">
        <v>8210</v>
      </c>
      <c r="D34" s="154" t="str">
        <f>IF(RIGHT(Table13[[#This Row],[COST CODE]],1)="A", Table13[[#This Row],[COST CODE]], Table13[[#This Row],[COST CODE]] &amp; "A")</f>
        <v>2023 0027A</v>
      </c>
      <c r="E34" s="154" t="str">
        <f>Table13[[#This Row],[JOB '#1]]</f>
        <v>2023-027</v>
      </c>
      <c r="F34" s="154" t="str">
        <f>Table13[[#This Row],[JOB DESC]]</f>
        <v>NTTA SRT Rail &amp; Shoulder Rehab</v>
      </c>
      <c r="G34" s="154" t="s">
        <v>3561</v>
      </c>
      <c r="H34" s="155">
        <v>2</v>
      </c>
      <c r="J34" s="125" t="s">
        <v>7803</v>
      </c>
      <c r="K34" s="125" t="s">
        <v>8070</v>
      </c>
      <c r="L34" s="125" t="s">
        <v>3561</v>
      </c>
      <c r="M34" s="129">
        <v>1374020</v>
      </c>
      <c r="N34" s="132">
        <v>45543</v>
      </c>
      <c r="O34" s="125"/>
      <c r="P34" s="131" t="s">
        <v>3197</v>
      </c>
      <c r="Q34" s="131" t="s">
        <v>3636</v>
      </c>
      <c r="R34" s="131" t="s">
        <v>3637</v>
      </c>
      <c r="S34" s="131" t="s">
        <v>3197</v>
      </c>
      <c r="T34" s="131" t="s">
        <v>3636</v>
      </c>
      <c r="U34" s="131" t="s">
        <v>3466</v>
      </c>
    </row>
    <row r="35" spans="1:21" x14ac:dyDescent="0.3">
      <c r="A35" s="153" t="s">
        <v>302</v>
      </c>
      <c r="B35" s="154" t="s">
        <v>3614</v>
      </c>
      <c r="C35" s="154" t="s">
        <v>3613</v>
      </c>
      <c r="D35" s="154" t="s">
        <v>450</v>
      </c>
      <c r="E35" s="154" t="str">
        <f>Table13[[#This Row],[JOB '#1]]</f>
        <v>2023-028</v>
      </c>
      <c r="F35" s="154" t="str">
        <f>Table13[[#This Row],[JOB DESC]]</f>
        <v>Tarrant FM 157 Intersection Im</v>
      </c>
      <c r="G35" s="154" t="s">
        <v>3561</v>
      </c>
      <c r="H35" s="155">
        <v>2</v>
      </c>
      <c r="J35" s="125" t="s">
        <v>8071</v>
      </c>
      <c r="K35" s="125" t="s">
        <v>8072</v>
      </c>
      <c r="L35" s="125" t="s">
        <v>3552</v>
      </c>
      <c r="M35" s="129">
        <v>3184595</v>
      </c>
      <c r="N35" s="125" t="s">
        <v>8178</v>
      </c>
      <c r="O35" s="125"/>
      <c r="P35" s="130" t="s">
        <v>1085</v>
      </c>
      <c r="Q35" s="130" t="s">
        <v>3638</v>
      </c>
      <c r="R35" s="130" t="s">
        <v>3639</v>
      </c>
      <c r="S35" s="130" t="s">
        <v>1085</v>
      </c>
      <c r="T35" s="130" t="s">
        <v>3638</v>
      </c>
      <c r="U35" s="130" t="s">
        <v>3466</v>
      </c>
    </row>
    <row r="36" spans="1:21" x14ac:dyDescent="0.3">
      <c r="A36" s="156" t="s">
        <v>302</v>
      </c>
      <c r="B36" s="157" t="s">
        <v>3614</v>
      </c>
      <c r="C36" s="154" t="s">
        <v>8211</v>
      </c>
      <c r="D36" s="154" t="str">
        <f>IF(RIGHT(Table13[[#This Row],[COST CODE]],1)="A", Table13[[#This Row],[COST CODE]], Table13[[#This Row],[COST CODE]] &amp; "A")</f>
        <v>2023 0028A</v>
      </c>
      <c r="E36" s="154" t="str">
        <f>Table13[[#This Row],[JOB '#1]]</f>
        <v>2023-028</v>
      </c>
      <c r="F36" s="154" t="str">
        <f>Table13[[#This Row],[JOB DESC]]</f>
        <v>Tarrant FM 157 Intersection Im</v>
      </c>
      <c r="G36" s="154" t="s">
        <v>3561</v>
      </c>
      <c r="H36" s="155">
        <v>2</v>
      </c>
      <c r="J36" s="125" t="s">
        <v>7673</v>
      </c>
      <c r="K36" s="125" t="s">
        <v>7674</v>
      </c>
      <c r="L36" s="125" t="s">
        <v>3552</v>
      </c>
      <c r="M36" s="129">
        <v>30981397.219999999</v>
      </c>
      <c r="N36" s="125" t="s">
        <v>8178</v>
      </c>
      <c r="O36" s="125"/>
      <c r="P36" s="130" t="s">
        <v>326</v>
      </c>
      <c r="Q36" s="130" t="s">
        <v>3612</v>
      </c>
      <c r="R36" s="130" t="s">
        <v>3611</v>
      </c>
      <c r="S36" s="130" t="s">
        <v>326</v>
      </c>
      <c r="T36" s="130" t="s">
        <v>3612</v>
      </c>
      <c r="U36" s="130" t="s">
        <v>3466</v>
      </c>
    </row>
    <row r="37" spans="1:21" x14ac:dyDescent="0.3">
      <c r="A37" s="153" t="s">
        <v>458</v>
      </c>
      <c r="B37" s="154" t="s">
        <v>3640</v>
      </c>
      <c r="C37" s="154" t="s">
        <v>3615</v>
      </c>
      <c r="D37" s="154" t="s">
        <v>450</v>
      </c>
      <c r="E37" s="154" t="str">
        <f>Table13[[#This Row],[JOB '#1]]</f>
        <v>2023-029</v>
      </c>
      <c r="F37" s="154" t="str">
        <f>Table13[[#This Row],[JOB DESC]]</f>
        <v>SM-Tarrant IH 20 Rehad Road</v>
      </c>
      <c r="G37" s="154" t="s">
        <v>3561</v>
      </c>
      <c r="H37" s="155">
        <v>2</v>
      </c>
      <c r="J37" s="125" t="s">
        <v>7676</v>
      </c>
      <c r="K37" s="125" t="s">
        <v>8183</v>
      </c>
      <c r="L37" s="125" t="s">
        <v>3561</v>
      </c>
      <c r="M37" s="129">
        <v>1857694.6</v>
      </c>
      <c r="N37" s="132">
        <v>45666</v>
      </c>
      <c r="O37" s="125"/>
      <c r="P37" s="131" t="s">
        <v>302</v>
      </c>
      <c r="Q37" s="131" t="s">
        <v>3614</v>
      </c>
      <c r="R37" s="131" t="s">
        <v>3613</v>
      </c>
      <c r="S37" s="131" t="s">
        <v>302</v>
      </c>
      <c r="T37" s="131" t="s">
        <v>3614</v>
      </c>
      <c r="U37" s="131" t="s">
        <v>450</v>
      </c>
    </row>
    <row r="38" spans="1:21" x14ac:dyDescent="0.3">
      <c r="A38" s="153" t="s">
        <v>1086</v>
      </c>
      <c r="B38" s="154" t="s">
        <v>3645</v>
      </c>
      <c r="C38" s="154" t="s">
        <v>3620</v>
      </c>
      <c r="D38" s="154" t="s">
        <v>3466</v>
      </c>
      <c r="E38" s="154" t="str">
        <f>Table13[[#This Row],[JOB '#1]]</f>
        <v>2023-032</v>
      </c>
      <c r="F38" s="154" t="str">
        <f>Table13[[#This Row],[JOB DESC]]</f>
        <v>Dallas SH 345 Bridge Rehabilit</v>
      </c>
      <c r="G38" s="154" t="s">
        <v>3561</v>
      </c>
      <c r="H38" s="155">
        <v>2</v>
      </c>
      <c r="J38" s="125" t="s">
        <v>7677</v>
      </c>
      <c r="K38" s="125" t="s">
        <v>8184</v>
      </c>
      <c r="L38" s="125" t="s">
        <v>3561</v>
      </c>
      <c r="M38" s="129">
        <v>125643362</v>
      </c>
      <c r="N38" s="125" t="s">
        <v>8178</v>
      </c>
      <c r="O38" s="125"/>
      <c r="P38" s="130" t="s">
        <v>458</v>
      </c>
      <c r="Q38" s="130" t="s">
        <v>3640</v>
      </c>
      <c r="R38" s="130" t="s">
        <v>3615</v>
      </c>
      <c r="S38" s="130" t="s">
        <v>458</v>
      </c>
      <c r="T38" s="130" t="s">
        <v>3640</v>
      </c>
      <c r="U38" s="130" t="s">
        <v>450</v>
      </c>
    </row>
    <row r="39" spans="1:21" x14ac:dyDescent="0.3">
      <c r="A39" s="156" t="s">
        <v>1086</v>
      </c>
      <c r="B39" s="157" t="s">
        <v>3645</v>
      </c>
      <c r="C39" s="154" t="s">
        <v>8213</v>
      </c>
      <c r="D39" s="154" t="str">
        <f>IF(RIGHT(Table13[[#This Row],[COST CODE]],1)="A", Table13[[#This Row],[COST CODE]], Table13[[#This Row],[COST CODE]] &amp; "A")</f>
        <v>2023 0032A</v>
      </c>
      <c r="E39" s="154" t="str">
        <f>Table13[[#This Row],[JOB '#1]]</f>
        <v>2023-032</v>
      </c>
      <c r="F39" s="154" t="str">
        <f>Table13[[#This Row],[JOB DESC]]</f>
        <v>Dallas SH 345 Bridge Rehabilit</v>
      </c>
      <c r="G39" s="154" t="s">
        <v>3561</v>
      </c>
      <c r="H39" s="155">
        <v>2</v>
      </c>
      <c r="J39" s="125" t="s">
        <v>8185</v>
      </c>
      <c r="K39" s="125" t="s">
        <v>8186</v>
      </c>
      <c r="L39" s="125"/>
      <c r="M39" s="129">
        <v>53100</v>
      </c>
      <c r="N39" s="132">
        <v>45701</v>
      </c>
      <c r="O39" s="125"/>
      <c r="P39" s="131" t="s">
        <v>3641</v>
      </c>
      <c r="Q39" s="131" t="s">
        <v>3642</v>
      </c>
      <c r="R39" s="131" t="s">
        <v>3643</v>
      </c>
      <c r="S39" s="131" t="s">
        <v>3641</v>
      </c>
      <c r="T39" s="131" t="s">
        <v>3642</v>
      </c>
      <c r="U39" s="131" t="s">
        <v>450</v>
      </c>
    </row>
    <row r="40" spans="1:21" x14ac:dyDescent="0.3">
      <c r="A40" s="153" t="s">
        <v>3471</v>
      </c>
      <c r="B40" s="154" t="s">
        <v>3646</v>
      </c>
      <c r="C40" s="154" t="s">
        <v>3647</v>
      </c>
      <c r="D40" s="154" t="s">
        <v>3466</v>
      </c>
      <c r="E40" s="154" t="str">
        <f>Table13[[#This Row],[JOB '#1]]</f>
        <v>2023-034</v>
      </c>
      <c r="F40" s="154" t="str">
        <f>Table13[[#This Row],[JOB DESC]]</f>
        <v>Dallas IH 45 Bridge Maintenanc</v>
      </c>
      <c r="G40" s="154" t="s">
        <v>3561</v>
      </c>
      <c r="H40" s="155">
        <v>2</v>
      </c>
      <c r="J40" s="125" t="s">
        <v>8187</v>
      </c>
      <c r="K40" s="125" t="s">
        <v>8188</v>
      </c>
      <c r="L40" s="125"/>
      <c r="M40" s="129">
        <v>923707.09</v>
      </c>
      <c r="N40" s="132">
        <v>45802</v>
      </c>
      <c r="O40" s="125"/>
      <c r="P40" s="130" t="s">
        <v>1086</v>
      </c>
      <c r="Q40" s="130" t="s">
        <v>3645</v>
      </c>
      <c r="R40" s="130" t="s">
        <v>3620</v>
      </c>
      <c r="S40" s="130" t="s">
        <v>1086</v>
      </c>
      <c r="T40" s="130" t="s">
        <v>3645</v>
      </c>
      <c r="U40" s="130" t="s">
        <v>3466</v>
      </c>
    </row>
    <row r="41" spans="1:21" x14ac:dyDescent="0.3">
      <c r="A41" s="156" t="s">
        <v>3471</v>
      </c>
      <c r="B41" s="157" t="s">
        <v>3646</v>
      </c>
      <c r="C41" s="154" t="s">
        <v>8214</v>
      </c>
      <c r="D41" s="154" t="str">
        <f>IF(RIGHT(Table13[[#This Row],[COST CODE]],1)="A", Table13[[#This Row],[COST CODE]], Table13[[#This Row],[COST CODE]] &amp; "A")</f>
        <v>2023 0034A</v>
      </c>
      <c r="E41" s="154" t="str">
        <f>Table13[[#This Row],[JOB '#1]]</f>
        <v>2023-034</v>
      </c>
      <c r="F41" s="154" t="str">
        <f>Table13[[#This Row],[JOB DESC]]</f>
        <v>Dallas IH 45 Bridge Maintenanc</v>
      </c>
      <c r="G41" s="154" t="s">
        <v>3561</v>
      </c>
      <c r="H41" s="155">
        <v>2</v>
      </c>
      <c r="J41" s="125" t="s">
        <v>8189</v>
      </c>
      <c r="K41" s="125" t="s">
        <v>8190</v>
      </c>
      <c r="L41" s="125"/>
      <c r="M41" s="129">
        <v>121869.08</v>
      </c>
      <c r="N41" s="132">
        <v>45705</v>
      </c>
      <c r="O41" s="125"/>
      <c r="P41" s="131" t="s">
        <v>3471</v>
      </c>
      <c r="Q41" s="131" t="s">
        <v>3646</v>
      </c>
      <c r="R41" s="131" t="s">
        <v>3647</v>
      </c>
      <c r="S41" s="131" t="s">
        <v>3471</v>
      </c>
      <c r="T41" s="131" t="s">
        <v>3646</v>
      </c>
      <c r="U41" s="131" t="s">
        <v>3466</v>
      </c>
    </row>
    <row r="42" spans="1:21" x14ac:dyDescent="0.3">
      <c r="A42" s="156" t="s">
        <v>3721</v>
      </c>
      <c r="B42" s="157" t="s">
        <v>3723</v>
      </c>
      <c r="C42" s="154" t="s">
        <v>8217</v>
      </c>
      <c r="D42" s="154" t="str">
        <f>IF(RIGHT(Table13[[#This Row],[COST CODE]],1)="A", Table13[[#This Row],[COST CODE]], Table13[[#This Row],[COST CODE]] &amp; "A")</f>
        <v>2024 0003A</v>
      </c>
      <c r="E42" s="154" t="str">
        <f>Table13[[#This Row],[JOB '#1]]</f>
        <v>2024-003</v>
      </c>
      <c r="F42" s="154" t="str">
        <f>Table13[[#This Row],[JOB DESC]]</f>
        <v>Dallas 635 Slope Stabilization</v>
      </c>
      <c r="G42" s="154" t="s">
        <v>3561</v>
      </c>
      <c r="H42" s="155">
        <v>2</v>
      </c>
      <c r="J42" s="125" t="s">
        <v>8191</v>
      </c>
      <c r="K42" s="125" t="s">
        <v>8192</v>
      </c>
      <c r="L42" s="125" t="s">
        <v>3561</v>
      </c>
      <c r="M42" s="129">
        <v>4786517.8</v>
      </c>
      <c r="N42" s="125" t="s">
        <v>8178</v>
      </c>
      <c r="O42" s="125"/>
      <c r="P42" s="131"/>
      <c r="Q42" s="131"/>
      <c r="R42" s="131"/>
      <c r="S42" s="131"/>
      <c r="T42" s="131"/>
      <c r="U42" s="131"/>
    </row>
    <row r="43" spans="1:21" x14ac:dyDescent="0.3">
      <c r="A43" s="156" t="s">
        <v>3472</v>
      </c>
      <c r="B43" s="157" t="s">
        <v>3725</v>
      </c>
      <c r="C43" s="154" t="s">
        <v>8218</v>
      </c>
      <c r="D43" s="154" t="str">
        <f>IF(RIGHT(Table13[[#This Row],[COST CODE]],1)="A", Table13[[#This Row],[COST CODE]], Table13[[#This Row],[COST CODE]] &amp; "A")</f>
        <v>2024 0004A</v>
      </c>
      <c r="E43" s="154" t="str">
        <f>Table13[[#This Row],[JOB '#1]]</f>
        <v>2024-004</v>
      </c>
      <c r="F43" s="154" t="str">
        <f>Table13[[#This Row],[JOB DESC]]</f>
        <v>City of Dallas Sidewalk 2024</v>
      </c>
      <c r="G43" s="154" t="s">
        <v>3561</v>
      </c>
      <c r="H43" s="155">
        <v>2</v>
      </c>
      <c r="J43" s="125" t="s">
        <v>8174</v>
      </c>
      <c r="K43" s="125" t="s">
        <v>8193</v>
      </c>
      <c r="L43" s="125" t="s">
        <v>3573</v>
      </c>
      <c r="M43" s="129">
        <v>14287269.77</v>
      </c>
      <c r="N43" s="125" t="s">
        <v>8178</v>
      </c>
      <c r="O43" s="125"/>
      <c r="P43" s="130" t="s">
        <v>3470</v>
      </c>
      <c r="Q43" s="130" t="s">
        <v>3648</v>
      </c>
      <c r="R43" s="130" t="s">
        <v>3649</v>
      </c>
      <c r="S43" s="130" t="s">
        <v>3470</v>
      </c>
      <c r="T43" s="130" t="s">
        <v>3648</v>
      </c>
      <c r="U43" s="130" t="s">
        <v>3466</v>
      </c>
    </row>
    <row r="44" spans="1:21" x14ac:dyDescent="0.3">
      <c r="A44" s="156" t="s">
        <v>3722</v>
      </c>
      <c r="B44" s="157" t="s">
        <v>3727</v>
      </c>
      <c r="C44" s="154" t="s">
        <v>8219</v>
      </c>
      <c r="D44" s="154" t="str">
        <f>IF(RIGHT(Table13[[#This Row],[COST CODE]],1)="A", Table13[[#This Row],[COST CODE]], Table13[[#This Row],[COST CODE]] &amp; "A")</f>
        <v>2024 0012A</v>
      </c>
      <c r="E44" s="154" t="str">
        <f>Table13[[#This Row],[JOB '#1]]</f>
        <v>2024-012</v>
      </c>
      <c r="F44" s="154" t="str">
        <f>Table13[[#This Row],[JOB DESC]]</f>
        <v>Dallas IH 635 U-Turn Bridge</v>
      </c>
      <c r="G44" s="154" t="s">
        <v>3561</v>
      </c>
      <c r="H44" s="155">
        <v>2</v>
      </c>
      <c r="J44" s="125" t="s">
        <v>8194</v>
      </c>
      <c r="K44" s="125" t="s">
        <v>8195</v>
      </c>
      <c r="L44" s="125" t="s">
        <v>3561</v>
      </c>
      <c r="M44" s="129">
        <v>1425313.25</v>
      </c>
      <c r="N44" s="125" t="s">
        <v>8178</v>
      </c>
      <c r="O44" s="125"/>
      <c r="P44" s="131" t="s">
        <v>281</v>
      </c>
      <c r="Q44" s="131" t="s">
        <v>3650</v>
      </c>
      <c r="R44" s="131" t="s">
        <v>3651</v>
      </c>
      <c r="S44" s="131" t="s">
        <v>281</v>
      </c>
      <c r="T44" s="131" t="s">
        <v>3650</v>
      </c>
      <c r="U44" s="131" t="s">
        <v>3466</v>
      </c>
    </row>
    <row r="45" spans="1:21" x14ac:dyDescent="0.3">
      <c r="A45" s="156" t="s">
        <v>4844</v>
      </c>
      <c r="B45" s="157" t="s">
        <v>4846</v>
      </c>
      <c r="C45" s="154" t="s">
        <v>8221</v>
      </c>
      <c r="D45" s="154" t="str">
        <f>IF(RIGHT(Table13[[#This Row],[COST CODE]],1)="A", Table13[[#This Row],[COST CODE]], Table13[[#This Row],[COST CODE]] &amp; "A")</f>
        <v>2024 0016A</v>
      </c>
      <c r="E45" s="154" t="str">
        <f>Table13[[#This Row],[JOB '#1]]</f>
        <v>2024-016</v>
      </c>
      <c r="F45" s="154" t="str">
        <f>Table13[[#This Row],[JOB DESC]]</f>
        <v>Rockwall SH 66 Column Repair</v>
      </c>
      <c r="G45" s="154" t="s">
        <v>3561</v>
      </c>
      <c r="H45" s="155">
        <v>2</v>
      </c>
      <c r="J45" s="125" t="s">
        <v>3688</v>
      </c>
      <c r="K45" s="125" t="s">
        <v>3689</v>
      </c>
      <c r="L45" s="125" t="s">
        <v>3561</v>
      </c>
      <c r="M45" s="129">
        <v>0</v>
      </c>
      <c r="N45" s="125" t="s">
        <v>8178</v>
      </c>
      <c r="O45" s="125"/>
      <c r="P45" s="131" t="s">
        <v>3721</v>
      </c>
      <c r="Q45" s="131" t="s">
        <v>3723</v>
      </c>
      <c r="R45" s="131" t="s">
        <v>3724</v>
      </c>
      <c r="S45" s="131" t="s">
        <v>3721</v>
      </c>
      <c r="T45" s="131" t="s">
        <v>3723</v>
      </c>
      <c r="U45" s="131"/>
    </row>
    <row r="46" spans="1:21" x14ac:dyDescent="0.3">
      <c r="A46" s="156" t="s">
        <v>4843</v>
      </c>
      <c r="B46" s="157" t="s">
        <v>4847</v>
      </c>
      <c r="C46" s="154" t="s">
        <v>8223</v>
      </c>
      <c r="D46" s="154" t="str">
        <f>IF(RIGHT(Table13[[#This Row],[COST CODE]],1)="A", Table13[[#This Row],[COST CODE]], Table13[[#This Row],[COST CODE]] &amp; "A")</f>
        <v>2024 0019A</v>
      </c>
      <c r="E46" s="154" t="str">
        <f>Table13[[#This Row],[JOB '#1]]</f>
        <v>2024-019</v>
      </c>
      <c r="F46" s="154" t="str">
        <f>Table13[[#This Row],[JOB DESC]]</f>
        <v>Tarrant VA Bridge Rehab</v>
      </c>
      <c r="G46" s="154" t="s">
        <v>3561</v>
      </c>
      <c r="H46" s="155">
        <v>2</v>
      </c>
      <c r="J46" s="125" t="s">
        <v>3690</v>
      </c>
      <c r="K46" s="125" t="s">
        <v>3691</v>
      </c>
      <c r="L46" s="125" t="s">
        <v>3561</v>
      </c>
      <c r="M46" s="129">
        <v>0</v>
      </c>
      <c r="N46" s="125" t="s">
        <v>8178</v>
      </c>
      <c r="O46" s="125"/>
      <c r="P46" s="131" t="s">
        <v>3472</v>
      </c>
      <c r="Q46" s="131" t="s">
        <v>3725</v>
      </c>
      <c r="R46" s="131" t="s">
        <v>3726</v>
      </c>
      <c r="S46" s="131" t="s">
        <v>3472</v>
      </c>
      <c r="T46" s="131" t="s">
        <v>3725</v>
      </c>
      <c r="U46" s="131"/>
    </row>
    <row r="47" spans="1:21" x14ac:dyDescent="0.3">
      <c r="A47" s="156" t="s">
        <v>5861</v>
      </c>
      <c r="B47" s="157" t="s">
        <v>5864</v>
      </c>
      <c r="C47" s="154" t="s">
        <v>8224</v>
      </c>
      <c r="D47" s="154" t="str">
        <f>IF(RIGHT(Table13[[#This Row],[COST CODE]],1)="A", Table13[[#This Row],[COST CODE]], Table13[[#This Row],[COST CODE]] &amp; "A")</f>
        <v>2024 0023A</v>
      </c>
      <c r="E47" s="154" t="str">
        <f>Table13[[#This Row],[JOB '#1]]</f>
        <v>2024-023</v>
      </c>
      <c r="F47" s="154" t="str">
        <f>Table13[[#This Row],[JOB DESC]]</f>
        <v>Tarrant Riverside Bridge Rehab</v>
      </c>
      <c r="G47" s="154" t="s">
        <v>3561</v>
      </c>
      <c r="H47" s="155">
        <v>2</v>
      </c>
      <c r="J47" s="125" t="s">
        <v>3692</v>
      </c>
      <c r="K47" s="125" t="s">
        <v>3693</v>
      </c>
      <c r="L47" s="125" t="s">
        <v>3552</v>
      </c>
      <c r="M47" s="129">
        <v>0</v>
      </c>
      <c r="N47" s="125" t="s">
        <v>8178</v>
      </c>
      <c r="O47" s="125"/>
      <c r="P47" s="131" t="s">
        <v>3722</v>
      </c>
      <c r="Q47" s="131" t="s">
        <v>3727</v>
      </c>
      <c r="R47" s="131" t="s">
        <v>3728</v>
      </c>
      <c r="S47" s="131" t="s">
        <v>3722</v>
      </c>
      <c r="T47" s="131" t="s">
        <v>3727</v>
      </c>
      <c r="U47" s="131"/>
    </row>
    <row r="48" spans="1:21" x14ac:dyDescent="0.3">
      <c r="A48" s="156" t="s">
        <v>5862</v>
      </c>
      <c r="B48" s="157" t="s">
        <v>5865</v>
      </c>
      <c r="C48" s="154" t="s">
        <v>8225</v>
      </c>
      <c r="D48" s="154" t="str">
        <f>IF(RIGHT(Table13[[#This Row],[COST CODE]],1)="A", Table13[[#This Row],[COST CODE]], Table13[[#This Row],[COST CODE]] &amp; "A")</f>
        <v>2024 0024A</v>
      </c>
      <c r="E48" s="154" t="str">
        <f>Table13[[#This Row],[JOB '#1]]</f>
        <v>2024-024</v>
      </c>
      <c r="F48" s="154" t="str">
        <f>Table13[[#This Row],[JOB DESC]]</f>
        <v>Tarrant CS Intersection Improv</v>
      </c>
      <c r="G48" s="154" t="s">
        <v>3561</v>
      </c>
      <c r="H48" s="155">
        <v>2</v>
      </c>
      <c r="J48" s="125" t="s">
        <v>3695</v>
      </c>
      <c r="K48" s="125" t="s">
        <v>3696</v>
      </c>
      <c r="L48" s="125" t="s">
        <v>3573</v>
      </c>
      <c r="M48" s="129">
        <v>0</v>
      </c>
      <c r="N48" s="125" t="s">
        <v>8178</v>
      </c>
      <c r="O48" s="125"/>
      <c r="P48" s="128" t="s">
        <v>4845</v>
      </c>
      <c r="Q48" s="128" t="s">
        <v>6030</v>
      </c>
      <c r="R48" s="128" t="s">
        <v>6031</v>
      </c>
      <c r="S48" s="128" t="s">
        <v>4845</v>
      </c>
      <c r="T48" s="128" t="str">
        <f>Q48</f>
        <v>SRB Sub SH 73 Barrier Install</v>
      </c>
      <c r="U48" s="128"/>
    </row>
    <row r="49" spans="1:21" x14ac:dyDescent="0.3">
      <c r="A49" s="156" t="s">
        <v>7803</v>
      </c>
      <c r="B49" s="157" t="s">
        <v>8070</v>
      </c>
      <c r="C49" s="154" t="s">
        <v>8228</v>
      </c>
      <c r="D49" s="154" t="str">
        <f>IF(RIGHT(Table13[[#This Row],[COST CODE]],1)="A", Table13[[#This Row],[COST CODE]], Table13[[#This Row],[COST CODE]] &amp; "A")</f>
        <v>2024 0027A</v>
      </c>
      <c r="E49" s="154" t="str">
        <f>Table13[[#This Row],[JOB '#1]]</f>
        <v>2024-027</v>
      </c>
      <c r="F49" s="154" t="str">
        <f>Table13[[#This Row],[JOB DESC]]</f>
        <v>NTTA Fracture Critical Bridge</v>
      </c>
      <c r="G49" s="154" t="s">
        <v>3561</v>
      </c>
      <c r="H49" s="155">
        <v>2</v>
      </c>
      <c r="J49" s="125" t="s">
        <v>3697</v>
      </c>
      <c r="K49" s="125" t="s">
        <v>3698</v>
      </c>
      <c r="L49" s="125" t="s">
        <v>3552</v>
      </c>
      <c r="M49" s="129">
        <v>0</v>
      </c>
      <c r="N49" s="125" t="s">
        <v>8178</v>
      </c>
      <c r="O49" s="125"/>
      <c r="P49" s="131" t="s">
        <v>4844</v>
      </c>
      <c r="Q49" s="131" t="s">
        <v>4846</v>
      </c>
      <c r="R49" s="131" t="s">
        <v>4848</v>
      </c>
      <c r="S49" s="131" t="s">
        <v>4844</v>
      </c>
      <c r="T49" s="131" t="str">
        <f>Q49</f>
        <v>Rockwall SH 66 Column Repair</v>
      </c>
      <c r="U49" s="131"/>
    </row>
    <row r="50" spans="1:21" x14ac:dyDescent="0.3">
      <c r="A50" s="156" t="s">
        <v>7676</v>
      </c>
      <c r="B50" s="157" t="s">
        <v>8183</v>
      </c>
      <c r="C50" s="154" t="s">
        <v>8231</v>
      </c>
      <c r="D50" s="154" t="str">
        <f>IF(RIGHT(Table13[[#This Row],[COST CODE]],1)="A", Table13[[#This Row],[COST CODE]], Table13[[#This Row],[COST CODE]] &amp; "A")</f>
        <v>2024 0034A</v>
      </c>
      <c r="E50" s="154" t="str">
        <f>Table13[[#This Row],[JOB '#1]]</f>
        <v>2024-034</v>
      </c>
      <c r="F50" s="154" t="str">
        <f>Table13[[#This Row],[JOB DESC]]</f>
        <v>NTTA DNT ML Deck Repair</v>
      </c>
      <c r="G50" s="154" t="s">
        <v>3561</v>
      </c>
      <c r="H50" s="155">
        <v>2</v>
      </c>
      <c r="J50" s="125" t="s">
        <v>8196</v>
      </c>
      <c r="K50" s="125" t="s">
        <v>8197</v>
      </c>
      <c r="L50" s="125"/>
      <c r="M50" s="129">
        <v>2</v>
      </c>
      <c r="N50" s="125" t="s">
        <v>8178</v>
      </c>
      <c r="O50" s="125"/>
      <c r="P50" s="131" t="s">
        <v>7586</v>
      </c>
      <c r="Q50" s="131" t="s">
        <v>7588</v>
      </c>
      <c r="R50" s="131" t="s">
        <v>7587</v>
      </c>
      <c r="S50" s="131" t="s">
        <v>7586</v>
      </c>
      <c r="T50" s="131" t="s">
        <v>7588</v>
      </c>
      <c r="U50" s="131"/>
    </row>
    <row r="51" spans="1:21" x14ac:dyDescent="0.3">
      <c r="A51" s="153" t="s">
        <v>7677</v>
      </c>
      <c r="B51" s="154" t="s">
        <v>8171</v>
      </c>
      <c r="C51" s="154" t="s">
        <v>8172</v>
      </c>
      <c r="D51" s="154" t="s">
        <v>3466</v>
      </c>
      <c r="E51" s="154" t="str">
        <f>Table13[[#This Row],[JOB '#1]]</f>
        <v>2024-036</v>
      </c>
      <c r="F51" s="154" t="str">
        <f>Table13[[#This Row],[JOB DESC]]</f>
        <v>Airport Terminal F</v>
      </c>
      <c r="G51" s="154" t="s">
        <v>3547</v>
      </c>
      <c r="H51" s="155">
        <v>2</v>
      </c>
      <c r="J51" s="125" t="s">
        <v>7805</v>
      </c>
      <c r="K51" s="125" t="s">
        <v>8198</v>
      </c>
      <c r="L51" s="125" t="s">
        <v>3561</v>
      </c>
      <c r="M51" s="129">
        <v>0</v>
      </c>
      <c r="N51" s="125" t="s">
        <v>8178</v>
      </c>
      <c r="O51" s="125"/>
      <c r="P51" s="131" t="s">
        <v>4843</v>
      </c>
      <c r="Q51" s="131" t="s">
        <v>4847</v>
      </c>
      <c r="R51" s="131" t="s">
        <v>4849</v>
      </c>
      <c r="S51" s="131" t="s">
        <v>4843</v>
      </c>
      <c r="T51" s="131" t="str">
        <f>Q51</f>
        <v>Tarrant VA Bridge Rehab</v>
      </c>
      <c r="U51" s="131"/>
    </row>
    <row r="52" spans="1:21" x14ac:dyDescent="0.3">
      <c r="A52" s="156" t="s">
        <v>7677</v>
      </c>
      <c r="B52" s="157" t="s">
        <v>8184</v>
      </c>
      <c r="C52" s="154" t="s">
        <v>8232</v>
      </c>
      <c r="D52" s="154" t="str">
        <f>IF(RIGHT(Table13[[#This Row],[COST CODE]],1)="A", Table13[[#This Row],[COST CODE]], Table13[[#This Row],[COST CODE]] &amp; "A")</f>
        <v>2024 0036A</v>
      </c>
      <c r="E52" s="154" t="str">
        <f>Table13[[#This Row],[JOB '#1]]</f>
        <v>2024-036</v>
      </c>
      <c r="F52" s="154" t="str">
        <f>Table13[[#This Row],[JOB DESC]]</f>
        <v>Terminal F Civil Utility Packa</v>
      </c>
      <c r="G52" s="154" t="s">
        <v>3561</v>
      </c>
      <c r="H52" s="155">
        <v>2</v>
      </c>
      <c r="J52" s="125" t="s">
        <v>8199</v>
      </c>
      <c r="K52" s="125" t="s">
        <v>8200</v>
      </c>
      <c r="L52" s="125" t="s">
        <v>3715</v>
      </c>
      <c r="M52" s="129">
        <v>2</v>
      </c>
      <c r="N52" s="125" t="s">
        <v>8178</v>
      </c>
      <c r="O52" s="125"/>
      <c r="P52" s="128" t="s">
        <v>5861</v>
      </c>
      <c r="Q52" s="128" t="s">
        <v>5864</v>
      </c>
      <c r="R52" s="128" t="s">
        <v>5867</v>
      </c>
      <c r="S52" s="128" t="str">
        <f>P52</f>
        <v>2024-023</v>
      </c>
      <c r="T52" s="128" t="str">
        <f>Q52</f>
        <v>Tarrant Riverside Bridge Rehab</v>
      </c>
      <c r="U52" s="128"/>
    </row>
    <row r="53" spans="1:21" x14ac:dyDescent="0.3">
      <c r="A53" s="156" t="s">
        <v>8191</v>
      </c>
      <c r="B53" s="157" t="s">
        <v>8192</v>
      </c>
      <c r="C53" s="154" t="s">
        <v>8233</v>
      </c>
      <c r="D53" s="154" t="str">
        <f>IF(RIGHT(Table13[[#This Row],[COST CODE]],1)="A", Table13[[#This Row],[COST CODE]], Table13[[#This Row],[COST CODE]] &amp; "A")</f>
        <v>2025 0004A</v>
      </c>
      <c r="E53" s="154" t="str">
        <f>Table13[[#This Row],[JOB '#1]]</f>
        <v>2025-004</v>
      </c>
      <c r="F53" s="154" t="str">
        <f>Table13[[#This Row],[JOB DESC]]</f>
        <v>NTTA PGBT HMA Shouldere Rehab</v>
      </c>
      <c r="G53" s="154" t="s">
        <v>3561</v>
      </c>
      <c r="H53" s="155">
        <v>2</v>
      </c>
      <c r="J53" s="125" t="s">
        <v>3711</v>
      </c>
      <c r="K53" s="125" t="s">
        <v>3714</v>
      </c>
      <c r="L53" s="125" t="s">
        <v>3715</v>
      </c>
      <c r="M53" s="129">
        <v>0</v>
      </c>
      <c r="N53" s="125" t="s">
        <v>8178</v>
      </c>
      <c r="O53" s="125"/>
      <c r="P53" s="128" t="s">
        <v>5862</v>
      </c>
      <c r="Q53" s="128" t="s">
        <v>5865</v>
      </c>
      <c r="R53" s="128" t="s">
        <v>5868</v>
      </c>
      <c r="S53" s="128" t="str">
        <f>P53</f>
        <v>2024-024</v>
      </c>
      <c r="T53" s="128" t="str">
        <f t="shared" ref="T53:T55" si="0">Q53</f>
        <v>Tarrant CS Intersection Improv</v>
      </c>
      <c r="U53" s="128"/>
    </row>
    <row r="54" spans="1:21" x14ac:dyDescent="0.3">
      <c r="A54" s="156" t="s">
        <v>8194</v>
      </c>
      <c r="B54" s="157" t="s">
        <v>8195</v>
      </c>
      <c r="C54" s="154" t="s">
        <v>8235</v>
      </c>
      <c r="D54" s="154" t="str">
        <f>IF(RIGHT(Table13[[#This Row],[COST CODE]],1)="A", Table13[[#This Row],[COST CODE]], Table13[[#This Row],[COST CODE]] &amp; "A")</f>
        <v>2025 0006A</v>
      </c>
      <c r="E54" s="154" t="str">
        <f>Table13[[#This Row],[JOB '#1]]</f>
        <v>2025-006</v>
      </c>
      <c r="F54" s="154" t="str">
        <f>Table13[[#This Row],[JOB DESC]]</f>
        <v>NTTA PGBT Sholder Improvements</v>
      </c>
      <c r="G54" s="154" t="s">
        <v>3561</v>
      </c>
      <c r="H54" s="155">
        <v>2</v>
      </c>
      <c r="J54" s="125" t="s">
        <v>8201</v>
      </c>
      <c r="K54" s="125" t="s">
        <v>8202</v>
      </c>
      <c r="L54" s="125"/>
      <c r="M54" s="129">
        <v>2</v>
      </c>
      <c r="N54" s="125" t="s">
        <v>8178</v>
      </c>
      <c r="O54" s="125"/>
      <c r="P54" s="128" t="s">
        <v>5863</v>
      </c>
      <c r="Q54" s="128" t="s">
        <v>5866</v>
      </c>
      <c r="R54" s="128" t="s">
        <v>5869</v>
      </c>
      <c r="S54" s="128" t="str">
        <f>P54</f>
        <v>2024-025</v>
      </c>
      <c r="T54" s="128" t="str">
        <f t="shared" si="0"/>
        <v>Liberty FM 787 EMC Bridge</v>
      </c>
      <c r="U54" s="128"/>
    </row>
    <row r="55" spans="1:21" x14ac:dyDescent="0.3">
      <c r="A55" s="153" t="s">
        <v>3688</v>
      </c>
      <c r="B55" s="154" t="s">
        <v>3689</v>
      </c>
      <c r="C55" s="154"/>
      <c r="D55" s="154"/>
      <c r="E55" s="154" t="str">
        <f>Table13[[#This Row],[JOB '#1]]</f>
        <v>DALOH-HH</v>
      </c>
      <c r="F55" s="154" t="str">
        <f>Table13[[#This Row],[JOB DESC]]</f>
        <v>Dallas OH Heavy Highway</v>
      </c>
      <c r="G55" s="154" t="s">
        <v>3561</v>
      </c>
      <c r="H55" s="155">
        <v>2</v>
      </c>
      <c r="J55" s="125" t="s">
        <v>3716</v>
      </c>
      <c r="K55" s="125" t="s">
        <v>3717</v>
      </c>
      <c r="L55" s="125" t="s">
        <v>3573</v>
      </c>
      <c r="M55" s="129">
        <v>0</v>
      </c>
      <c r="N55" s="125" t="s">
        <v>8178</v>
      </c>
      <c r="O55" s="125"/>
      <c r="P55" s="128" t="s">
        <v>7673</v>
      </c>
      <c r="Q55" s="128" t="s">
        <v>7674</v>
      </c>
      <c r="R55" s="128" t="s">
        <v>7675</v>
      </c>
      <c r="S55" s="128" t="s">
        <v>7673</v>
      </c>
      <c r="T55" s="128" t="str">
        <f t="shared" si="0"/>
        <v>Matagorda SH 35 Bridge Replace</v>
      </c>
      <c r="U55" s="128"/>
    </row>
    <row r="56" spans="1:21" x14ac:dyDescent="0.3">
      <c r="A56" s="156" t="s">
        <v>3688</v>
      </c>
      <c r="B56" s="157" t="s">
        <v>3689</v>
      </c>
      <c r="C56" s="154" t="s">
        <v>8236</v>
      </c>
      <c r="D56" s="154"/>
      <c r="E56" s="154" t="str">
        <f>Table13[[#This Row],[JOB '#1]]</f>
        <v>DALOH-HH</v>
      </c>
      <c r="F56" s="154" t="str">
        <f>Table13[[#This Row],[JOB DESC]]</f>
        <v>Dallas OH Heavy Highway</v>
      </c>
      <c r="G56" s="154" t="s">
        <v>3561</v>
      </c>
      <c r="H56" s="155">
        <v>2</v>
      </c>
      <c r="O56" s="125"/>
      <c r="P56" s="128" t="s">
        <v>7803</v>
      </c>
      <c r="Q56" s="128" t="s">
        <v>8070</v>
      </c>
      <c r="R56" s="128" t="s">
        <v>8073</v>
      </c>
      <c r="S56" s="128" t="s">
        <v>7803</v>
      </c>
      <c r="T56" s="128"/>
      <c r="U56" s="128"/>
    </row>
    <row r="57" spans="1:21" x14ac:dyDescent="0.3">
      <c r="A57" s="153" t="s">
        <v>3690</v>
      </c>
      <c r="B57" s="154" t="s">
        <v>3691</v>
      </c>
      <c r="C57" s="154"/>
      <c r="D57" s="154"/>
      <c r="E57" s="154" t="str">
        <f>Table13[[#This Row],[JOB '#1]]</f>
        <v>EQUIP DFW</v>
      </c>
      <c r="F57" s="154" t="str">
        <f>Table13[[#This Row],[JOB DESC]]</f>
        <v>Equipment DFW Division</v>
      </c>
      <c r="G57" s="154" t="s">
        <v>3561</v>
      </c>
      <c r="H57" s="155">
        <v>2</v>
      </c>
      <c r="O57" s="125"/>
      <c r="P57" s="128" t="s">
        <v>8071</v>
      </c>
      <c r="Q57" s="128" t="s">
        <v>8072</v>
      </c>
      <c r="R57" s="128" t="s">
        <v>8074</v>
      </c>
      <c r="S57" s="128" t="s">
        <v>8071</v>
      </c>
      <c r="T57" s="128"/>
      <c r="U57" s="128"/>
    </row>
    <row r="58" spans="1:21" x14ac:dyDescent="0.3">
      <c r="A58" s="156" t="s">
        <v>3690</v>
      </c>
      <c r="B58" s="157" t="s">
        <v>3691</v>
      </c>
      <c r="C58" s="154" t="s">
        <v>3690</v>
      </c>
      <c r="D58" s="154"/>
      <c r="E58" s="154" t="str">
        <f>Table13[[#This Row],[JOB '#1]]</f>
        <v>EQUIP DFW</v>
      </c>
      <c r="F58" s="154" t="str">
        <f>Table13[[#This Row],[JOB DESC]]</f>
        <v>Equipment DFW Division</v>
      </c>
      <c r="G58" s="154" t="s">
        <v>3561</v>
      </c>
      <c r="H58" s="155">
        <v>2</v>
      </c>
      <c r="J58" s="125"/>
      <c r="K58" s="125"/>
      <c r="L58" s="125"/>
      <c r="M58" s="125"/>
      <c r="N58" s="125"/>
      <c r="O58" s="125"/>
      <c r="P58" s="128" t="s">
        <v>7805</v>
      </c>
      <c r="Q58" s="130" t="s">
        <v>3718</v>
      </c>
      <c r="R58" s="128"/>
      <c r="S58" s="128"/>
      <c r="T58" s="128"/>
      <c r="U58" s="128"/>
    </row>
    <row r="59" spans="1:21" x14ac:dyDescent="0.3">
      <c r="A59" s="156" t="s">
        <v>7805</v>
      </c>
      <c r="B59" s="157" t="s">
        <v>8198</v>
      </c>
      <c r="C59" s="154" t="s">
        <v>8239</v>
      </c>
      <c r="D59" s="154"/>
      <c r="E59" s="154" t="str">
        <f>Table13[[#This Row],[JOB '#1]]</f>
        <v>SEL-2025</v>
      </c>
      <c r="F59" s="154" t="str">
        <f>Table13[[#This Row],[JOB DESC]]</f>
        <v>Select Maintenance 2025</v>
      </c>
      <c r="G59" s="154" t="s">
        <v>3561</v>
      </c>
      <c r="H59" s="155">
        <v>2</v>
      </c>
      <c r="J59" s="125"/>
      <c r="K59" s="125"/>
      <c r="L59" s="125"/>
      <c r="M59" s="125"/>
      <c r="N59" s="125"/>
      <c r="O59" s="125"/>
      <c r="P59" s="128" t="s">
        <v>7677</v>
      </c>
      <c r="Q59" s="128" t="s">
        <v>8171</v>
      </c>
      <c r="R59" s="128" t="s">
        <v>8172</v>
      </c>
      <c r="S59" s="128" t="s">
        <v>7677</v>
      </c>
      <c r="T59" s="128" t="s">
        <v>8171</v>
      </c>
      <c r="U59" s="128" t="s">
        <v>3466</v>
      </c>
    </row>
    <row r="60" spans="1:21" x14ac:dyDescent="0.3">
      <c r="A60" s="153" t="s">
        <v>3705</v>
      </c>
      <c r="B60" s="154" t="s">
        <v>3706</v>
      </c>
      <c r="C60" s="154"/>
      <c r="D60" s="154"/>
      <c r="E60" s="154" t="str">
        <f>Table13[[#This Row],[JOB '#1]]</f>
        <v>SEL-DALHH</v>
      </c>
      <c r="F60" s="154" t="str">
        <f>Table13[[#This Row],[JOB DESC]]</f>
        <v>Texas Dallas</v>
      </c>
      <c r="G60" s="154" t="s">
        <v>3561</v>
      </c>
      <c r="H60" s="155">
        <v>2</v>
      </c>
      <c r="J60" s="125"/>
      <c r="K60" s="125"/>
      <c r="L60" s="125"/>
      <c r="M60" s="125"/>
      <c r="N60" s="125"/>
      <c r="O60" s="125"/>
      <c r="P60" s="128"/>
      <c r="Q60" s="128"/>
      <c r="R60" s="128"/>
      <c r="S60" s="128"/>
      <c r="T60" s="128"/>
      <c r="U60" s="128"/>
    </row>
    <row r="61" spans="1:21" x14ac:dyDescent="0.3">
      <c r="A61" s="153" t="s">
        <v>11</v>
      </c>
      <c r="B61" s="154" t="s">
        <v>3565</v>
      </c>
      <c r="C61" s="154" t="s">
        <v>3564</v>
      </c>
      <c r="D61" s="154" t="s">
        <v>450</v>
      </c>
      <c r="E61" s="154" t="str">
        <f>Table13[[#This Row],[JOB '#1]]</f>
        <v>2020-037</v>
      </c>
      <c r="F61" s="154" t="str">
        <f>Table13[[#This Row],[JOB DESC]]</f>
        <v>SL 338 Brdg - Odessa Ector Co</v>
      </c>
      <c r="G61" s="154" t="s">
        <v>3573</v>
      </c>
      <c r="H61" s="155">
        <v>3</v>
      </c>
      <c r="J61" s="125"/>
      <c r="K61" s="125"/>
      <c r="L61" s="125"/>
      <c r="M61" s="125"/>
      <c r="N61" s="125"/>
      <c r="O61" s="125"/>
      <c r="P61" s="128"/>
      <c r="Q61" s="128"/>
      <c r="R61" s="128"/>
      <c r="S61" s="128"/>
      <c r="T61" s="128"/>
      <c r="U61" s="128"/>
    </row>
    <row r="62" spans="1:21" x14ac:dyDescent="0.3">
      <c r="A62" s="153" t="s">
        <v>3589</v>
      </c>
      <c r="B62" s="154" t="s">
        <v>3590</v>
      </c>
      <c r="C62" s="154" t="s">
        <v>3591</v>
      </c>
      <c r="D62" s="154" t="s">
        <v>450</v>
      </c>
      <c r="E62" s="154" t="str">
        <f>Table13[[#This Row],[JOB '#1]]</f>
        <v>2021-024</v>
      </c>
      <c r="F62" s="154" t="str">
        <f>Table13[[#This Row],[JOB DESC]]</f>
        <v>Midland-FM307 Intersection Imp</v>
      </c>
      <c r="G62" s="154" t="s">
        <v>3573</v>
      </c>
      <c r="H62" s="155">
        <v>3</v>
      </c>
      <c r="J62" s="125"/>
      <c r="K62" s="125"/>
      <c r="L62" s="125"/>
      <c r="M62" s="125"/>
      <c r="N62" s="125"/>
      <c r="O62" s="125"/>
      <c r="P62" s="128"/>
      <c r="Q62" s="128"/>
      <c r="R62" s="128"/>
      <c r="S62" s="128"/>
      <c r="T62" s="128"/>
      <c r="U62" s="128"/>
    </row>
    <row r="63" spans="1:21" x14ac:dyDescent="0.3">
      <c r="A63" s="153" t="s">
        <v>254</v>
      </c>
      <c r="B63" s="154" t="s">
        <v>3603</v>
      </c>
      <c r="C63" s="154" t="s">
        <v>3602</v>
      </c>
      <c r="D63" s="154"/>
      <c r="E63" s="154" t="str">
        <f>Table13[[#This Row],[JOB '#1]]</f>
        <v>2023-007</v>
      </c>
      <c r="F63" s="154" t="str">
        <f>Table13[[#This Row],[JOB DESC]]</f>
        <v>Ector BI 20E Rehab Roadway</v>
      </c>
      <c r="G63" s="154" t="s">
        <v>3573</v>
      </c>
      <c r="H63" s="155">
        <v>3</v>
      </c>
      <c r="P63" s="128"/>
      <c r="Q63" s="128"/>
      <c r="R63" s="128"/>
      <c r="S63" s="128"/>
      <c r="T63" s="128"/>
      <c r="U63" s="128"/>
    </row>
    <row r="64" spans="1:21" x14ac:dyDescent="0.3">
      <c r="A64" s="156" t="s">
        <v>254</v>
      </c>
      <c r="B64" s="157" t="s">
        <v>3603</v>
      </c>
      <c r="C64" s="154" t="s">
        <v>8206</v>
      </c>
      <c r="D64" s="154" t="str">
        <f>IF(RIGHT(Table13[[#This Row],[COST CODE]],1)="A", Table13[[#This Row],[COST CODE]], Table13[[#This Row],[COST CODE]] &amp; "A")</f>
        <v>2023 0007A</v>
      </c>
      <c r="E64" s="154" t="str">
        <f>Table13[[#This Row],[JOB '#1]]</f>
        <v>2023-007</v>
      </c>
      <c r="F64" s="154" t="str">
        <f>Table13[[#This Row],[JOB DESC]]</f>
        <v>Ector BI 20E Rehab Roadway</v>
      </c>
      <c r="G64" s="154" t="s">
        <v>3573</v>
      </c>
      <c r="H64" s="155">
        <v>3</v>
      </c>
      <c r="P64" s="128"/>
      <c r="Q64" s="128"/>
      <c r="R64" s="128"/>
      <c r="S64" s="128"/>
      <c r="T64" s="128"/>
      <c r="U64" s="128"/>
    </row>
    <row r="65" spans="1:21" x14ac:dyDescent="0.3">
      <c r="A65" s="153" t="s">
        <v>3197</v>
      </c>
      <c r="B65" s="154" t="s">
        <v>3636</v>
      </c>
      <c r="C65" s="154" t="s">
        <v>3637</v>
      </c>
      <c r="D65" s="154" t="s">
        <v>3466</v>
      </c>
      <c r="E65" s="154" t="str">
        <f>Table13[[#This Row],[JOB '#1]]</f>
        <v>2023-019</v>
      </c>
      <c r="F65" s="154" t="str">
        <f>Table13[[#This Row],[JOB DESC]]</f>
        <v>Martin SH 176 Roadway Improvem</v>
      </c>
      <c r="G65" s="154" t="s">
        <v>3573</v>
      </c>
      <c r="H65" s="155">
        <v>3</v>
      </c>
      <c r="P65" s="128"/>
      <c r="Q65" s="128"/>
      <c r="R65" s="128"/>
      <c r="S65" s="128"/>
      <c r="T65" s="128"/>
      <c r="U65" s="128"/>
    </row>
    <row r="66" spans="1:21" x14ac:dyDescent="0.3">
      <c r="A66" s="156" t="s">
        <v>3197</v>
      </c>
      <c r="B66" s="157" t="s">
        <v>3636</v>
      </c>
      <c r="C66" s="154" t="s">
        <v>8208</v>
      </c>
      <c r="D66" s="154" t="str">
        <f>IF(RIGHT(Table13[[#This Row],[COST CODE]],1)="A", Table13[[#This Row],[COST CODE]], Table13[[#This Row],[COST CODE]] &amp; "A")</f>
        <v>2023 0019A</v>
      </c>
      <c r="E66" s="154" t="str">
        <f>Table13[[#This Row],[JOB '#1]]</f>
        <v>2023-019</v>
      </c>
      <c r="F66" s="154" t="str">
        <f>Table13[[#This Row],[JOB DESC]]</f>
        <v>Martin SH 176 Roadway Improvem</v>
      </c>
      <c r="G66" s="154" t="s">
        <v>3573</v>
      </c>
      <c r="H66" s="155">
        <v>3</v>
      </c>
      <c r="P66" s="128"/>
      <c r="Q66" s="128"/>
      <c r="R66" s="128"/>
      <c r="S66" s="128"/>
      <c r="T66" s="128"/>
      <c r="U66" s="128"/>
    </row>
    <row r="67" spans="1:21" x14ac:dyDescent="0.3">
      <c r="A67" s="156" t="s">
        <v>8174</v>
      </c>
      <c r="B67" s="157" t="s">
        <v>8193</v>
      </c>
      <c r="C67" s="154" t="s">
        <v>8234</v>
      </c>
      <c r="D67" s="154" t="str">
        <f>IF(RIGHT(Table13[[#This Row],[COST CODE]],1)="A", Table13[[#This Row],[COST CODE]], Table13[[#This Row],[COST CODE]] &amp; "A")</f>
        <v>2025 0005A</v>
      </c>
      <c r="E67" s="154" t="str">
        <f>Table13[[#This Row],[JOB '#1]]</f>
        <v>2025-005</v>
      </c>
      <c r="F67" s="154" t="str">
        <f>Table13[[#This Row],[JOB DESC]]</f>
        <v>Howard IH 20 Bridge Replacemen</v>
      </c>
      <c r="G67" s="154" t="s">
        <v>3573</v>
      </c>
      <c r="H67" s="155">
        <v>3</v>
      </c>
      <c r="P67" s="128"/>
      <c r="Q67" s="128"/>
      <c r="R67" s="128"/>
      <c r="S67" s="128"/>
      <c r="T67" s="128"/>
      <c r="U67" s="128"/>
    </row>
    <row r="68" spans="1:21" x14ac:dyDescent="0.3">
      <c r="A68" s="153" t="s">
        <v>3695</v>
      </c>
      <c r="B68" s="154" t="s">
        <v>3696</v>
      </c>
      <c r="C68" s="154"/>
      <c r="D68" s="154"/>
      <c r="E68" s="154" t="str">
        <f>Table13[[#This Row],[JOB '#1]]</f>
        <v>EQUIP WT</v>
      </c>
      <c r="F68" s="154" t="str">
        <f>Table13[[#This Row],[JOB DESC]]</f>
        <v>Equipment West Texas Division</v>
      </c>
      <c r="G68" s="154" t="s">
        <v>3573</v>
      </c>
      <c r="H68" s="155">
        <v>3</v>
      </c>
      <c r="P68" s="128"/>
      <c r="Q68" s="128"/>
      <c r="R68" s="128"/>
      <c r="S68" s="128"/>
      <c r="T68" s="128"/>
      <c r="U68" s="128"/>
    </row>
    <row r="69" spans="1:21" x14ac:dyDescent="0.3">
      <c r="A69" s="156" t="s">
        <v>3695</v>
      </c>
      <c r="B69" s="157" t="s">
        <v>3696</v>
      </c>
      <c r="C69" s="154" t="s">
        <v>3695</v>
      </c>
      <c r="D69" s="154"/>
      <c r="E69" s="154" t="str">
        <f>Table13[[#This Row],[JOB '#1]]</f>
        <v>EQUIP WT</v>
      </c>
      <c r="F69" s="154" t="str">
        <f>Table13[[#This Row],[JOB DESC]]</f>
        <v>Equipment West Texas Division</v>
      </c>
      <c r="G69" s="154" t="s">
        <v>3573</v>
      </c>
      <c r="H69" s="155">
        <v>3</v>
      </c>
      <c r="P69" s="128"/>
      <c r="Q69" s="128"/>
      <c r="R69" s="128"/>
      <c r="S69" s="128"/>
      <c r="T69" s="128"/>
      <c r="U69" s="128"/>
    </row>
    <row r="70" spans="1:21" x14ac:dyDescent="0.3">
      <c r="A70" s="159" t="s">
        <v>3716</v>
      </c>
      <c r="B70" s="160" t="s">
        <v>3717</v>
      </c>
      <c r="C70" s="160"/>
      <c r="D70" s="160"/>
      <c r="E70" s="160" t="str">
        <f>Table13[[#This Row],[JOB '#1]]</f>
        <v>WTOH-HH</v>
      </c>
      <c r="F70" s="160" t="str">
        <f>Table13[[#This Row],[JOB DESC]]</f>
        <v>West Texas OH Heavy Highway</v>
      </c>
      <c r="G70" s="160" t="s">
        <v>3573</v>
      </c>
      <c r="H70" s="161">
        <v>3</v>
      </c>
      <c r="P70" s="128"/>
      <c r="Q70" s="128"/>
      <c r="R70" s="128"/>
      <c r="S70" s="128"/>
      <c r="T70" s="128"/>
      <c r="U70" s="128"/>
    </row>
    <row r="71" spans="1:21" x14ac:dyDescent="0.3">
      <c r="A71" s="156" t="s">
        <v>3716</v>
      </c>
      <c r="B71" s="157" t="s">
        <v>3717</v>
      </c>
      <c r="C71" s="154" t="s">
        <v>8242</v>
      </c>
      <c r="D71" s="154"/>
      <c r="E71" s="154" t="str">
        <f>Table13[[#This Row],[JOB '#1]]</f>
        <v>WTOH-HH</v>
      </c>
      <c r="F71" s="154" t="str">
        <f>Table13[[#This Row],[JOB DESC]]</f>
        <v>West Texas OH Heavy Highway</v>
      </c>
      <c r="G71" s="154" t="s">
        <v>3573</v>
      </c>
      <c r="H71" s="155">
        <v>3</v>
      </c>
      <c r="P71" s="130" t="s">
        <v>3652</v>
      </c>
      <c r="Q71" s="130" t="s">
        <v>3653</v>
      </c>
      <c r="R71" s="130" t="s">
        <v>450</v>
      </c>
      <c r="S71" s="130" t="s">
        <v>3652</v>
      </c>
      <c r="T71" s="130" t="s">
        <v>3653</v>
      </c>
      <c r="U71" s="130" t="s">
        <v>3654</v>
      </c>
    </row>
    <row r="72" spans="1:21" x14ac:dyDescent="0.3">
      <c r="A72" s="153" t="s">
        <v>3549</v>
      </c>
      <c r="B72" s="154" t="s">
        <v>3550</v>
      </c>
      <c r="C72" s="154" t="s">
        <v>3551</v>
      </c>
      <c r="D72" s="154"/>
      <c r="E72" s="154" t="str">
        <f>Table13[[#This Row],[JOB '#1]]</f>
        <v>2018-020</v>
      </c>
      <c r="F72" s="154" t="str">
        <f>Table13[[#This Row],[JOB DESC]]</f>
        <v>SH 6 Fort Bend- TX</v>
      </c>
      <c r="G72" s="154" t="s">
        <v>3552</v>
      </c>
      <c r="H72" s="155">
        <v>4</v>
      </c>
      <c r="P72" s="131" t="s">
        <v>3655</v>
      </c>
      <c r="Q72" s="131" t="s">
        <v>3656</v>
      </c>
      <c r="R72" s="130" t="s">
        <v>450</v>
      </c>
      <c r="S72" s="131" t="s">
        <v>3655</v>
      </c>
      <c r="T72" s="131" t="s">
        <v>3656</v>
      </c>
      <c r="U72" s="131" t="s">
        <v>3657</v>
      </c>
    </row>
    <row r="73" spans="1:21" x14ac:dyDescent="0.3">
      <c r="A73" s="153" t="s">
        <v>3556</v>
      </c>
      <c r="B73" s="154" t="s">
        <v>3557</v>
      </c>
      <c r="C73" s="154" t="s">
        <v>3558</v>
      </c>
      <c r="D73" s="154"/>
      <c r="E73" s="154" t="str">
        <f>Table13[[#This Row],[JOB '#1]]</f>
        <v>2019-031</v>
      </c>
      <c r="F73" s="154" t="str">
        <f>Table13[[#This Row],[JOB DESC]]</f>
        <v>Calhoun Road at Brays Bayou</v>
      </c>
      <c r="G73" s="154" t="s">
        <v>3552</v>
      </c>
      <c r="H73" s="155">
        <v>4</v>
      </c>
      <c r="P73" s="130" t="s">
        <v>3658</v>
      </c>
      <c r="Q73" s="130" t="s">
        <v>3659</v>
      </c>
      <c r="R73" s="130" t="s">
        <v>450</v>
      </c>
      <c r="S73" s="130" t="s">
        <v>3658</v>
      </c>
      <c r="T73" s="130" t="s">
        <v>3659</v>
      </c>
      <c r="U73" s="130" t="s">
        <v>3660</v>
      </c>
    </row>
    <row r="74" spans="1:21" x14ac:dyDescent="0.3">
      <c r="A74" s="153" t="s">
        <v>3594</v>
      </c>
      <c r="B74" s="154" t="s">
        <v>3595</v>
      </c>
      <c r="C74" s="154" t="s">
        <v>3596</v>
      </c>
      <c r="D74" s="154" t="s">
        <v>450</v>
      </c>
      <c r="E74" s="154" t="str">
        <f>Table13[[#This Row],[JOB '#1]]</f>
        <v>2021-051</v>
      </c>
      <c r="F74" s="154" t="str">
        <f>Table13[[#This Row],[JOB DESC]]</f>
        <v>Fayette IH 10 Bridge Maintenan</v>
      </c>
      <c r="G74" s="154" t="s">
        <v>3552</v>
      </c>
      <c r="H74" s="155">
        <v>4</v>
      </c>
      <c r="P74" s="131" t="s">
        <v>3661</v>
      </c>
      <c r="Q74" s="131" t="s">
        <v>3662</v>
      </c>
      <c r="R74" s="130" t="s">
        <v>450</v>
      </c>
      <c r="S74" s="131" t="s">
        <v>3661</v>
      </c>
      <c r="T74" s="131" t="s">
        <v>3662</v>
      </c>
      <c r="U74" s="131" t="s">
        <v>3663</v>
      </c>
    </row>
    <row r="75" spans="1:21" x14ac:dyDescent="0.3">
      <c r="A75" s="153" t="s">
        <v>3599</v>
      </c>
      <c r="B75" s="154" t="s">
        <v>3600</v>
      </c>
      <c r="C75" s="154" t="s">
        <v>3601</v>
      </c>
      <c r="D75" s="154" t="s">
        <v>450</v>
      </c>
      <c r="E75" s="154" t="str">
        <f>Table13[[#This Row],[JOB '#1]]</f>
        <v>2021-057</v>
      </c>
      <c r="F75" s="154" t="str">
        <f>Table13[[#This Row],[JOB DESC]]</f>
        <v>Austin Co FM 331 Bridge Replac</v>
      </c>
      <c r="G75" s="154" t="s">
        <v>3552</v>
      </c>
      <c r="H75" s="155">
        <v>4</v>
      </c>
      <c r="P75" s="130" t="s">
        <v>3665</v>
      </c>
      <c r="Q75" s="130" t="s">
        <v>3666</v>
      </c>
      <c r="R75" s="130" t="s">
        <v>450</v>
      </c>
      <c r="S75" s="130" t="s">
        <v>3665</v>
      </c>
      <c r="T75" s="130" t="s">
        <v>3666</v>
      </c>
      <c r="U75" s="130" t="s">
        <v>3667</v>
      </c>
    </row>
    <row r="76" spans="1:21" x14ac:dyDescent="0.3">
      <c r="A76" s="153" t="s">
        <v>32</v>
      </c>
      <c r="B76" s="154" t="s">
        <v>3588</v>
      </c>
      <c r="C76" s="154" t="s">
        <v>3587</v>
      </c>
      <c r="D76" s="154" t="s">
        <v>450</v>
      </c>
      <c r="E76" s="154" t="str">
        <f>Table13[[#This Row],[JOB '#1]]</f>
        <v>2022-040</v>
      </c>
      <c r="F76" s="154" t="str">
        <f>Table13[[#This Row],[JOB DESC]]</f>
        <v>Hardin Bridge Overlay/Repair</v>
      </c>
      <c r="G76" s="154" t="s">
        <v>3552</v>
      </c>
      <c r="H76" s="155">
        <v>4</v>
      </c>
      <c r="P76" s="131" t="s">
        <v>3668</v>
      </c>
      <c r="Q76" s="131" t="s">
        <v>3669</v>
      </c>
      <c r="R76" s="130" t="s">
        <v>450</v>
      </c>
      <c r="S76" s="131" t="s">
        <v>3668</v>
      </c>
      <c r="T76" s="131" t="s">
        <v>3669</v>
      </c>
      <c r="U76" s="131" t="s">
        <v>3151</v>
      </c>
    </row>
    <row r="77" spans="1:21" x14ac:dyDescent="0.3">
      <c r="A77" s="156" t="s">
        <v>32</v>
      </c>
      <c r="B77" s="157" t="s">
        <v>3588</v>
      </c>
      <c r="C77" s="154" t="s">
        <v>8203</v>
      </c>
      <c r="D77" s="154" t="str">
        <f>IF(RIGHT(Table13[[#This Row],[COST CODE]],1)="A", Table13[[#This Row],[COST CODE]], Table13[[#This Row],[COST CODE]] &amp; "A")</f>
        <v>2022 0040A</v>
      </c>
      <c r="E77" s="154" t="str">
        <f>Table13[[#This Row],[JOB '#1]]</f>
        <v>2022-040</v>
      </c>
      <c r="F77" s="154" t="str">
        <f>Table13[[#This Row],[JOB DESC]]</f>
        <v>Hardin Bridge Overlay/Repair</v>
      </c>
      <c r="G77" s="154" t="s">
        <v>3552</v>
      </c>
      <c r="H77" s="155">
        <v>4</v>
      </c>
      <c r="P77" s="130" t="s">
        <v>3670</v>
      </c>
      <c r="Q77" s="130" t="s">
        <v>3671</v>
      </c>
      <c r="R77" s="130" t="s">
        <v>450</v>
      </c>
      <c r="S77" s="130" t="s">
        <v>3670</v>
      </c>
      <c r="T77" s="130" t="s">
        <v>3671</v>
      </c>
      <c r="U77" s="130" t="s">
        <v>3150</v>
      </c>
    </row>
    <row r="78" spans="1:21" x14ac:dyDescent="0.3">
      <c r="A78" s="153" t="s">
        <v>3632</v>
      </c>
      <c r="B78" s="154" t="s">
        <v>3633</v>
      </c>
      <c r="C78" s="154" t="s">
        <v>3634</v>
      </c>
      <c r="D78" s="154"/>
      <c r="E78" s="154" t="str">
        <f>Table13[[#This Row],[JOB '#1]]</f>
        <v>2023-012</v>
      </c>
      <c r="F78" s="154" t="str">
        <f>Table13[[#This Row],[JOB DESC]]</f>
        <v>Galveston FM 1765 Safety Impro</v>
      </c>
      <c r="G78" s="154" t="s">
        <v>3552</v>
      </c>
      <c r="H78" s="155">
        <v>4</v>
      </c>
      <c r="P78" s="131" t="s">
        <v>3672</v>
      </c>
      <c r="Q78" s="131" t="s">
        <v>3673</v>
      </c>
      <c r="R78" s="130" t="s">
        <v>450</v>
      </c>
      <c r="S78" s="131" t="s">
        <v>3672</v>
      </c>
      <c r="T78" s="131" t="s">
        <v>3673</v>
      </c>
      <c r="U78" s="131" t="s">
        <v>3674</v>
      </c>
    </row>
    <row r="79" spans="1:21" x14ac:dyDescent="0.3">
      <c r="A79" s="156" t="s">
        <v>1085</v>
      </c>
      <c r="B79" s="157" t="s">
        <v>8180</v>
      </c>
      <c r="C79" s="154" t="s">
        <v>8209</v>
      </c>
      <c r="D79" s="154" t="str">
        <f>IF(RIGHT(Table13[[#This Row],[COST CODE]],1)="A", Table13[[#This Row],[COST CODE]], Table13[[#This Row],[COST CODE]] &amp; "A")</f>
        <v>2023 0026A</v>
      </c>
      <c r="E79" s="154" t="str">
        <f>Table13[[#This Row],[JOB '#1]]</f>
        <v>2023-026</v>
      </c>
      <c r="F79" s="154" t="str">
        <f>Table13[[#This Row],[JOB DESC]]</f>
        <v>Matagorda FM 521 Bridge Replac</v>
      </c>
      <c r="G79" s="154" t="s">
        <v>3552</v>
      </c>
      <c r="H79" s="155">
        <v>4</v>
      </c>
      <c r="P79" s="131" t="s">
        <v>3676</v>
      </c>
      <c r="Q79" s="131" t="s">
        <v>3677</v>
      </c>
      <c r="R79" s="130" t="s">
        <v>450</v>
      </c>
      <c r="S79" s="131" t="s">
        <v>3676</v>
      </c>
      <c r="T79" s="131" t="s">
        <v>3677</v>
      </c>
      <c r="U79" s="131" t="s">
        <v>3198</v>
      </c>
    </row>
    <row r="80" spans="1:21" x14ac:dyDescent="0.3">
      <c r="A80" s="153" t="s">
        <v>3641</v>
      </c>
      <c r="B80" s="154" t="s">
        <v>3642</v>
      </c>
      <c r="C80" s="154" t="s">
        <v>3643</v>
      </c>
      <c r="D80" s="154"/>
      <c r="E80" s="154" t="str">
        <f>Table13[[#This Row],[JOB '#1]]</f>
        <v>2023-030</v>
      </c>
      <c r="F80" s="154" t="str">
        <f>Table13[[#This Row],[JOB DESC]]</f>
        <v>Swing Bridge Change Order</v>
      </c>
      <c r="G80" s="154" t="s">
        <v>3644</v>
      </c>
      <c r="H80" s="155">
        <v>4</v>
      </c>
      <c r="P80" s="130" t="s">
        <v>3553</v>
      </c>
      <c r="Q80" s="130" t="s">
        <v>3675</v>
      </c>
      <c r="R80" s="130" t="s">
        <v>3554</v>
      </c>
      <c r="S80" s="130" t="s">
        <v>3553</v>
      </c>
      <c r="T80" s="130" t="s">
        <v>3675</v>
      </c>
      <c r="U80" s="130"/>
    </row>
    <row r="81" spans="1:21" x14ac:dyDescent="0.3">
      <c r="A81" s="156" t="s">
        <v>3641</v>
      </c>
      <c r="B81" s="157" t="s">
        <v>3642</v>
      </c>
      <c r="C81" s="154" t="s">
        <v>8212</v>
      </c>
      <c r="D81" s="154" t="str">
        <f>IF(RIGHT(Table13[[#This Row],[COST CODE]],1)="A", Table13[[#This Row],[COST CODE]], Table13[[#This Row],[COST CODE]] &amp; "A")</f>
        <v>2023 0030A</v>
      </c>
      <c r="E81" s="154" t="str">
        <f>Table13[[#This Row],[JOB '#1]]</f>
        <v>2023-030</v>
      </c>
      <c r="F81" s="154" t="str">
        <f>Table13[[#This Row],[JOB DESC]]</f>
        <v>Swing Bridge Change Order</v>
      </c>
      <c r="G81" s="154" t="s">
        <v>3552</v>
      </c>
      <c r="H81" s="155">
        <v>4</v>
      </c>
      <c r="P81" s="131" t="s">
        <v>3553</v>
      </c>
      <c r="Q81" s="131" t="s">
        <v>3675</v>
      </c>
      <c r="R81" s="131" t="s">
        <v>3559</v>
      </c>
      <c r="S81" s="131" t="s">
        <v>3553</v>
      </c>
      <c r="T81" s="131" t="s">
        <v>3675</v>
      </c>
      <c r="U81" s="131"/>
    </row>
    <row r="82" spans="1:21" x14ac:dyDescent="0.3">
      <c r="A82" s="153" t="s">
        <v>3470</v>
      </c>
      <c r="B82" s="154" t="s">
        <v>3648</v>
      </c>
      <c r="C82" s="154" t="s">
        <v>3649</v>
      </c>
      <c r="D82" s="154" t="s">
        <v>3466</v>
      </c>
      <c r="E82" s="154" t="str">
        <f>Table13[[#This Row],[JOB '#1]]</f>
        <v>2023-035</v>
      </c>
      <c r="F82" s="154" t="str">
        <f>Table13[[#This Row],[JOB DESC]]</f>
        <v>Harris VA Bridge Rehabs</v>
      </c>
      <c r="G82" s="154" t="s">
        <v>3644</v>
      </c>
      <c r="H82" s="155">
        <v>4</v>
      </c>
      <c r="P82" s="130" t="s">
        <v>3553</v>
      </c>
      <c r="Q82" s="130" t="s">
        <v>3675</v>
      </c>
      <c r="R82" s="130" t="s">
        <v>3562</v>
      </c>
      <c r="S82" s="130" t="s">
        <v>3553</v>
      </c>
      <c r="T82" s="130" t="s">
        <v>3675</v>
      </c>
      <c r="U82" s="130"/>
    </row>
    <row r="83" spans="1:21" x14ac:dyDescent="0.3">
      <c r="A83" s="156" t="s">
        <v>3470</v>
      </c>
      <c r="B83" s="157" t="s">
        <v>3648</v>
      </c>
      <c r="C83" s="154" t="s">
        <v>8215</v>
      </c>
      <c r="D83" s="154" t="str">
        <f>IF(RIGHT(Table13[[#This Row],[COST CODE]],1)="A", Table13[[#This Row],[COST CODE]], Table13[[#This Row],[COST CODE]] &amp; "A")</f>
        <v>2023 0035A</v>
      </c>
      <c r="E83" s="154" t="str">
        <f>Table13[[#This Row],[JOB '#1]]</f>
        <v>2023-035</v>
      </c>
      <c r="F83" s="154" t="str">
        <f>Table13[[#This Row],[JOB DESC]]</f>
        <v>Harris VA Bridge Rehabs</v>
      </c>
      <c r="G83" s="154" t="s">
        <v>3552</v>
      </c>
      <c r="H83" s="155">
        <v>4</v>
      </c>
      <c r="P83" s="131" t="s">
        <v>3553</v>
      </c>
      <c r="Q83" s="131" t="s">
        <v>3675</v>
      </c>
      <c r="R83" s="131" t="s">
        <v>3564</v>
      </c>
      <c r="S83" s="131" t="s">
        <v>3553</v>
      </c>
      <c r="T83" s="131" t="s">
        <v>3675</v>
      </c>
      <c r="U83" s="131"/>
    </row>
    <row r="84" spans="1:21" x14ac:dyDescent="0.3">
      <c r="A84" s="153" t="s">
        <v>281</v>
      </c>
      <c r="B84" s="154" t="s">
        <v>3650</v>
      </c>
      <c r="C84" s="154" t="s">
        <v>3651</v>
      </c>
      <c r="D84" s="154" t="s">
        <v>3466</v>
      </c>
      <c r="E84" s="154" t="str">
        <f>Table13[[#This Row],[JOB '#1]]</f>
        <v>2023-036</v>
      </c>
      <c r="F84" s="154" t="str">
        <f>Table13[[#This Row],[JOB DESC]]</f>
        <v>Galveston FM 517 Highway Impro</v>
      </c>
      <c r="G84" s="154" t="s">
        <v>3644</v>
      </c>
      <c r="H84" s="155">
        <v>4</v>
      </c>
      <c r="P84" s="130" t="s">
        <v>3553</v>
      </c>
      <c r="Q84" s="130" t="s">
        <v>3675</v>
      </c>
      <c r="R84" s="130" t="s">
        <v>3568</v>
      </c>
      <c r="S84" s="130" t="s">
        <v>3553</v>
      </c>
      <c r="T84" s="130" t="s">
        <v>3675</v>
      </c>
      <c r="U84" s="130"/>
    </row>
    <row r="85" spans="1:21" x14ac:dyDescent="0.3">
      <c r="A85" s="156" t="s">
        <v>281</v>
      </c>
      <c r="B85" s="157" t="s">
        <v>3650</v>
      </c>
      <c r="C85" s="154" t="s">
        <v>8216</v>
      </c>
      <c r="D85" s="154" t="str">
        <f>IF(RIGHT(Table13[[#This Row],[COST CODE]],1)="A", Table13[[#This Row],[COST CODE]], Table13[[#This Row],[COST CODE]] &amp; "A")</f>
        <v>2023 0036A</v>
      </c>
      <c r="E85" s="154" t="str">
        <f>Table13[[#This Row],[JOB '#1]]</f>
        <v>2023-036</v>
      </c>
      <c r="F85" s="154" t="str">
        <f>Table13[[#This Row],[JOB DESC]]</f>
        <v>Galveston FM 517 Highway Impro</v>
      </c>
      <c r="G85" s="154" t="s">
        <v>3552</v>
      </c>
      <c r="H85" s="155">
        <v>4</v>
      </c>
      <c r="P85" s="131" t="s">
        <v>3553</v>
      </c>
      <c r="Q85" s="131" t="s">
        <v>3675</v>
      </c>
      <c r="R85" s="131" t="s">
        <v>3571</v>
      </c>
      <c r="S85" s="131" t="s">
        <v>3553</v>
      </c>
      <c r="T85" s="131" t="s">
        <v>3675</v>
      </c>
      <c r="U85" s="131"/>
    </row>
    <row r="86" spans="1:21" x14ac:dyDescent="0.3">
      <c r="A86" s="156" t="s">
        <v>4845</v>
      </c>
      <c r="B86" s="157" t="s">
        <v>6030</v>
      </c>
      <c r="C86" s="154" t="s">
        <v>8220</v>
      </c>
      <c r="D86" s="154" t="str">
        <f>IF(RIGHT(Table13[[#This Row],[COST CODE]],1)="A", Table13[[#This Row],[COST CODE]], Table13[[#This Row],[COST CODE]] &amp; "A")</f>
        <v>2024 0014A</v>
      </c>
      <c r="E86" s="154" t="str">
        <f>Table13[[#This Row],[JOB '#1]]</f>
        <v>2024-014</v>
      </c>
      <c r="F86" s="154" t="str">
        <f>Table13[[#This Row],[JOB DESC]]</f>
        <v>SRB Sub SH 73 Barrier Install</v>
      </c>
      <c r="G86" s="154" t="s">
        <v>3552</v>
      </c>
      <c r="H86" s="155">
        <v>4</v>
      </c>
      <c r="P86" s="130" t="s">
        <v>3553</v>
      </c>
      <c r="Q86" s="130" t="s">
        <v>3675</v>
      </c>
      <c r="R86" s="130" t="s">
        <v>3574</v>
      </c>
      <c r="S86" s="130" t="s">
        <v>3553</v>
      </c>
      <c r="T86" s="130" t="s">
        <v>3675</v>
      </c>
      <c r="U86" s="130"/>
    </row>
    <row r="87" spans="1:21" x14ac:dyDescent="0.3">
      <c r="A87" s="156" t="s">
        <v>7586</v>
      </c>
      <c r="B87" s="157" t="s">
        <v>7588</v>
      </c>
      <c r="C87" s="154" t="s">
        <v>8222</v>
      </c>
      <c r="D87" s="154" t="str">
        <f>IF(RIGHT(Table13[[#This Row],[COST CODE]],1)="A", Table13[[#This Row],[COST CODE]], Table13[[#This Row],[COST CODE]] &amp; "A")</f>
        <v>2024 0017A</v>
      </c>
      <c r="E87" s="154" t="str">
        <f>Table13[[#This Row],[JOB '#1]]</f>
        <v>2024-017</v>
      </c>
      <c r="F87" s="154" t="str">
        <f>Table13[[#This Row],[JOB DESC]]</f>
        <v>Jefferson SH 73 Safety Improve</v>
      </c>
      <c r="G87" s="154" t="s">
        <v>3552</v>
      </c>
      <c r="H87" s="155">
        <v>4</v>
      </c>
      <c r="P87" s="131" t="s">
        <v>3553</v>
      </c>
      <c r="Q87" s="131" t="s">
        <v>3675</v>
      </c>
      <c r="R87" s="131" t="s">
        <v>3576</v>
      </c>
      <c r="S87" s="131" t="s">
        <v>3553</v>
      </c>
      <c r="T87" s="131" t="s">
        <v>3675</v>
      </c>
      <c r="U87" s="131"/>
    </row>
    <row r="88" spans="1:21" x14ac:dyDescent="0.3">
      <c r="A88" s="156" t="s">
        <v>5863</v>
      </c>
      <c r="B88" s="157" t="s">
        <v>5866</v>
      </c>
      <c r="C88" s="154" t="s">
        <v>8226</v>
      </c>
      <c r="D88" s="154" t="str">
        <f>IF(RIGHT(Table13[[#This Row],[COST CODE]],1)="A", Table13[[#This Row],[COST CODE]], Table13[[#This Row],[COST CODE]] &amp; "A")</f>
        <v>2024 0025A</v>
      </c>
      <c r="E88" s="154" t="str">
        <f>Table13[[#This Row],[JOB '#1]]</f>
        <v>2024-025</v>
      </c>
      <c r="F88" s="154" t="str">
        <f>Table13[[#This Row],[JOB DESC]]</f>
        <v>Liberty FM 787 EMC Bridge</v>
      </c>
      <c r="G88" s="154" t="s">
        <v>3552</v>
      </c>
      <c r="H88" s="155">
        <v>4</v>
      </c>
      <c r="P88" s="130" t="s">
        <v>3553</v>
      </c>
      <c r="Q88" s="130" t="s">
        <v>3675</v>
      </c>
      <c r="R88" s="130" t="s">
        <v>3580</v>
      </c>
      <c r="S88" s="130" t="s">
        <v>3553</v>
      </c>
      <c r="T88" s="130" t="s">
        <v>3675</v>
      </c>
      <c r="U88" s="130"/>
    </row>
    <row r="89" spans="1:21" x14ac:dyDescent="0.3">
      <c r="A89" s="156" t="s">
        <v>8181</v>
      </c>
      <c r="B89" s="157" t="s">
        <v>8182</v>
      </c>
      <c r="C89" s="154" t="s">
        <v>8227</v>
      </c>
      <c r="D89" s="154" t="str">
        <f>IF(RIGHT(Table13[[#This Row],[COST CODE]],1)="A", Table13[[#This Row],[COST CODE]], Table13[[#This Row],[COST CODE]] &amp; "A")</f>
        <v>2024 0026A</v>
      </c>
      <c r="E89" s="154" t="str">
        <f>Table13[[#This Row],[JOB '#1]]</f>
        <v>2024-026</v>
      </c>
      <c r="F89" s="154" t="str">
        <f>Table13[[#This Row],[JOB DESC]]</f>
        <v>Sub Gulf Coast Hardin US 96</v>
      </c>
      <c r="G89" s="154" t="s">
        <v>3552</v>
      </c>
      <c r="H89" s="155">
        <v>4</v>
      </c>
      <c r="P89" s="131" t="s">
        <v>3553</v>
      </c>
      <c r="Q89" s="131" t="s">
        <v>3675</v>
      </c>
      <c r="R89" s="131" t="s">
        <v>3585</v>
      </c>
      <c r="S89" s="131" t="s">
        <v>3553</v>
      </c>
      <c r="T89" s="131" t="s">
        <v>3675</v>
      </c>
      <c r="U89" s="131"/>
    </row>
    <row r="90" spans="1:21" x14ac:dyDescent="0.3">
      <c r="A90" s="156" t="s">
        <v>8071</v>
      </c>
      <c r="B90" s="157" t="s">
        <v>8072</v>
      </c>
      <c r="C90" s="154" t="s">
        <v>8229</v>
      </c>
      <c r="D90" s="154" t="str">
        <f>IF(RIGHT(Table13[[#This Row],[COST CODE]],1)="A", Table13[[#This Row],[COST CODE]], Table13[[#This Row],[COST CODE]] &amp; "A")</f>
        <v>2024 0028A</v>
      </c>
      <c r="E90" s="154" t="str">
        <f>Table13[[#This Row],[JOB '#1]]</f>
        <v>2024-028</v>
      </c>
      <c r="F90" s="154" t="str">
        <f>Table13[[#This Row],[JOB DESC]]</f>
        <v>Harris VA Bearing Pad Replacem</v>
      </c>
      <c r="G90" s="154" t="s">
        <v>3552</v>
      </c>
      <c r="H90" s="155">
        <v>4</v>
      </c>
      <c r="P90" s="130" t="s">
        <v>3553</v>
      </c>
      <c r="Q90" s="130" t="s">
        <v>3675</v>
      </c>
      <c r="R90" s="130" t="s">
        <v>3587</v>
      </c>
      <c r="S90" s="130" t="s">
        <v>3553</v>
      </c>
      <c r="T90" s="130" t="s">
        <v>3675</v>
      </c>
      <c r="U90" s="130"/>
    </row>
    <row r="91" spans="1:21" x14ac:dyDescent="0.3">
      <c r="A91" s="156" t="s">
        <v>7673</v>
      </c>
      <c r="B91" s="157" t="s">
        <v>7674</v>
      </c>
      <c r="C91" s="154" t="s">
        <v>8230</v>
      </c>
      <c r="D91" s="154" t="str">
        <f>IF(RIGHT(Table13[[#This Row],[COST CODE]],1)="A", Table13[[#This Row],[COST CODE]], Table13[[#This Row],[COST CODE]] &amp; "A")</f>
        <v>2024 0030A</v>
      </c>
      <c r="E91" s="154" t="str">
        <f>Table13[[#This Row],[JOB '#1]]</f>
        <v>2024-030</v>
      </c>
      <c r="F91" s="154" t="str">
        <f>Table13[[#This Row],[JOB DESC]]</f>
        <v>Matagorda SH 35 Bridge Replace</v>
      </c>
      <c r="G91" s="154" t="s">
        <v>3552</v>
      </c>
      <c r="H91" s="155">
        <v>4</v>
      </c>
      <c r="P91" s="131" t="s">
        <v>3553</v>
      </c>
      <c r="Q91" s="131" t="s">
        <v>3675</v>
      </c>
      <c r="R91" s="131" t="s">
        <v>3592</v>
      </c>
      <c r="S91" s="131" t="s">
        <v>3553</v>
      </c>
      <c r="T91" s="131" t="s">
        <v>3675</v>
      </c>
      <c r="U91" s="131"/>
    </row>
    <row r="92" spans="1:21" x14ac:dyDescent="0.3">
      <c r="A92" s="153" t="s">
        <v>3692</v>
      </c>
      <c r="B92" s="154" t="s">
        <v>3693</v>
      </c>
      <c r="C92" s="154"/>
      <c r="D92" s="154"/>
      <c r="E92" s="154" t="str">
        <f>Table13[[#This Row],[JOB '#1]]</f>
        <v>EQUIP HOU</v>
      </c>
      <c r="F92" s="154" t="str">
        <f>Table13[[#This Row],[JOB DESC]]</f>
        <v>Equipment Houston Division</v>
      </c>
      <c r="G92" s="154" t="s">
        <v>3552</v>
      </c>
      <c r="H92" s="155">
        <v>4</v>
      </c>
      <c r="P92" s="130" t="s">
        <v>3553</v>
      </c>
      <c r="Q92" s="130" t="s">
        <v>3675</v>
      </c>
      <c r="R92" s="130" t="s">
        <v>3597</v>
      </c>
      <c r="S92" s="130" t="s">
        <v>3553</v>
      </c>
      <c r="T92" s="130" t="s">
        <v>3675</v>
      </c>
      <c r="U92" s="130"/>
    </row>
    <row r="93" spans="1:21" x14ac:dyDescent="0.3">
      <c r="A93" s="156" t="s">
        <v>3692</v>
      </c>
      <c r="B93" s="157" t="s">
        <v>3693</v>
      </c>
      <c r="C93" s="154" t="s">
        <v>3692</v>
      </c>
      <c r="D93" s="154"/>
      <c r="E93" s="154" t="str">
        <f>Table13[[#This Row],[JOB '#1]]</f>
        <v>EQUIP HOU</v>
      </c>
      <c r="F93" s="154" t="str">
        <f>Table13[[#This Row],[JOB DESC]]</f>
        <v>Equipment Houston Division</v>
      </c>
      <c r="G93" s="154" t="s">
        <v>3552</v>
      </c>
      <c r="H93" s="155">
        <v>4</v>
      </c>
      <c r="P93" s="131" t="s">
        <v>3553</v>
      </c>
      <c r="Q93" s="131" t="s">
        <v>3675</v>
      </c>
      <c r="R93" s="131" t="s">
        <v>3602</v>
      </c>
      <c r="S93" s="131" t="s">
        <v>3553</v>
      </c>
      <c r="T93" s="131" t="s">
        <v>3675</v>
      </c>
      <c r="U93" s="131"/>
    </row>
    <row r="94" spans="1:21" x14ac:dyDescent="0.3">
      <c r="A94" s="153" t="s">
        <v>3697</v>
      </c>
      <c r="B94" s="154" t="s">
        <v>3698</v>
      </c>
      <c r="C94" s="154"/>
      <c r="D94" s="154"/>
      <c r="E94" s="154" t="str">
        <f>Table13[[#This Row],[JOB '#1]]</f>
        <v>HOUOH-HH</v>
      </c>
      <c r="F94" s="154" t="str">
        <f>Table13[[#This Row],[JOB DESC]]</f>
        <v>Houston OH - Heavy Highway</v>
      </c>
      <c r="G94" s="154" t="s">
        <v>3552</v>
      </c>
      <c r="H94" s="155">
        <v>4</v>
      </c>
      <c r="P94" s="130" t="s">
        <v>3553</v>
      </c>
      <c r="Q94" s="130" t="s">
        <v>3675</v>
      </c>
      <c r="R94" s="130" t="s">
        <v>3607</v>
      </c>
      <c r="S94" s="130" t="s">
        <v>3553</v>
      </c>
      <c r="T94" s="130" t="s">
        <v>3675</v>
      </c>
      <c r="U94" s="130"/>
    </row>
    <row r="95" spans="1:21" x14ac:dyDescent="0.3">
      <c r="A95" s="156" t="s">
        <v>3697</v>
      </c>
      <c r="B95" s="157" t="s">
        <v>3698</v>
      </c>
      <c r="C95" s="154" t="s">
        <v>8237</v>
      </c>
      <c r="D95" s="154"/>
      <c r="E95" s="154" t="str">
        <f>Table13[[#This Row],[JOB '#1]]</f>
        <v>HOUOH-HH</v>
      </c>
      <c r="F95" s="154" t="str">
        <f>Table13[[#This Row],[JOB DESC]]</f>
        <v>Houston OH - Heavy Highway</v>
      </c>
      <c r="G95" s="154" t="s">
        <v>3552</v>
      </c>
      <c r="H95" s="155">
        <v>4</v>
      </c>
      <c r="P95" s="131" t="s">
        <v>3553</v>
      </c>
      <c r="Q95" s="131" t="s">
        <v>3675</v>
      </c>
      <c r="R95" s="131" t="s">
        <v>3611</v>
      </c>
      <c r="S95" s="131" t="s">
        <v>3553</v>
      </c>
      <c r="T95" s="131" t="s">
        <v>3675</v>
      </c>
      <c r="U95" s="131"/>
    </row>
    <row r="96" spans="1:21" x14ac:dyDescent="0.3">
      <c r="A96" s="153" t="s">
        <v>3708</v>
      </c>
      <c r="B96" s="154" t="s">
        <v>3709</v>
      </c>
      <c r="C96" s="154"/>
      <c r="D96" s="154"/>
      <c r="E96" s="154" t="str">
        <f>Table13[[#This Row],[JOB '#1]]</f>
        <v>SEL-HOU</v>
      </c>
      <c r="F96" s="154" t="str">
        <f>Table13[[#This Row],[JOB DESC]]</f>
        <v>Texas Houston</v>
      </c>
      <c r="G96" s="154" t="s">
        <v>3552</v>
      </c>
      <c r="H96" s="155">
        <v>4</v>
      </c>
      <c r="P96" s="130" t="s">
        <v>3553</v>
      </c>
      <c r="Q96" s="130" t="s">
        <v>3675</v>
      </c>
      <c r="R96" s="130" t="s">
        <v>3613</v>
      </c>
      <c r="S96" s="130" t="s">
        <v>3553</v>
      </c>
      <c r="T96" s="130" t="s">
        <v>3675</v>
      </c>
      <c r="U96" s="130"/>
    </row>
    <row r="97" spans="1:21" x14ac:dyDescent="0.3">
      <c r="A97" s="156" t="s">
        <v>8199</v>
      </c>
      <c r="B97" s="157" t="s">
        <v>8200</v>
      </c>
      <c r="C97" s="154" t="s">
        <v>8240</v>
      </c>
      <c r="D97" s="154"/>
      <c r="E97" s="154" t="str">
        <f>Table13[[#This Row],[JOB '#1]]</f>
        <v>SSS-2025</v>
      </c>
      <c r="F97" s="154" t="str">
        <f>Table13[[#This Row],[JOB DESC]]</f>
        <v>Southern Sourcing 2025</v>
      </c>
      <c r="G97" s="154" t="s">
        <v>3715</v>
      </c>
      <c r="H97" s="155">
        <v>8</v>
      </c>
      <c r="P97" s="131" t="s">
        <v>3553</v>
      </c>
      <c r="Q97" s="131" t="s">
        <v>3675</v>
      </c>
      <c r="R97" s="131" t="s">
        <v>3615</v>
      </c>
      <c r="S97" s="131" t="s">
        <v>3553</v>
      </c>
      <c r="T97" s="131" t="s">
        <v>3675</v>
      </c>
      <c r="U97" s="131"/>
    </row>
    <row r="98" spans="1:21" x14ac:dyDescent="0.3">
      <c r="A98" s="162" t="s">
        <v>3711</v>
      </c>
      <c r="B98" s="163" t="s">
        <v>3714</v>
      </c>
      <c r="C98" s="163"/>
      <c r="D98" s="163"/>
      <c r="E98" s="163" t="str">
        <f>Table13[[#This Row],[JOB '#1]]</f>
        <v>TEXDIST</v>
      </c>
      <c r="F98" s="163" t="str">
        <f>Table13[[#This Row],[JOB DESC]]</f>
        <v>Texas District Office</v>
      </c>
      <c r="G98" s="163" t="s">
        <v>3715</v>
      </c>
      <c r="H98" s="164">
        <v>8</v>
      </c>
      <c r="P98" s="130" t="s">
        <v>3553</v>
      </c>
      <c r="Q98" s="130" t="s">
        <v>3675</v>
      </c>
      <c r="R98" s="130" t="s">
        <v>3620</v>
      </c>
      <c r="S98" s="130" t="s">
        <v>3553</v>
      </c>
      <c r="T98" s="130" t="s">
        <v>3675</v>
      </c>
      <c r="U98" s="130"/>
    </row>
    <row r="99" spans="1:21" x14ac:dyDescent="0.3">
      <c r="A99" s="156" t="s">
        <v>3711</v>
      </c>
      <c r="B99" s="157" t="s">
        <v>3714</v>
      </c>
      <c r="C99" s="154" t="s">
        <v>3711</v>
      </c>
      <c r="D99" s="154"/>
      <c r="E99" s="154" t="str">
        <f>Table13[[#This Row],[JOB '#1]]</f>
        <v>TEXDIST</v>
      </c>
      <c r="F99" s="154" t="str">
        <f>Table13[[#This Row],[JOB DESC]]</f>
        <v>Texas District Office</v>
      </c>
      <c r="G99" s="154" t="s">
        <v>3715</v>
      </c>
      <c r="H99" s="155">
        <v>8</v>
      </c>
      <c r="P99" s="131" t="s">
        <v>3678</v>
      </c>
      <c r="Q99" s="131" t="s">
        <v>3679</v>
      </c>
      <c r="R99" s="131" t="s">
        <v>450</v>
      </c>
      <c r="S99" s="131" t="s">
        <v>3678</v>
      </c>
      <c r="T99" s="131" t="s">
        <v>3679</v>
      </c>
      <c r="U99" s="131" t="s">
        <v>3680</v>
      </c>
    </row>
    <row r="100" spans="1:21" x14ac:dyDescent="0.3">
      <c r="A100" s="153" t="s">
        <v>3544</v>
      </c>
      <c r="B100" s="154" t="s">
        <v>3545</v>
      </c>
      <c r="C100" s="154" t="s">
        <v>3546</v>
      </c>
      <c r="D100" s="154" t="s">
        <v>450</v>
      </c>
      <c r="E100" s="154" t="str">
        <f>Table13[[#This Row],[JOB '#1]]</f>
        <v>20-07</v>
      </c>
      <c r="F100" s="154" t="str">
        <f>Table13[[#This Row],[JOB DESC]]</f>
        <v>I 20 Elec Fiber Signs</v>
      </c>
      <c r="G100" s="154" t="s">
        <v>3547</v>
      </c>
      <c r="H100" s="155" t="s">
        <v>3265</v>
      </c>
      <c r="P100" s="130" t="s">
        <v>3681</v>
      </c>
      <c r="Q100" s="130" t="s">
        <v>3682</v>
      </c>
      <c r="R100" s="131" t="s">
        <v>450</v>
      </c>
      <c r="S100" s="130" t="s">
        <v>3681</v>
      </c>
      <c r="T100" s="130" t="s">
        <v>3682</v>
      </c>
      <c r="U100" s="130" t="s">
        <v>3149</v>
      </c>
    </row>
    <row r="101" spans="1:21" x14ac:dyDescent="0.3">
      <c r="A101" s="153" t="s">
        <v>3652</v>
      </c>
      <c r="B101" s="154" t="s">
        <v>3653</v>
      </c>
      <c r="C101" s="154" t="s">
        <v>3654</v>
      </c>
      <c r="D101" s="154" t="s">
        <v>450</v>
      </c>
      <c r="E101" s="154" t="str">
        <f>Table13[[#This Row],[JOB '#1]]</f>
        <v>21-01</v>
      </c>
      <c r="F101" s="154" t="str">
        <f>Table13[[#This Row],[JOB DESC]]</f>
        <v>Signals City of Dallas Group 7</v>
      </c>
      <c r="G101" s="154" t="s">
        <v>3547</v>
      </c>
      <c r="H101" s="155" t="s">
        <v>3265</v>
      </c>
      <c r="P101" s="131" t="s">
        <v>3683</v>
      </c>
      <c r="Q101" s="131" t="s">
        <v>3684</v>
      </c>
      <c r="R101" s="131" t="s">
        <v>450</v>
      </c>
      <c r="S101" s="131" t="s">
        <v>3683</v>
      </c>
      <c r="T101" s="131" t="s">
        <v>3684</v>
      </c>
      <c r="U101" s="131" t="s">
        <v>3148</v>
      </c>
    </row>
    <row r="102" spans="1:21" x14ac:dyDescent="0.3">
      <c r="A102" s="153" t="s">
        <v>3655</v>
      </c>
      <c r="B102" s="154" t="s">
        <v>3656</v>
      </c>
      <c r="C102" s="154" t="s">
        <v>3657</v>
      </c>
      <c r="D102" s="154" t="s">
        <v>450</v>
      </c>
      <c r="E102" s="154" t="str">
        <f>Table13[[#This Row],[JOB '#1]]</f>
        <v>21-02</v>
      </c>
      <c r="F102" s="154" t="str">
        <f>Table13[[#This Row],[JOB DESC]]</f>
        <v>NRH-Signal &amp; Trail Signs</v>
      </c>
      <c r="G102" s="154" t="s">
        <v>3547</v>
      </c>
      <c r="H102" s="155" t="s">
        <v>3265</v>
      </c>
      <c r="P102" s="130" t="s">
        <v>3685</v>
      </c>
      <c r="Q102" s="130" t="s">
        <v>3686</v>
      </c>
      <c r="R102" s="131" t="s">
        <v>450</v>
      </c>
      <c r="S102" s="130" t="s">
        <v>3685</v>
      </c>
      <c r="T102" s="130" t="s">
        <v>3686</v>
      </c>
      <c r="U102" s="130" t="s">
        <v>3687</v>
      </c>
    </row>
    <row r="103" spans="1:21" x14ac:dyDescent="0.3">
      <c r="A103" s="153" t="s">
        <v>3658</v>
      </c>
      <c r="B103" s="154" t="s">
        <v>3659</v>
      </c>
      <c r="C103" s="154" t="s">
        <v>3660</v>
      </c>
      <c r="D103" s="154" t="s">
        <v>450</v>
      </c>
      <c r="E103" s="154" t="str">
        <f>Table13[[#This Row],[JOB '#1]]</f>
        <v>21-06</v>
      </c>
      <c r="F103" s="154" t="str">
        <f>Table13[[#This Row],[JOB DESC]]</f>
        <v>IH35 Green Ribbon Program</v>
      </c>
      <c r="G103" s="154" t="s">
        <v>3561</v>
      </c>
      <c r="H103" s="155" t="s">
        <v>3265</v>
      </c>
      <c r="P103" s="130" t="s">
        <v>1087</v>
      </c>
      <c r="Q103" s="130" t="s">
        <v>3718</v>
      </c>
      <c r="R103" s="131" t="s">
        <v>450</v>
      </c>
      <c r="S103" s="130" t="s">
        <v>1087</v>
      </c>
      <c r="T103" s="130" t="s">
        <v>3718</v>
      </c>
      <c r="U103" s="130"/>
    </row>
    <row r="104" spans="1:21" x14ac:dyDescent="0.3">
      <c r="A104" s="153" t="s">
        <v>3661</v>
      </c>
      <c r="B104" s="154" t="s">
        <v>3662</v>
      </c>
      <c r="C104" s="154" t="s">
        <v>3663</v>
      </c>
      <c r="D104" s="154" t="s">
        <v>450</v>
      </c>
      <c r="E104" s="154" t="str">
        <f>Table13[[#This Row],[JOB '#1]]</f>
        <v>22-01</v>
      </c>
      <c r="F104" s="154" t="str">
        <f>Table13[[#This Row],[JOB DESC]]</f>
        <v>Jefferson SH 124 Full Depth Rp</v>
      </c>
      <c r="G104" s="154" t="s">
        <v>3664</v>
      </c>
      <c r="H104" s="155" t="s">
        <v>3265</v>
      </c>
      <c r="P104" s="131" t="s">
        <v>3688</v>
      </c>
      <c r="Q104" s="131" t="s">
        <v>3689</v>
      </c>
      <c r="R104" s="131" t="s">
        <v>3694</v>
      </c>
      <c r="S104" s="131" t="s">
        <v>3688</v>
      </c>
      <c r="T104" s="131" t="s">
        <v>3689</v>
      </c>
      <c r="U104" s="131" t="s">
        <v>3694</v>
      </c>
    </row>
    <row r="105" spans="1:21" x14ac:dyDescent="0.3">
      <c r="A105" s="153" t="s">
        <v>3665</v>
      </c>
      <c r="B105" s="154" t="s">
        <v>3666</v>
      </c>
      <c r="C105" s="154" t="s">
        <v>3667</v>
      </c>
      <c r="D105" s="154" t="s">
        <v>450</v>
      </c>
      <c r="E105" s="154" t="str">
        <f>Table13[[#This Row],[JOB '#1]]</f>
        <v>22-02</v>
      </c>
      <c r="F105" s="154" t="str">
        <f>Table13[[#This Row],[JOB DESC]]</f>
        <v>SRT Frontage Joint Crack Seal</v>
      </c>
      <c r="G105" s="154" t="s">
        <v>3547</v>
      </c>
      <c r="H105" s="155" t="s">
        <v>3265</v>
      </c>
      <c r="P105" s="130" t="s">
        <v>3690</v>
      </c>
      <c r="Q105" s="130" t="s">
        <v>3691</v>
      </c>
      <c r="R105" s="130" t="s">
        <v>3694</v>
      </c>
      <c r="S105" s="130" t="s">
        <v>3690</v>
      </c>
      <c r="T105" s="130" t="s">
        <v>3691</v>
      </c>
      <c r="U105" s="130" t="s">
        <v>3694</v>
      </c>
    </row>
    <row r="106" spans="1:21" x14ac:dyDescent="0.3">
      <c r="A106" s="153" t="s">
        <v>3668</v>
      </c>
      <c r="B106" s="154" t="s">
        <v>3669</v>
      </c>
      <c r="C106" s="154" t="s">
        <v>3151</v>
      </c>
      <c r="D106" s="154" t="s">
        <v>450</v>
      </c>
      <c r="E106" s="154" t="str">
        <f>Table13[[#This Row],[JOB '#1]]</f>
        <v>22-03</v>
      </c>
      <c r="F106" s="154" t="str">
        <f>Table13[[#This Row],[JOB DESC]]</f>
        <v>VA Safety Improvement Projects</v>
      </c>
      <c r="G106" s="154" t="s">
        <v>3664</v>
      </c>
      <c r="H106" s="155" t="s">
        <v>3265</v>
      </c>
      <c r="P106" s="131" t="s">
        <v>3692</v>
      </c>
      <c r="Q106" s="131" t="s">
        <v>3693</v>
      </c>
      <c r="R106" s="131" t="s">
        <v>3694</v>
      </c>
      <c r="S106" s="131" t="s">
        <v>3692</v>
      </c>
      <c r="T106" s="131" t="s">
        <v>3693</v>
      </c>
      <c r="U106" s="131" t="s">
        <v>3694</v>
      </c>
    </row>
    <row r="107" spans="1:21" x14ac:dyDescent="0.3">
      <c r="A107" s="153" t="s">
        <v>3670</v>
      </c>
      <c r="B107" s="154" t="s">
        <v>3671</v>
      </c>
      <c r="C107" s="154" t="s">
        <v>3150</v>
      </c>
      <c r="D107" s="154" t="s">
        <v>450</v>
      </c>
      <c r="E107" s="154" t="str">
        <f>Table13[[#This Row],[JOB '#1]]</f>
        <v>22-04</v>
      </c>
      <c r="F107" s="154" t="str">
        <f>Table13[[#This Row],[JOB DESC]]</f>
        <v>Addison Airport Tunnel Lightin</v>
      </c>
      <c r="G107" s="154" t="s">
        <v>3547</v>
      </c>
      <c r="H107" s="155" t="s">
        <v>3265</v>
      </c>
      <c r="P107" s="130" t="s">
        <v>3695</v>
      </c>
      <c r="Q107" s="130" t="s">
        <v>3696</v>
      </c>
      <c r="R107" s="130" t="s">
        <v>3694</v>
      </c>
      <c r="S107" s="130" t="s">
        <v>3695</v>
      </c>
      <c r="T107" s="130" t="s">
        <v>3696</v>
      </c>
      <c r="U107" s="130" t="s">
        <v>3694</v>
      </c>
    </row>
    <row r="108" spans="1:21" x14ac:dyDescent="0.3">
      <c r="A108" s="153" t="s">
        <v>3672</v>
      </c>
      <c r="B108" s="154" t="s">
        <v>3673</v>
      </c>
      <c r="C108" s="154" t="s">
        <v>3674</v>
      </c>
      <c r="D108" s="154" t="s">
        <v>450</v>
      </c>
      <c r="E108" s="154" t="str">
        <f>Table13[[#This Row],[JOB '#1]]</f>
        <v>22-05</v>
      </c>
      <c r="F108" s="154" t="str">
        <f>Table13[[#This Row],[JOB DESC]]</f>
        <v>Jefferson SS 215 Rehab Roadway</v>
      </c>
      <c r="G108" s="154" t="s">
        <v>3664</v>
      </c>
      <c r="H108" s="155" t="s">
        <v>3265</v>
      </c>
      <c r="P108" s="131" t="s">
        <v>3697</v>
      </c>
      <c r="Q108" s="131" t="s">
        <v>3698</v>
      </c>
      <c r="R108" s="131" t="s">
        <v>3694</v>
      </c>
      <c r="S108" s="131" t="s">
        <v>3697</v>
      </c>
      <c r="T108" s="131" t="s">
        <v>3698</v>
      </c>
      <c r="U108" s="131" t="s">
        <v>3694</v>
      </c>
    </row>
    <row r="109" spans="1:21" x14ac:dyDescent="0.3">
      <c r="A109" s="153" t="s">
        <v>3678</v>
      </c>
      <c r="B109" s="154" t="s">
        <v>3679</v>
      </c>
      <c r="C109" s="154" t="s">
        <v>3680</v>
      </c>
      <c r="D109" s="154" t="s">
        <v>450</v>
      </c>
      <c r="E109" s="154" t="str">
        <f>Table13[[#This Row],[JOB '#1]]</f>
        <v>23-01</v>
      </c>
      <c r="F109" s="154" t="str">
        <f>Table13[[#This Row],[JOB DESC]]</f>
        <v>IH820 &amp; Clifford</v>
      </c>
      <c r="G109" s="154"/>
      <c r="H109" s="155" t="s">
        <v>3265</v>
      </c>
      <c r="P109" s="130" t="s">
        <v>3699</v>
      </c>
      <c r="Q109" s="130" t="s">
        <v>3700</v>
      </c>
      <c r="R109" s="130" t="s">
        <v>3694</v>
      </c>
      <c r="S109" s="130" t="s">
        <v>3699</v>
      </c>
      <c r="T109" s="130" t="s">
        <v>3700</v>
      </c>
      <c r="U109" s="130" t="s">
        <v>3694</v>
      </c>
    </row>
    <row r="110" spans="1:21" x14ac:dyDescent="0.3">
      <c r="A110" s="153" t="s">
        <v>3681</v>
      </c>
      <c r="B110" s="154" t="s">
        <v>3682</v>
      </c>
      <c r="C110" s="154" t="s">
        <v>3149</v>
      </c>
      <c r="D110" s="154" t="s">
        <v>450</v>
      </c>
      <c r="E110" s="154" t="str">
        <f>Table13[[#This Row],[JOB '#1]]</f>
        <v>23-02</v>
      </c>
      <c r="F110" s="154" t="str">
        <f>Table13[[#This Row],[JOB DESC]]</f>
        <v>Tarrant IH 20 Rehab Exist Road</v>
      </c>
      <c r="G110" s="154" t="s">
        <v>3547</v>
      </c>
      <c r="H110" s="155" t="s">
        <v>3265</v>
      </c>
      <c r="P110" s="130" t="s">
        <v>3707</v>
      </c>
      <c r="Q110" s="130" t="s">
        <v>3707</v>
      </c>
      <c r="R110" s="130" t="s">
        <v>3694</v>
      </c>
      <c r="S110" s="130" t="s">
        <v>3707</v>
      </c>
      <c r="T110" s="130" t="s">
        <v>3707</v>
      </c>
      <c r="U110" s="130" t="s">
        <v>3694</v>
      </c>
    </row>
    <row r="111" spans="1:21" x14ac:dyDescent="0.3">
      <c r="A111" s="153" t="s">
        <v>3683</v>
      </c>
      <c r="B111" s="154" t="s">
        <v>3684</v>
      </c>
      <c r="C111" s="154" t="s">
        <v>3148</v>
      </c>
      <c r="D111" s="154" t="s">
        <v>450</v>
      </c>
      <c r="E111" s="154" t="str">
        <f>Table13[[#This Row],[JOB '#1]]</f>
        <v>24-01</v>
      </c>
      <c r="F111" s="154" t="str">
        <f>Table13[[#This Row],[JOB DESC]]</f>
        <v>Jefferson SH 87 Restoration</v>
      </c>
      <c r="G111" s="154" t="s">
        <v>3644</v>
      </c>
      <c r="H111" s="155" t="s">
        <v>3265</v>
      </c>
      <c r="P111" s="130" t="s">
        <v>3710</v>
      </c>
      <c r="Q111" s="130" t="s">
        <v>3710</v>
      </c>
      <c r="R111" s="130" t="s">
        <v>3694</v>
      </c>
      <c r="S111" s="130" t="s">
        <v>3710</v>
      </c>
      <c r="T111" s="130" t="s">
        <v>3710</v>
      </c>
      <c r="U111" s="130" t="s">
        <v>3694</v>
      </c>
    </row>
    <row r="112" spans="1:21" x14ac:dyDescent="0.3">
      <c r="A112" s="153" t="s">
        <v>3685</v>
      </c>
      <c r="B112" s="154" t="s">
        <v>3686</v>
      </c>
      <c r="C112" s="154" t="s">
        <v>3687</v>
      </c>
      <c r="D112" s="154" t="s">
        <v>450</v>
      </c>
      <c r="E112" s="154" t="str">
        <f>Table13[[#This Row],[JOB '#1]]</f>
        <v>24-02</v>
      </c>
      <c r="F112" s="154" t="str">
        <f>Table13[[#This Row],[JOB DESC]]</f>
        <v>Harris VA Solar Lighting</v>
      </c>
      <c r="G112" s="154" t="s">
        <v>3644</v>
      </c>
      <c r="H112" s="155" t="s">
        <v>3265</v>
      </c>
      <c r="P112" s="130" t="s">
        <v>3711</v>
      </c>
      <c r="Q112" s="130" t="s">
        <v>3712</v>
      </c>
      <c r="R112" s="130" t="s">
        <v>3694</v>
      </c>
      <c r="S112" s="130" t="s">
        <v>3711</v>
      </c>
      <c r="T112" s="130" t="s">
        <v>3712</v>
      </c>
      <c r="U112" s="130" t="s">
        <v>3694</v>
      </c>
    </row>
    <row r="113" spans="1:20" x14ac:dyDescent="0.3">
      <c r="A113" s="153" t="s">
        <v>3699</v>
      </c>
      <c r="B113" s="154" t="s">
        <v>3700</v>
      </c>
      <c r="C113" s="154"/>
      <c r="D113" s="154"/>
      <c r="E113" s="154" t="str">
        <f>Table13[[#This Row],[JOB '#1]]</f>
        <v>OVERHEAD</v>
      </c>
      <c r="F113" s="154" t="str">
        <f>Table13[[#This Row],[JOB DESC]]</f>
        <v>Overhead</v>
      </c>
      <c r="G113" s="154" t="s">
        <v>3547</v>
      </c>
      <c r="H113" s="155" t="s">
        <v>3265</v>
      </c>
    </row>
    <row r="114" spans="1:20" x14ac:dyDescent="0.3">
      <c r="A114" s="153" t="s">
        <v>3701</v>
      </c>
      <c r="B114" s="154" t="s">
        <v>3702</v>
      </c>
      <c r="C114" s="154"/>
      <c r="D114" s="154"/>
      <c r="E114" s="154" t="str">
        <f>Table13[[#This Row],[JOB '#1]]</f>
        <v>RAG-DAL</v>
      </c>
      <c r="F114" s="154" t="str">
        <f>Table13[[#This Row],[JOB DESC]]</f>
        <v>Ragle Dallas</v>
      </c>
      <c r="G114" s="154" t="s">
        <v>3547</v>
      </c>
      <c r="H114" s="155" t="s">
        <v>3265</v>
      </c>
    </row>
    <row r="115" spans="1:20" x14ac:dyDescent="0.3">
      <c r="A115" s="153" t="s">
        <v>3703</v>
      </c>
      <c r="B115" s="154" t="s">
        <v>3704</v>
      </c>
      <c r="C115" s="154"/>
      <c r="D115" s="154"/>
      <c r="E115" s="154" t="str">
        <f>Table13[[#This Row],[JOB '#1]]</f>
        <v>RAG-HOU</v>
      </c>
      <c r="F115" s="154" t="str">
        <f>Table13[[#This Row],[JOB DESC]]</f>
        <v>Ragle Houston</v>
      </c>
      <c r="G115" s="154" t="s">
        <v>3664</v>
      </c>
      <c r="H115" s="155" t="s">
        <v>3265</v>
      </c>
    </row>
    <row r="116" spans="1:20" x14ac:dyDescent="0.3">
      <c r="A116" s="153" t="s">
        <v>1087</v>
      </c>
      <c r="B116" s="154" t="s">
        <v>3713</v>
      </c>
      <c r="C116" s="154" t="s">
        <v>3654</v>
      </c>
      <c r="D116" s="154"/>
      <c r="E116" s="154" t="str">
        <f>Table13[[#This Row],[JOB '#1]]</f>
        <v>SEL-2024</v>
      </c>
      <c r="F116" s="154" t="s">
        <v>3653</v>
      </c>
      <c r="G116" s="154"/>
      <c r="H116" s="155" t="s">
        <v>3265</v>
      </c>
    </row>
    <row r="117" spans="1:20" x14ac:dyDescent="0.3">
      <c r="A117" s="153" t="s">
        <v>1087</v>
      </c>
      <c r="B117" s="154" t="s">
        <v>3713</v>
      </c>
      <c r="C117" s="154" t="s">
        <v>3151</v>
      </c>
      <c r="D117" s="154"/>
      <c r="E117" s="154" t="str">
        <f>Table13[[#This Row],[JOB '#1]]</f>
        <v>SEL-2024</v>
      </c>
      <c r="F117" s="154" t="s">
        <v>3669</v>
      </c>
      <c r="G117" s="154"/>
      <c r="H117" s="155" t="s">
        <v>3265</v>
      </c>
    </row>
    <row r="118" spans="1:20" x14ac:dyDescent="0.3">
      <c r="A118" s="153" t="s">
        <v>1087</v>
      </c>
      <c r="B118" s="154" t="s">
        <v>3713</v>
      </c>
      <c r="C118" s="154" t="s">
        <v>3150</v>
      </c>
      <c r="D118" s="154"/>
      <c r="E118" s="154" t="str">
        <f>Table13[[#This Row],[JOB '#1]]</f>
        <v>SEL-2024</v>
      </c>
      <c r="F118" s="154" t="s">
        <v>3671</v>
      </c>
      <c r="G118" s="154"/>
      <c r="H118" s="155" t="s">
        <v>3265</v>
      </c>
    </row>
    <row r="119" spans="1:20" x14ac:dyDescent="0.3">
      <c r="A119" s="153" t="s">
        <v>1087</v>
      </c>
      <c r="B119" s="154" t="s">
        <v>3713</v>
      </c>
      <c r="C119" s="154" t="s">
        <v>3149</v>
      </c>
      <c r="D119" s="154"/>
      <c r="E119" s="154" t="str">
        <f>Table13[[#This Row],[JOB '#1]]</f>
        <v>SEL-2024</v>
      </c>
      <c r="F119" s="154" t="s">
        <v>3682</v>
      </c>
      <c r="G119" s="154"/>
      <c r="H119" s="155" t="s">
        <v>3265</v>
      </c>
      <c r="R119" s="133"/>
      <c r="S119" s="133"/>
      <c r="T119" s="133"/>
    </row>
    <row r="120" spans="1:20" x14ac:dyDescent="0.3">
      <c r="A120" s="153" t="s">
        <v>7805</v>
      </c>
      <c r="B120" s="154" t="s">
        <v>8075</v>
      </c>
      <c r="C120" s="154"/>
      <c r="D120" s="154"/>
      <c r="E120" s="154"/>
      <c r="F120" s="154"/>
      <c r="G120" s="154"/>
      <c r="H120" s="155" t="s">
        <v>3265</v>
      </c>
    </row>
    <row r="121" spans="1:20" x14ac:dyDescent="0.3">
      <c r="A121" s="153" t="s">
        <v>3721</v>
      </c>
      <c r="B121" s="154" t="s">
        <v>3723</v>
      </c>
      <c r="C121" s="154" t="s">
        <v>3724</v>
      </c>
      <c r="D121" s="154"/>
      <c r="E121" s="154" t="str">
        <f>Table13[[#This Row],[JOB '#1]]</f>
        <v>2024-003</v>
      </c>
      <c r="F121" s="154" t="str">
        <f>Table13[[#This Row],[JOB DESC]]</f>
        <v>Dallas 635 Slope Stabilization</v>
      </c>
      <c r="G121" s="154"/>
      <c r="H121" s="155">
        <v>2</v>
      </c>
    </row>
    <row r="122" spans="1:20" x14ac:dyDescent="0.3">
      <c r="A122" s="153" t="s">
        <v>3472</v>
      </c>
      <c r="B122" s="154" t="s">
        <v>3725</v>
      </c>
      <c r="C122" s="154" t="s">
        <v>3726</v>
      </c>
      <c r="D122" s="154"/>
      <c r="E122" s="154" t="str">
        <f>Table13[[#This Row],[JOB '#1]]</f>
        <v>2024-004</v>
      </c>
      <c r="F122" s="154" t="str">
        <f>Table13[[#This Row],[JOB DESC]]</f>
        <v>City of Dallas Sidewalk 2024</v>
      </c>
      <c r="G122" s="154"/>
      <c r="H122" s="155">
        <v>2</v>
      </c>
      <c r="R122" s="133"/>
      <c r="S122" s="133"/>
      <c r="T122" s="133"/>
    </row>
    <row r="123" spans="1:20" x14ac:dyDescent="0.3">
      <c r="A123" s="153" t="s">
        <v>3722</v>
      </c>
      <c r="B123" s="154" t="s">
        <v>3727</v>
      </c>
      <c r="C123" s="154" t="s">
        <v>3728</v>
      </c>
      <c r="D123" s="154"/>
      <c r="E123" s="154" t="str">
        <f>Table13[[#This Row],[JOB '#1]]</f>
        <v>2024-012</v>
      </c>
      <c r="F123" s="154" t="str">
        <f>Table13[[#This Row],[JOB DESC]]</f>
        <v>Dallas IH 635 U-Turn Bridge</v>
      </c>
      <c r="G123" s="154"/>
      <c r="H123" s="155">
        <v>2</v>
      </c>
    </row>
    <row r="124" spans="1:20" x14ac:dyDescent="0.3">
      <c r="A124" s="153" t="s">
        <v>4845</v>
      </c>
      <c r="B124" s="154" t="s">
        <v>6030</v>
      </c>
      <c r="C124" s="154" t="s">
        <v>6031</v>
      </c>
      <c r="D124" s="154"/>
      <c r="E124" s="154" t="str">
        <f>Table13[[#This Row],[JOB '#1]]</f>
        <v>2024-014</v>
      </c>
      <c r="F124" s="154" t="str">
        <f>Table13[[#This Row],[JOB DESC]]</f>
        <v>SRB Sub SH 73 Barrier Install</v>
      </c>
      <c r="G124" s="154"/>
      <c r="H124" s="155">
        <v>4</v>
      </c>
    </row>
    <row r="125" spans="1:20" x14ac:dyDescent="0.3">
      <c r="A125" s="153" t="s">
        <v>4844</v>
      </c>
      <c r="B125" s="154" t="s">
        <v>4846</v>
      </c>
      <c r="C125" s="154" t="s">
        <v>4848</v>
      </c>
      <c r="D125" s="154"/>
      <c r="E125" s="154" t="str">
        <f>Table13[[#This Row],[JOB '#1]]</f>
        <v>2024-016</v>
      </c>
      <c r="F125" s="154" t="str">
        <f>Table13[[#This Row],[JOB DESC]]</f>
        <v>Rockwall SH 66 Column Repair</v>
      </c>
      <c r="G125" s="154"/>
      <c r="H125" s="155">
        <v>2</v>
      </c>
    </row>
    <row r="126" spans="1:20" x14ac:dyDescent="0.3">
      <c r="A126" s="153" t="s">
        <v>7586</v>
      </c>
      <c r="B126" s="154" t="s">
        <v>7588</v>
      </c>
      <c r="C126" s="154" t="s">
        <v>7587</v>
      </c>
      <c r="D126" s="154"/>
      <c r="E126" s="154" t="str">
        <f>Table13[[#This Row],[JOB '#1]]</f>
        <v>2024-017</v>
      </c>
      <c r="F126" s="154" t="str">
        <f>Table13[[#This Row],[JOB DESC]]</f>
        <v>Jefferson SH 73 Safety Improve</v>
      </c>
      <c r="G126" s="154"/>
      <c r="H126" s="155">
        <v>4</v>
      </c>
    </row>
    <row r="127" spans="1:20" x14ac:dyDescent="0.3">
      <c r="A127" s="153" t="s">
        <v>4843</v>
      </c>
      <c r="B127" s="154" t="s">
        <v>4847</v>
      </c>
      <c r="C127" s="154" t="s">
        <v>4849</v>
      </c>
      <c r="D127" s="154"/>
      <c r="E127" s="154" t="str">
        <f>Table13[[#This Row],[JOB '#1]]</f>
        <v>2024-019</v>
      </c>
      <c r="F127" s="154" t="str">
        <f>Table13[[#This Row],[JOB DESC]]</f>
        <v>Tarrant VA Bridge Rehab</v>
      </c>
      <c r="G127" s="154"/>
      <c r="H127" s="155">
        <v>2</v>
      </c>
    </row>
    <row r="128" spans="1:20" x14ac:dyDescent="0.3">
      <c r="A128" s="153" t="s">
        <v>5861</v>
      </c>
      <c r="B128" s="154" t="s">
        <v>5864</v>
      </c>
      <c r="C128" s="154" t="s">
        <v>5867</v>
      </c>
      <c r="D128" s="154"/>
      <c r="E128" s="154" t="str">
        <f>Table13[[#This Row],[JOB '#1]]</f>
        <v>2024-023</v>
      </c>
      <c r="F128" s="154" t="str">
        <f>Table13[[#This Row],[JOB DESC]]</f>
        <v>Tarrant Riverside Bridge Rehab</v>
      </c>
      <c r="G128" s="154"/>
      <c r="H128" s="155">
        <v>2</v>
      </c>
      <c r="R128" s="133"/>
      <c r="S128" s="133"/>
      <c r="T128" s="133"/>
    </row>
    <row r="129" spans="1:20" x14ac:dyDescent="0.3">
      <c r="A129" s="153" t="s">
        <v>5862</v>
      </c>
      <c r="B129" s="154" t="s">
        <v>5865</v>
      </c>
      <c r="C129" s="154" t="s">
        <v>5868</v>
      </c>
      <c r="D129" s="154"/>
      <c r="E129" s="154" t="str">
        <f>Table13[[#This Row],[JOB '#1]]</f>
        <v>2024-024</v>
      </c>
      <c r="F129" s="154" t="str">
        <f>Table13[[#This Row],[JOB DESC]]</f>
        <v>Tarrant CS Intersection Improv</v>
      </c>
      <c r="G129" s="154"/>
      <c r="H129" s="155">
        <v>2</v>
      </c>
    </row>
    <row r="130" spans="1:20" x14ac:dyDescent="0.3">
      <c r="A130" s="153" t="s">
        <v>5863</v>
      </c>
      <c r="B130" s="154" t="s">
        <v>5866</v>
      </c>
      <c r="C130" s="154" t="s">
        <v>5869</v>
      </c>
      <c r="D130" s="154"/>
      <c r="E130" s="154" t="str">
        <f>Table13[[#This Row],[JOB '#1]]</f>
        <v>2024-025</v>
      </c>
      <c r="F130" s="154" t="str">
        <f>Table13[[#This Row],[JOB DESC]]</f>
        <v>Liberty FM 787 EMC Bridge</v>
      </c>
      <c r="G130" s="154"/>
      <c r="H130" s="155">
        <v>4</v>
      </c>
    </row>
    <row r="131" spans="1:20" x14ac:dyDescent="0.3">
      <c r="A131" s="153" t="s">
        <v>7803</v>
      </c>
      <c r="B131" s="154" t="s">
        <v>8070</v>
      </c>
      <c r="C131" s="154" t="s">
        <v>8073</v>
      </c>
      <c r="D131" s="154"/>
      <c r="E131" s="154" t="str">
        <f>Table13[[#This Row],[JOB '#1]]</f>
        <v>2024-027</v>
      </c>
      <c r="F131" s="154" t="str">
        <f>Table13[[#This Row],[JOB DESC]]</f>
        <v>NTTA Fracture Critical Bridge</v>
      </c>
      <c r="G131" s="154"/>
      <c r="H131" s="155">
        <v>2</v>
      </c>
      <c r="R131" s="133"/>
      <c r="S131" s="133"/>
      <c r="T131" s="133"/>
    </row>
    <row r="132" spans="1:20" x14ac:dyDescent="0.3">
      <c r="A132" s="153" t="s">
        <v>8071</v>
      </c>
      <c r="B132" s="154" t="s">
        <v>8072</v>
      </c>
      <c r="C132" s="154" t="s">
        <v>8074</v>
      </c>
      <c r="D132" s="154"/>
      <c r="E132" s="154" t="str">
        <f>Table13[[#This Row],[JOB '#1]]</f>
        <v>2024-028</v>
      </c>
      <c r="F132" s="154" t="str">
        <f>Table13[[#This Row],[JOB DESC]]</f>
        <v>Harris VA Bearing Pad Replacem</v>
      </c>
      <c r="G132" s="154"/>
      <c r="H132" s="155">
        <v>4</v>
      </c>
    </row>
    <row r="133" spans="1:20" x14ac:dyDescent="0.3">
      <c r="A133" s="153" t="s">
        <v>7673</v>
      </c>
      <c r="B133" s="154" t="s">
        <v>7674</v>
      </c>
      <c r="C133" s="154" t="s">
        <v>7675</v>
      </c>
      <c r="D133" s="154"/>
      <c r="E133" s="154" t="str">
        <f>Table13[[#This Row],[JOB '#1]]</f>
        <v>2024-030</v>
      </c>
      <c r="F133" s="154" t="str">
        <f>Table13[[#This Row],[JOB DESC]]</f>
        <v>Matagorda SH 35 Bridge Replace</v>
      </c>
      <c r="G133" s="154"/>
      <c r="H133" s="155">
        <v>4</v>
      </c>
    </row>
    <row r="134" spans="1:20" x14ac:dyDescent="0.3">
      <c r="A134" s="153" t="s">
        <v>7676</v>
      </c>
      <c r="B134" s="154" t="s">
        <v>8183</v>
      </c>
      <c r="C134" s="154" t="s">
        <v>8243</v>
      </c>
      <c r="D134" s="154"/>
      <c r="E134" s="154" t="str">
        <f>Table13[[#This Row],[JOB '#1]]</f>
        <v>2024-034</v>
      </c>
      <c r="F134" s="154" t="str">
        <f>Table13[[#This Row],[JOB DESC]]</f>
        <v>NTTA DNT ML Deck Repair</v>
      </c>
      <c r="G134" s="154"/>
      <c r="H134" s="155"/>
    </row>
    <row r="135" spans="1:20" x14ac:dyDescent="0.3">
      <c r="A135" s="153" t="s">
        <v>7677</v>
      </c>
      <c r="B135" s="154" t="s">
        <v>8184</v>
      </c>
      <c r="C135" s="154" t="s">
        <v>8172</v>
      </c>
      <c r="D135" s="154"/>
      <c r="E135" s="154" t="str">
        <f>Table13[[#This Row],[JOB '#1]]</f>
        <v>2024-036</v>
      </c>
      <c r="F135" s="154" t="str">
        <f>Table13[[#This Row],[JOB DESC]]</f>
        <v>Terminal F Civil Utility Packa</v>
      </c>
      <c r="G135" s="154"/>
      <c r="H135" s="155"/>
    </row>
    <row r="136" spans="1:20" x14ac:dyDescent="0.3">
      <c r="A136" s="153" t="s">
        <v>8174</v>
      </c>
      <c r="B136" s="154" t="e">
        <v>#N/A</v>
      </c>
      <c r="C136" s="154"/>
      <c r="D136" s="154"/>
      <c r="E136" s="154" t="str">
        <f>Table13[[#This Row],[JOB '#1]]</f>
        <v>2025-005</v>
      </c>
      <c r="F136" s="154" t="e">
        <f>Table13[[#This Row],[JOB DESC]]</f>
        <v>#N/A</v>
      </c>
      <c r="G136" s="154"/>
      <c r="H136" s="155"/>
    </row>
    <row r="137" spans="1:20" x14ac:dyDescent="0.3">
      <c r="A137" s="153" t="s">
        <v>3553</v>
      </c>
      <c r="B137" s="154" t="s">
        <v>3675</v>
      </c>
      <c r="C137" s="154" t="s">
        <v>3554</v>
      </c>
      <c r="D137" s="154"/>
      <c r="E137" s="154" t="str">
        <f>Table13[[#This Row],[JOB '#1]]</f>
        <v>24-99</v>
      </c>
      <c r="F137" s="154" t="s">
        <v>3555</v>
      </c>
      <c r="G137" s="154"/>
      <c r="H137" s="155"/>
      <c r="R137" s="133"/>
      <c r="S137" s="133"/>
      <c r="T137" s="133"/>
    </row>
    <row r="138" spans="1:20" x14ac:dyDescent="0.3">
      <c r="A138" s="153" t="s">
        <v>3553</v>
      </c>
      <c r="B138" s="154" t="s">
        <v>3675</v>
      </c>
      <c r="C138" s="154" t="s">
        <v>3559</v>
      </c>
      <c r="D138" s="154"/>
      <c r="E138" s="154" t="str">
        <f>Table13[[#This Row],[JOB '#1]]</f>
        <v>24-99</v>
      </c>
      <c r="F138" s="154" t="s">
        <v>3560</v>
      </c>
      <c r="G138" s="154"/>
      <c r="H138" s="155"/>
    </row>
    <row r="139" spans="1:20" x14ac:dyDescent="0.3">
      <c r="A139" s="153" t="s">
        <v>3553</v>
      </c>
      <c r="B139" s="154" t="s">
        <v>3675</v>
      </c>
      <c r="C139" s="154" t="s">
        <v>3562</v>
      </c>
      <c r="D139" s="154"/>
      <c r="E139" s="154" t="str">
        <f>Table13[[#This Row],[JOB '#1]]</f>
        <v>24-99</v>
      </c>
      <c r="F139" s="154" t="s">
        <v>3563</v>
      </c>
      <c r="G139" s="154"/>
      <c r="H139" s="155"/>
    </row>
    <row r="140" spans="1:20" x14ac:dyDescent="0.3">
      <c r="A140" s="153" t="s">
        <v>3553</v>
      </c>
      <c r="B140" s="154" t="s">
        <v>3675</v>
      </c>
      <c r="C140" s="154" t="s">
        <v>3564</v>
      </c>
      <c r="D140" s="154"/>
      <c r="E140" s="154" t="str">
        <f>Table13[[#This Row],[JOB '#1]]</f>
        <v>24-99</v>
      </c>
      <c r="F140" s="154" t="s">
        <v>3565</v>
      </c>
      <c r="G140" s="154"/>
      <c r="H140" s="155"/>
      <c r="R140" s="133"/>
      <c r="S140" s="133"/>
      <c r="T140" s="133"/>
    </row>
    <row r="141" spans="1:20" x14ac:dyDescent="0.3">
      <c r="A141" s="153" t="s">
        <v>3553</v>
      </c>
      <c r="B141" s="154" t="s">
        <v>3675</v>
      </c>
      <c r="C141" s="154" t="s">
        <v>3568</v>
      </c>
      <c r="D141" s="154"/>
      <c r="E141" s="154" t="str">
        <f>Table13[[#This Row],[JOB '#1]]</f>
        <v>24-99</v>
      </c>
      <c r="F141" s="154" t="s">
        <v>3569</v>
      </c>
      <c r="G141" s="154"/>
      <c r="H141" s="155"/>
    </row>
    <row r="142" spans="1:20" x14ac:dyDescent="0.3">
      <c r="A142" s="153" t="s">
        <v>3553</v>
      </c>
      <c r="B142" s="154" t="s">
        <v>3675</v>
      </c>
      <c r="C142" s="154" t="s">
        <v>3571</v>
      </c>
      <c r="D142" s="154"/>
      <c r="E142" s="154" t="str">
        <f>Table13[[#This Row],[JOB '#1]]</f>
        <v>24-99</v>
      </c>
      <c r="F142" s="154" t="s">
        <v>3572</v>
      </c>
      <c r="G142" s="154"/>
      <c r="H142" s="155"/>
    </row>
    <row r="143" spans="1:20" x14ac:dyDescent="0.3">
      <c r="A143" s="153" t="s">
        <v>3553</v>
      </c>
      <c r="B143" s="154" t="s">
        <v>3675</v>
      </c>
      <c r="C143" s="154" t="s">
        <v>3574</v>
      </c>
      <c r="D143" s="154"/>
      <c r="E143" s="154" t="str">
        <f>Table13[[#This Row],[JOB '#1]]</f>
        <v>24-99</v>
      </c>
      <c r="F143" s="154" t="s">
        <v>3575</v>
      </c>
      <c r="G143" s="154"/>
      <c r="H143" s="155"/>
    </row>
    <row r="144" spans="1:20" x14ac:dyDescent="0.3">
      <c r="A144" s="153" t="s">
        <v>3553</v>
      </c>
      <c r="B144" s="154" t="s">
        <v>3675</v>
      </c>
      <c r="C144" s="154" t="s">
        <v>3576</v>
      </c>
      <c r="D144" s="154"/>
      <c r="E144" s="154" t="str">
        <f>Table13[[#This Row],[JOB '#1]]</f>
        <v>24-99</v>
      </c>
      <c r="F144" s="154" t="s">
        <v>3577</v>
      </c>
      <c r="G144" s="154"/>
      <c r="H144" s="155"/>
    </row>
    <row r="145" spans="1:20" x14ac:dyDescent="0.3">
      <c r="A145" s="153" t="s">
        <v>3553</v>
      </c>
      <c r="B145" s="154" t="s">
        <v>3675</v>
      </c>
      <c r="C145" s="154" t="s">
        <v>3580</v>
      </c>
      <c r="D145" s="154"/>
      <c r="E145" s="154" t="str">
        <f>Table13[[#This Row],[JOB '#1]]</f>
        <v>24-99</v>
      </c>
      <c r="F145" s="154" t="s">
        <v>3581</v>
      </c>
      <c r="G145" s="154"/>
      <c r="H145" s="155"/>
    </row>
    <row r="146" spans="1:20" x14ac:dyDescent="0.3">
      <c r="A146" s="153" t="s">
        <v>3553</v>
      </c>
      <c r="B146" s="154" t="s">
        <v>3675</v>
      </c>
      <c r="C146" s="154" t="s">
        <v>3585</v>
      </c>
      <c r="D146" s="154"/>
      <c r="E146" s="154" t="str">
        <f>Table13[[#This Row],[JOB '#1]]</f>
        <v>24-99</v>
      </c>
      <c r="F146" s="154" t="s">
        <v>3586</v>
      </c>
      <c r="G146" s="154"/>
      <c r="H146" s="155"/>
    </row>
    <row r="147" spans="1:20" x14ac:dyDescent="0.3">
      <c r="A147" s="153" t="s">
        <v>3553</v>
      </c>
      <c r="B147" s="154" t="s">
        <v>3675</v>
      </c>
      <c r="C147" s="154" t="s">
        <v>3587</v>
      </c>
      <c r="D147" s="154"/>
      <c r="E147" s="154" t="str">
        <f>Table13[[#This Row],[JOB '#1]]</f>
        <v>24-99</v>
      </c>
      <c r="F147" s="154" t="s">
        <v>3588</v>
      </c>
      <c r="G147" s="154"/>
      <c r="H147" s="155"/>
      <c r="R147" s="133"/>
      <c r="S147" s="133"/>
      <c r="T147" s="133"/>
    </row>
    <row r="148" spans="1:20" x14ac:dyDescent="0.3">
      <c r="A148" s="153" t="s">
        <v>3553</v>
      </c>
      <c r="B148" s="154" t="s">
        <v>3675</v>
      </c>
      <c r="C148" s="154" t="s">
        <v>3592</v>
      </c>
      <c r="D148" s="154"/>
      <c r="E148" s="154" t="str">
        <f>Table13[[#This Row],[JOB '#1]]</f>
        <v>24-99</v>
      </c>
      <c r="F148" s="154" t="s">
        <v>3593</v>
      </c>
      <c r="G148" s="154"/>
      <c r="H148" s="155"/>
    </row>
    <row r="149" spans="1:20" x14ac:dyDescent="0.3">
      <c r="A149" s="153" t="s">
        <v>3553</v>
      </c>
      <c r="B149" s="154" t="s">
        <v>3675</v>
      </c>
      <c r="C149" s="154" t="s">
        <v>3597</v>
      </c>
      <c r="D149" s="154"/>
      <c r="E149" s="154" t="str">
        <f>Table13[[#This Row],[JOB '#1]]</f>
        <v>24-99</v>
      </c>
      <c r="F149" s="154" t="s">
        <v>3598</v>
      </c>
      <c r="G149" s="154"/>
      <c r="H149" s="155"/>
    </row>
    <row r="150" spans="1:20" x14ac:dyDescent="0.3">
      <c r="A150" s="153" t="s">
        <v>3553</v>
      </c>
      <c r="B150" s="154" t="s">
        <v>3675</v>
      </c>
      <c r="C150" s="154" t="s">
        <v>3602</v>
      </c>
      <c r="D150" s="154"/>
      <c r="E150" s="154" t="str">
        <f>Table13[[#This Row],[JOB '#1]]</f>
        <v>24-99</v>
      </c>
      <c r="F150" s="154" t="s">
        <v>3603</v>
      </c>
      <c r="G150" s="154"/>
      <c r="H150" s="155"/>
      <c r="R150" s="133"/>
      <c r="S150" s="133"/>
      <c r="T150" s="133"/>
    </row>
    <row r="151" spans="1:20" x14ac:dyDescent="0.3">
      <c r="A151" s="153" t="s">
        <v>3553</v>
      </c>
      <c r="B151" s="154" t="s">
        <v>3675</v>
      </c>
      <c r="C151" s="154" t="s">
        <v>3607</v>
      </c>
      <c r="D151" s="154"/>
      <c r="E151" s="154" t="str">
        <f>Table13[[#This Row],[JOB '#1]]</f>
        <v>24-99</v>
      </c>
      <c r="F151" s="154" t="s">
        <v>3608</v>
      </c>
      <c r="G151" s="154"/>
      <c r="H151" s="155"/>
    </row>
    <row r="152" spans="1:20" x14ac:dyDescent="0.3">
      <c r="A152" s="153" t="s">
        <v>3553</v>
      </c>
      <c r="B152" s="154" t="s">
        <v>3675</v>
      </c>
      <c r="C152" s="154" t="s">
        <v>3611</v>
      </c>
      <c r="D152" s="154"/>
      <c r="E152" s="154" t="str">
        <f>Table13[[#This Row],[JOB '#1]]</f>
        <v>24-99</v>
      </c>
      <c r="F152" s="154" t="s">
        <v>3612</v>
      </c>
      <c r="G152" s="154"/>
      <c r="H152" s="155"/>
    </row>
    <row r="153" spans="1:20" x14ac:dyDescent="0.3">
      <c r="A153" s="153" t="s">
        <v>3553</v>
      </c>
      <c r="B153" s="154" t="s">
        <v>3675</v>
      </c>
      <c r="C153" s="154" t="s">
        <v>3613</v>
      </c>
      <c r="D153" s="154"/>
      <c r="E153" s="154" t="str">
        <f>Table13[[#This Row],[JOB '#1]]</f>
        <v>24-99</v>
      </c>
      <c r="F153" s="154" t="s">
        <v>3614</v>
      </c>
      <c r="G153" s="154"/>
      <c r="H153" s="155"/>
    </row>
    <row r="154" spans="1:20" x14ac:dyDescent="0.3">
      <c r="A154" s="153" t="s">
        <v>3553</v>
      </c>
      <c r="B154" s="154" t="s">
        <v>3675</v>
      </c>
      <c r="C154" s="154" t="s">
        <v>3615</v>
      </c>
      <c r="D154" s="154"/>
      <c r="E154" s="154" t="str">
        <f>Table13[[#This Row],[JOB '#1]]</f>
        <v>24-99</v>
      </c>
      <c r="F154" s="154" t="s">
        <v>3616</v>
      </c>
      <c r="G154" s="154"/>
      <c r="H154" s="155"/>
    </row>
    <row r="155" spans="1:20" x14ac:dyDescent="0.3">
      <c r="A155" s="153" t="s">
        <v>3553</v>
      </c>
      <c r="B155" s="154" t="s">
        <v>3675</v>
      </c>
      <c r="C155" s="154" t="s">
        <v>3620</v>
      </c>
      <c r="D155" s="154"/>
      <c r="E155" s="154" t="str">
        <f>Table13[[#This Row],[JOB '#1]]</f>
        <v>24-99</v>
      </c>
      <c r="F155" s="154" t="s">
        <v>3621</v>
      </c>
      <c r="G155" s="154"/>
      <c r="H155" s="155"/>
    </row>
    <row r="156" spans="1:20" x14ac:dyDescent="0.3">
      <c r="A156" s="156" t="s">
        <v>8196</v>
      </c>
      <c r="B156" s="157" t="s">
        <v>8197</v>
      </c>
      <c r="C156" s="154" t="s">
        <v>8238</v>
      </c>
      <c r="D156" s="154"/>
      <c r="E156" s="154" t="str">
        <f>Table13[[#This Row],[JOB '#1]]</f>
        <v>RGH-2025</v>
      </c>
      <c r="F156" s="154" t="str">
        <f>Table13[[#This Row],[JOB DESC]]</f>
        <v>Ragle Group Holdings</v>
      </c>
      <c r="G156" s="154"/>
      <c r="H156" s="155"/>
    </row>
    <row r="157" spans="1:20" x14ac:dyDescent="0.3">
      <c r="A157" s="153" t="s">
        <v>7805</v>
      </c>
      <c r="B157" s="154" t="s">
        <v>3718</v>
      </c>
      <c r="C157" s="154"/>
      <c r="D157" s="154"/>
      <c r="E157" s="154" t="str">
        <f>Table13[[#This Row],[JOB '#1]]</f>
        <v>SEL-2025</v>
      </c>
      <c r="F157" s="154" t="str">
        <f>Table13[[#This Row],[JOB DESC]]</f>
        <v>SELECT MAINTENANCE</v>
      </c>
      <c r="G157" s="154"/>
      <c r="H157" s="155"/>
      <c r="R157" s="133"/>
      <c r="S157" s="133"/>
      <c r="T157" s="133"/>
    </row>
    <row r="158" spans="1:20" x14ac:dyDescent="0.3">
      <c r="A158" s="165" t="s">
        <v>8201</v>
      </c>
      <c r="B158" s="166" t="s">
        <v>8202</v>
      </c>
      <c r="C158" s="167" t="s">
        <v>8241</v>
      </c>
      <c r="D158" s="167"/>
      <c r="E158" s="167" t="str">
        <f>Table13[[#This Row],[JOB '#1]]</f>
        <v>UNI-2025</v>
      </c>
      <c r="F158" s="167" t="str">
        <f>Table13[[#This Row],[JOB DESC]]</f>
        <v>Unified Specialties</v>
      </c>
      <c r="G158" s="167"/>
      <c r="H158" s="168"/>
    </row>
    <row r="159" spans="1:20" x14ac:dyDescent="0.3">
      <c r="A159" s="169" t="s">
        <v>8191</v>
      </c>
      <c r="B159" s="167" t="s">
        <v>8394</v>
      </c>
      <c r="C159" s="167" t="s">
        <v>8395</v>
      </c>
      <c r="D159" s="167"/>
      <c r="E159" s="167" t="str">
        <f>Table13[[#This Row],[JOB '#1]]</f>
        <v>2025-004</v>
      </c>
      <c r="F159" s="167" t="str">
        <f>Table13[[#This Row],[JOB DESC]]</f>
        <v>NTTA PGBT HMA Shoulder Rehab</v>
      </c>
      <c r="G159" s="167"/>
      <c r="H159" s="168">
        <v>2</v>
      </c>
    </row>
    <row r="160" spans="1:20" x14ac:dyDescent="0.3">
      <c r="A160" s="169" t="s">
        <v>8174</v>
      </c>
      <c r="B160" s="167" t="s">
        <v>8193</v>
      </c>
      <c r="C160" s="167" t="s">
        <v>8396</v>
      </c>
      <c r="D160" s="167"/>
      <c r="E160" s="167" t="str">
        <f>Table13[[#This Row],[JOB '#1]]</f>
        <v>2025-005</v>
      </c>
      <c r="F160" s="167" t="str">
        <f>Table13[[#This Row],[JOB DESC]]</f>
        <v>Howard IH 20 Bridge Replacemen</v>
      </c>
      <c r="G160" s="167"/>
      <c r="H160" s="168">
        <v>3</v>
      </c>
      <c r="R160" s="133"/>
      <c r="S160" s="133"/>
      <c r="T160" s="133"/>
    </row>
    <row r="161" spans="1:20" x14ac:dyDescent="0.3">
      <c r="A161" s="169" t="s">
        <v>8194</v>
      </c>
      <c r="B161" s="167" t="s">
        <v>8393</v>
      </c>
      <c r="C161" s="167" t="s">
        <v>8397</v>
      </c>
      <c r="D161" s="167"/>
      <c r="E161" s="167" t="str">
        <f>Table13[[#This Row],[JOB '#1]]</f>
        <v>2025-006</v>
      </c>
      <c r="F161" s="167" t="str">
        <f>Table13[[#This Row],[JOB DESC]]</f>
        <v>NTTA PGBT Shoulder Improvement</v>
      </c>
      <c r="G161" s="167"/>
      <c r="H161" s="168">
        <v>2</v>
      </c>
    </row>
    <row r="162" spans="1:20" x14ac:dyDescent="0.3">
      <c r="A162" s="169" t="s">
        <v>8383</v>
      </c>
      <c r="B162" s="167" t="s">
        <v>8389</v>
      </c>
      <c r="C162" s="167" t="s">
        <v>8391</v>
      </c>
      <c r="D162" s="167"/>
      <c r="E162" s="167" t="str">
        <f>Table13[[#This Row],[JOB '#1]]</f>
        <v>2025-007</v>
      </c>
      <c r="F162" s="167" t="str">
        <f>Table13[[#This Row],[JOB DESC]]</f>
        <v>SM-Dallas SH 310 Intersection</v>
      </c>
      <c r="G162" s="167"/>
      <c r="H162" s="168">
        <v>2</v>
      </c>
    </row>
    <row r="163" spans="1:20" x14ac:dyDescent="0.3">
      <c r="A163" s="169" t="s">
        <v>8386</v>
      </c>
      <c r="B163" s="167" t="s">
        <v>8390</v>
      </c>
      <c r="C163" s="167" t="s">
        <v>8392</v>
      </c>
      <c r="D163" s="167"/>
      <c r="E163" s="167" t="str">
        <f>Table13[[#This Row],[JOB '#1]]</f>
        <v>2025-008</v>
      </c>
      <c r="F163" s="167" t="str">
        <f>Table13[[#This Row],[JOB DESC]]</f>
        <v>NTTA CTP Southbound Mainlanes</v>
      </c>
      <c r="G163" s="167"/>
      <c r="H163" s="168">
        <v>2</v>
      </c>
    </row>
    <row r="164" spans="1:20" x14ac:dyDescent="0.3">
      <c r="A164" s="169"/>
      <c r="B164" s="167"/>
      <c r="C164" s="167"/>
      <c r="D164" s="167"/>
      <c r="E164" s="167">
        <f>Table13[[#This Row],[JOB '#1]]</f>
        <v>0</v>
      </c>
      <c r="F164" s="167">
        <f>Table13[[#This Row],[JOB DESC]]</f>
        <v>0</v>
      </c>
      <c r="G164" s="167"/>
      <c r="H164" s="168"/>
    </row>
    <row r="168" spans="1:20" x14ac:dyDescent="0.3">
      <c r="A168" s="125"/>
      <c r="B168" s="125"/>
      <c r="C168" s="125"/>
      <c r="D168" s="125"/>
      <c r="E168" s="125"/>
      <c r="F168" s="125"/>
      <c r="G168" s="125"/>
      <c r="H168" s="125"/>
    </row>
    <row r="169" spans="1:20" x14ac:dyDescent="0.3">
      <c r="A169" s="125"/>
      <c r="B169" s="125"/>
      <c r="C169" s="125"/>
      <c r="D169" s="125"/>
      <c r="E169" s="125"/>
      <c r="F169" s="125"/>
      <c r="G169" s="125"/>
      <c r="H169" s="125"/>
    </row>
    <row r="170" spans="1:20" x14ac:dyDescent="0.3">
      <c r="A170" s="125"/>
      <c r="B170" s="125"/>
      <c r="C170" s="125"/>
      <c r="D170" s="125"/>
      <c r="E170" s="125"/>
      <c r="F170" s="125"/>
      <c r="G170" s="125"/>
      <c r="H170" s="125"/>
      <c r="R170" s="133"/>
      <c r="S170" s="133"/>
      <c r="T170" s="133"/>
    </row>
    <row r="171" spans="1:20" x14ac:dyDescent="0.3">
      <c r="A171" s="125"/>
      <c r="B171" s="125"/>
      <c r="C171" s="125"/>
      <c r="D171" s="125"/>
      <c r="E171" s="125"/>
      <c r="F171" s="125"/>
      <c r="G171" s="125"/>
      <c r="H171" s="125"/>
    </row>
    <row r="172" spans="1:20" x14ac:dyDescent="0.3">
      <c r="A172" s="125"/>
      <c r="B172" s="125"/>
      <c r="C172" s="125"/>
      <c r="D172" s="125"/>
      <c r="E172" s="125"/>
      <c r="F172" s="125"/>
      <c r="G172" s="125"/>
      <c r="H172" s="125"/>
    </row>
    <row r="173" spans="1:20" x14ac:dyDescent="0.3">
      <c r="A173" s="125"/>
      <c r="B173" s="125"/>
      <c r="C173" s="125"/>
      <c r="D173" s="125"/>
      <c r="E173" s="125"/>
      <c r="F173" s="125"/>
      <c r="G173" s="125"/>
      <c r="H173" s="125"/>
      <c r="R173" s="133"/>
      <c r="S173" s="133"/>
      <c r="T173" s="133"/>
    </row>
    <row r="174" spans="1:20" x14ac:dyDescent="0.3">
      <c r="A174" s="125"/>
      <c r="B174" s="125"/>
      <c r="C174" s="125"/>
      <c r="D174" s="125"/>
      <c r="E174" s="125"/>
      <c r="F174" s="125"/>
      <c r="G174" s="125"/>
      <c r="H174" s="125"/>
    </row>
    <row r="175" spans="1:20" x14ac:dyDescent="0.3">
      <c r="A175" s="125"/>
      <c r="B175" s="125"/>
      <c r="C175" s="125"/>
      <c r="D175" s="125"/>
      <c r="E175" s="125"/>
      <c r="F175" s="125"/>
      <c r="G175" s="125"/>
      <c r="H175" s="125"/>
    </row>
    <row r="176" spans="1:20" x14ac:dyDescent="0.3">
      <c r="A176" s="125"/>
      <c r="B176" s="125"/>
      <c r="C176" s="125"/>
      <c r="D176" s="125"/>
      <c r="E176" s="125"/>
      <c r="F176" s="125"/>
      <c r="G176" s="125"/>
      <c r="H176" s="125"/>
    </row>
    <row r="177" spans="1:20" x14ac:dyDescent="0.3">
      <c r="A177" s="125"/>
      <c r="B177" s="125"/>
      <c r="C177" s="125"/>
      <c r="D177" s="125"/>
      <c r="E177" s="125"/>
      <c r="F177" s="125"/>
      <c r="G177" s="125"/>
      <c r="H177" s="125"/>
    </row>
    <row r="178" spans="1:20" x14ac:dyDescent="0.3">
      <c r="A178" s="125"/>
      <c r="B178" s="125"/>
      <c r="C178" s="125"/>
      <c r="D178" s="125"/>
      <c r="E178" s="125"/>
      <c r="F178" s="125"/>
      <c r="G178" s="125"/>
      <c r="H178" s="125"/>
    </row>
    <row r="179" spans="1:20" x14ac:dyDescent="0.3">
      <c r="A179" s="125"/>
      <c r="B179" s="125"/>
      <c r="C179" s="125"/>
      <c r="D179" s="125"/>
      <c r="E179" s="125"/>
      <c r="F179" s="125"/>
      <c r="G179" s="125"/>
      <c r="H179" s="125"/>
      <c r="R179" s="133"/>
      <c r="S179" s="133"/>
      <c r="T179" s="133"/>
    </row>
    <row r="180" spans="1:20" x14ac:dyDescent="0.3">
      <c r="A180" s="125"/>
      <c r="B180" s="125"/>
      <c r="C180" s="125"/>
      <c r="D180" s="125"/>
      <c r="E180" s="125"/>
      <c r="F180" s="125"/>
      <c r="G180" s="125"/>
      <c r="H180" s="125"/>
    </row>
    <row r="181" spans="1:20" x14ac:dyDescent="0.3">
      <c r="A181" s="125"/>
      <c r="B181" s="125"/>
      <c r="C181" s="125"/>
      <c r="D181" s="125"/>
      <c r="E181" s="125"/>
      <c r="F181" s="125"/>
      <c r="G181" s="125"/>
      <c r="H181" s="125"/>
    </row>
    <row r="182" spans="1:20" x14ac:dyDescent="0.3">
      <c r="A182" s="125"/>
      <c r="B182" s="125"/>
      <c r="C182" s="125"/>
      <c r="D182" s="125"/>
      <c r="E182" s="125"/>
      <c r="F182" s="125"/>
      <c r="G182" s="125"/>
      <c r="H182" s="125"/>
      <c r="R182" s="133"/>
      <c r="S182" s="133"/>
      <c r="T182" s="133"/>
    </row>
    <row r="183" spans="1:20" x14ac:dyDescent="0.3">
      <c r="A183" s="125"/>
      <c r="B183" s="125"/>
      <c r="C183" s="125"/>
      <c r="D183" s="125"/>
      <c r="E183" s="125"/>
      <c r="F183" s="125"/>
      <c r="G183" s="125"/>
      <c r="H183" s="125"/>
    </row>
    <row r="184" spans="1:20" x14ac:dyDescent="0.3">
      <c r="A184" s="125"/>
      <c r="B184" s="125"/>
      <c r="C184" s="125"/>
      <c r="D184" s="125"/>
      <c r="E184" s="125"/>
      <c r="F184" s="125"/>
      <c r="G184" s="125"/>
      <c r="H184" s="125"/>
    </row>
    <row r="185" spans="1:20" x14ac:dyDescent="0.3">
      <c r="A185" s="125"/>
      <c r="B185" s="125"/>
      <c r="C185" s="125"/>
      <c r="D185" s="125"/>
      <c r="E185" s="125"/>
      <c r="F185" s="125"/>
      <c r="G185" s="125"/>
      <c r="H185" s="125"/>
    </row>
    <row r="186" spans="1:20" x14ac:dyDescent="0.3">
      <c r="A186" s="125"/>
      <c r="B186" s="125"/>
      <c r="C186" s="125"/>
      <c r="D186" s="125"/>
      <c r="E186" s="125"/>
      <c r="F186" s="125"/>
      <c r="G186" s="125"/>
      <c r="H186" s="125"/>
    </row>
    <row r="187" spans="1:20" x14ac:dyDescent="0.3">
      <c r="A187" s="125"/>
      <c r="B187" s="125"/>
      <c r="C187" s="125"/>
      <c r="D187" s="125"/>
      <c r="E187" s="125"/>
      <c r="F187" s="125"/>
      <c r="G187" s="125"/>
      <c r="H187" s="125"/>
    </row>
    <row r="188" spans="1:20" x14ac:dyDescent="0.3">
      <c r="A188" s="125"/>
      <c r="B188" s="125"/>
      <c r="C188" s="125"/>
      <c r="D188" s="125"/>
      <c r="E188" s="125"/>
      <c r="F188" s="125"/>
      <c r="G188" s="125"/>
      <c r="H188" s="125"/>
    </row>
    <row r="189" spans="1:20" x14ac:dyDescent="0.3">
      <c r="A189" s="125"/>
      <c r="B189" s="125"/>
      <c r="C189" s="125"/>
      <c r="D189" s="125"/>
      <c r="E189" s="125"/>
      <c r="F189" s="125"/>
      <c r="G189" s="125"/>
      <c r="H189" s="125"/>
    </row>
    <row r="190" spans="1:20" x14ac:dyDescent="0.3">
      <c r="A190" s="125"/>
      <c r="B190" s="125"/>
      <c r="C190" s="125"/>
      <c r="D190" s="125"/>
      <c r="E190" s="125"/>
      <c r="F190" s="125"/>
      <c r="G190" s="125"/>
      <c r="H190" s="125"/>
    </row>
    <row r="191" spans="1:20" x14ac:dyDescent="0.3">
      <c r="A191" s="125"/>
      <c r="B191" s="125"/>
      <c r="C191" s="125"/>
      <c r="D191" s="125"/>
      <c r="E191" s="125"/>
      <c r="F191" s="125"/>
      <c r="G191" s="125"/>
      <c r="H191" s="125"/>
      <c r="R191" s="133"/>
      <c r="S191" s="133"/>
      <c r="T191" s="133"/>
    </row>
    <row r="192" spans="1:20" x14ac:dyDescent="0.3">
      <c r="A192" s="125"/>
      <c r="B192" s="125"/>
      <c r="C192" s="125"/>
      <c r="D192" s="125"/>
      <c r="E192" s="125"/>
      <c r="F192" s="125"/>
      <c r="G192" s="125"/>
      <c r="H192" s="125"/>
    </row>
    <row r="193" spans="1:20" x14ac:dyDescent="0.3">
      <c r="A193" s="125"/>
      <c r="B193" s="125"/>
      <c r="C193" s="125"/>
      <c r="D193" s="125"/>
      <c r="E193" s="125"/>
      <c r="F193" s="125"/>
      <c r="G193" s="125"/>
      <c r="H193" s="125"/>
    </row>
    <row r="194" spans="1:20" x14ac:dyDescent="0.3">
      <c r="A194" s="125"/>
      <c r="B194" s="125"/>
      <c r="C194" s="125"/>
      <c r="D194" s="125"/>
      <c r="E194" s="125"/>
      <c r="F194" s="125"/>
      <c r="G194" s="125"/>
      <c r="H194" s="125"/>
      <c r="R194" s="133"/>
      <c r="S194" s="133"/>
      <c r="T194" s="133"/>
    </row>
    <row r="195" spans="1:20" x14ac:dyDescent="0.3">
      <c r="A195" s="125"/>
      <c r="B195" s="125"/>
      <c r="C195" s="125"/>
      <c r="D195" s="125"/>
      <c r="E195" s="125"/>
      <c r="F195" s="125"/>
      <c r="G195" s="125"/>
      <c r="H195" s="125"/>
    </row>
    <row r="196" spans="1:20" x14ac:dyDescent="0.3">
      <c r="A196" s="125"/>
      <c r="B196" s="125"/>
      <c r="C196" s="125"/>
      <c r="D196" s="125"/>
      <c r="E196" s="125"/>
      <c r="F196" s="125"/>
      <c r="G196" s="125"/>
      <c r="H196" s="125"/>
    </row>
    <row r="197" spans="1:20" x14ac:dyDescent="0.3">
      <c r="A197" s="125"/>
      <c r="B197" s="125"/>
      <c r="C197" s="125"/>
      <c r="D197" s="125"/>
      <c r="E197" s="125"/>
      <c r="F197" s="125"/>
      <c r="G197" s="125"/>
      <c r="H197" s="125"/>
    </row>
    <row r="198" spans="1:20" x14ac:dyDescent="0.3">
      <c r="A198" s="125"/>
      <c r="B198" s="125"/>
      <c r="C198" s="125"/>
      <c r="D198" s="125"/>
      <c r="E198" s="125"/>
      <c r="F198" s="125"/>
      <c r="G198" s="125"/>
      <c r="H198" s="125"/>
    </row>
    <row r="199" spans="1:20" x14ac:dyDescent="0.3">
      <c r="A199" s="125"/>
      <c r="B199" s="125"/>
      <c r="C199" s="125"/>
      <c r="D199" s="125"/>
      <c r="E199" s="125"/>
      <c r="F199" s="125"/>
      <c r="G199" s="125"/>
      <c r="H199" s="125"/>
    </row>
    <row r="200" spans="1:20" x14ac:dyDescent="0.3">
      <c r="A200" s="125"/>
      <c r="B200" s="125"/>
      <c r="C200" s="125"/>
      <c r="D200" s="125"/>
      <c r="E200" s="125"/>
      <c r="F200" s="125"/>
      <c r="G200" s="125"/>
      <c r="H200" s="125"/>
    </row>
    <row r="201" spans="1:20" x14ac:dyDescent="0.3">
      <c r="A201" s="125"/>
      <c r="B201" s="125"/>
      <c r="C201" s="125"/>
      <c r="D201" s="125"/>
      <c r="E201" s="125"/>
      <c r="F201" s="125"/>
      <c r="G201" s="125"/>
      <c r="H201" s="125"/>
    </row>
    <row r="202" spans="1:20" x14ac:dyDescent="0.3">
      <c r="A202" s="125"/>
      <c r="B202" s="125"/>
      <c r="C202" s="125"/>
      <c r="D202" s="125"/>
      <c r="E202" s="125"/>
      <c r="F202" s="125"/>
      <c r="G202" s="125"/>
      <c r="H202" s="125"/>
    </row>
    <row r="203" spans="1:20" x14ac:dyDescent="0.3">
      <c r="A203" s="125"/>
      <c r="B203" s="125"/>
      <c r="C203" s="125"/>
      <c r="D203" s="125"/>
      <c r="E203" s="125"/>
      <c r="F203" s="125"/>
      <c r="G203" s="125"/>
      <c r="H203" s="125"/>
      <c r="R203" s="133"/>
      <c r="S203" s="133"/>
      <c r="T203" s="133"/>
    </row>
    <row r="204" spans="1:20" x14ac:dyDescent="0.3">
      <c r="A204" s="125"/>
      <c r="B204" s="125"/>
      <c r="C204" s="125"/>
      <c r="D204" s="125"/>
      <c r="E204" s="125"/>
      <c r="F204" s="125"/>
      <c r="G204" s="125"/>
      <c r="H204" s="125"/>
    </row>
    <row r="205" spans="1:20" x14ac:dyDescent="0.3">
      <c r="A205" s="125"/>
      <c r="B205" s="125"/>
      <c r="C205" s="125"/>
      <c r="D205" s="125"/>
      <c r="E205" s="125"/>
      <c r="F205" s="125"/>
      <c r="G205" s="125"/>
      <c r="H205" s="125"/>
    </row>
    <row r="206" spans="1:20" x14ac:dyDescent="0.3">
      <c r="A206" s="125"/>
      <c r="B206" s="125"/>
      <c r="C206" s="125"/>
      <c r="D206" s="125"/>
      <c r="E206" s="125"/>
      <c r="F206" s="125"/>
      <c r="G206" s="125"/>
      <c r="H206" s="125"/>
      <c r="R206" s="133"/>
      <c r="S206" s="133"/>
      <c r="T206" s="133"/>
    </row>
    <row r="207" spans="1:20" x14ac:dyDescent="0.3">
      <c r="A207" s="125"/>
      <c r="B207" s="125"/>
      <c r="C207" s="125"/>
      <c r="D207" s="125"/>
      <c r="E207" s="125"/>
      <c r="F207" s="125"/>
      <c r="G207" s="125"/>
      <c r="H207" s="125"/>
    </row>
    <row r="208" spans="1:20" x14ac:dyDescent="0.3">
      <c r="A208" s="125"/>
      <c r="B208" s="125"/>
      <c r="C208" s="125"/>
      <c r="D208" s="125"/>
      <c r="E208" s="125"/>
      <c r="F208" s="125"/>
      <c r="G208" s="125"/>
      <c r="H208" s="125"/>
    </row>
    <row r="209" spans="1:20" x14ac:dyDescent="0.3">
      <c r="A209" s="125"/>
      <c r="B209" s="125"/>
      <c r="C209" s="125"/>
      <c r="D209" s="125"/>
      <c r="E209" s="125"/>
      <c r="F209" s="125"/>
      <c r="G209" s="125"/>
      <c r="H209" s="125"/>
    </row>
    <row r="210" spans="1:20" x14ac:dyDescent="0.3">
      <c r="A210" s="125"/>
      <c r="B210" s="125"/>
      <c r="C210" s="125"/>
      <c r="D210" s="125"/>
      <c r="E210" s="125"/>
      <c r="F210" s="125"/>
      <c r="G210" s="125"/>
      <c r="H210" s="125"/>
    </row>
    <row r="211" spans="1:20" x14ac:dyDescent="0.3">
      <c r="A211" s="125"/>
      <c r="B211" s="125"/>
      <c r="C211" s="125"/>
      <c r="D211" s="125"/>
      <c r="E211" s="125"/>
      <c r="F211" s="125"/>
      <c r="G211" s="125"/>
      <c r="H211" s="125"/>
    </row>
    <row r="212" spans="1:20" x14ac:dyDescent="0.3">
      <c r="A212" s="125"/>
      <c r="B212" s="125"/>
      <c r="C212" s="125"/>
      <c r="D212" s="125"/>
      <c r="E212" s="125"/>
      <c r="F212" s="125"/>
      <c r="G212" s="125"/>
      <c r="H212" s="125"/>
    </row>
    <row r="213" spans="1:20" x14ac:dyDescent="0.3">
      <c r="A213" s="125"/>
      <c r="B213" s="125"/>
      <c r="C213" s="125"/>
      <c r="D213" s="125"/>
      <c r="E213" s="125"/>
      <c r="F213" s="125"/>
      <c r="G213" s="125"/>
      <c r="H213" s="125"/>
    </row>
    <row r="214" spans="1:20" x14ac:dyDescent="0.3">
      <c r="A214" s="125"/>
      <c r="B214" s="125"/>
      <c r="C214" s="125"/>
      <c r="D214" s="125"/>
      <c r="E214" s="125"/>
      <c r="F214" s="125"/>
      <c r="G214" s="125"/>
      <c r="H214" s="125"/>
    </row>
    <row r="215" spans="1:20" x14ac:dyDescent="0.3">
      <c r="A215" s="125"/>
      <c r="B215" s="125"/>
      <c r="C215" s="125"/>
      <c r="D215" s="125"/>
      <c r="E215" s="125"/>
      <c r="F215" s="125"/>
      <c r="G215" s="125"/>
      <c r="H215" s="125"/>
    </row>
    <row r="216" spans="1:20" x14ac:dyDescent="0.3">
      <c r="A216" s="125"/>
      <c r="B216" s="125"/>
      <c r="C216" s="125"/>
      <c r="D216" s="125"/>
      <c r="E216" s="125"/>
      <c r="F216" s="125"/>
      <c r="G216" s="125"/>
      <c r="H216" s="125"/>
      <c r="R216" s="133"/>
      <c r="S216" s="133"/>
      <c r="T216" s="133"/>
    </row>
    <row r="217" spans="1:20" x14ac:dyDescent="0.3">
      <c r="A217" s="125"/>
      <c r="B217" s="125"/>
      <c r="C217" s="125"/>
      <c r="D217" s="125"/>
      <c r="E217" s="125"/>
      <c r="F217" s="125"/>
      <c r="G217" s="125"/>
      <c r="H217" s="125"/>
    </row>
    <row r="218" spans="1:20" x14ac:dyDescent="0.3">
      <c r="A218" s="125"/>
      <c r="B218" s="125"/>
      <c r="C218" s="125"/>
      <c r="D218" s="125"/>
      <c r="E218" s="125"/>
      <c r="F218" s="125"/>
      <c r="G218" s="125"/>
      <c r="H218" s="125"/>
    </row>
    <row r="219" spans="1:20" x14ac:dyDescent="0.3">
      <c r="A219" s="125"/>
      <c r="B219" s="125"/>
      <c r="C219" s="125"/>
      <c r="D219" s="125"/>
      <c r="E219" s="125"/>
      <c r="F219" s="125"/>
      <c r="G219" s="125"/>
      <c r="H219" s="125"/>
      <c r="R219" s="133"/>
      <c r="S219" s="133"/>
      <c r="T219" s="133"/>
    </row>
    <row r="220" spans="1:20" x14ac:dyDescent="0.3">
      <c r="A220" s="125"/>
      <c r="B220" s="125"/>
      <c r="C220" s="125"/>
      <c r="D220" s="125"/>
      <c r="E220" s="125"/>
      <c r="F220" s="125"/>
      <c r="G220" s="125"/>
      <c r="H220" s="125"/>
    </row>
    <row r="221" spans="1:20" x14ac:dyDescent="0.3">
      <c r="A221" s="125"/>
      <c r="B221" s="125"/>
      <c r="C221" s="125"/>
      <c r="D221" s="125"/>
      <c r="E221" s="125"/>
      <c r="F221" s="125"/>
      <c r="G221" s="125"/>
      <c r="H221" s="125"/>
    </row>
    <row r="222" spans="1:20" x14ac:dyDescent="0.3">
      <c r="A222" s="125"/>
      <c r="B222" s="125"/>
      <c r="C222" s="125"/>
      <c r="D222" s="125"/>
      <c r="E222" s="125"/>
      <c r="F222" s="125"/>
      <c r="G222" s="125"/>
      <c r="H222" s="125"/>
    </row>
    <row r="223" spans="1:20" x14ac:dyDescent="0.3">
      <c r="A223" s="125"/>
      <c r="B223" s="125"/>
      <c r="C223" s="125"/>
      <c r="D223" s="125"/>
      <c r="E223" s="125"/>
      <c r="F223" s="125"/>
      <c r="G223" s="125"/>
      <c r="H223" s="125"/>
    </row>
    <row r="224" spans="1:20" x14ac:dyDescent="0.3">
      <c r="A224" s="125"/>
      <c r="B224" s="125"/>
      <c r="C224" s="125"/>
      <c r="D224" s="125"/>
      <c r="E224" s="125"/>
      <c r="F224" s="125"/>
      <c r="G224" s="125"/>
      <c r="H224" s="125"/>
    </row>
    <row r="225" spans="1:20" x14ac:dyDescent="0.3">
      <c r="A225" s="125"/>
      <c r="B225" s="125"/>
      <c r="C225" s="125"/>
      <c r="D225" s="125"/>
      <c r="E225" s="125"/>
      <c r="F225" s="125"/>
      <c r="G225" s="125"/>
      <c r="H225" s="125"/>
    </row>
    <row r="226" spans="1:20" x14ac:dyDescent="0.3">
      <c r="A226" s="125"/>
      <c r="B226" s="125"/>
      <c r="C226" s="125"/>
      <c r="D226" s="125"/>
      <c r="E226" s="125"/>
      <c r="F226" s="125"/>
      <c r="G226" s="125"/>
      <c r="H226" s="125"/>
    </row>
    <row r="227" spans="1:20" x14ac:dyDescent="0.3">
      <c r="A227" s="125"/>
      <c r="B227" s="125"/>
      <c r="C227" s="125"/>
      <c r="D227" s="125"/>
      <c r="E227" s="125"/>
      <c r="F227" s="125"/>
      <c r="G227" s="125"/>
      <c r="H227" s="125"/>
    </row>
    <row r="228" spans="1:20" x14ac:dyDescent="0.3">
      <c r="A228" s="125"/>
      <c r="B228" s="125"/>
      <c r="C228" s="125"/>
      <c r="D228" s="125"/>
      <c r="E228" s="125"/>
      <c r="F228" s="125"/>
      <c r="G228" s="125"/>
      <c r="H228" s="125"/>
      <c r="R228" s="133"/>
      <c r="S228" s="133"/>
      <c r="T228" s="133"/>
    </row>
    <row r="229" spans="1:20" x14ac:dyDescent="0.3">
      <c r="A229" s="125"/>
      <c r="B229" s="125"/>
      <c r="C229" s="125"/>
      <c r="D229" s="125"/>
      <c r="E229" s="125"/>
      <c r="F229" s="125"/>
      <c r="G229" s="125"/>
      <c r="H229" s="125"/>
    </row>
    <row r="230" spans="1:20" x14ac:dyDescent="0.3">
      <c r="A230" s="125"/>
      <c r="B230" s="125"/>
      <c r="C230" s="125"/>
      <c r="D230" s="125"/>
      <c r="E230" s="125"/>
      <c r="F230" s="125"/>
      <c r="G230" s="125"/>
      <c r="H230" s="125"/>
    </row>
    <row r="231" spans="1:20" x14ac:dyDescent="0.3">
      <c r="A231" s="125"/>
      <c r="B231" s="125"/>
      <c r="C231" s="125"/>
      <c r="D231" s="125"/>
      <c r="E231" s="125"/>
      <c r="F231" s="125"/>
      <c r="G231" s="125"/>
      <c r="H231" s="125"/>
      <c r="R231" s="133"/>
      <c r="S231" s="133"/>
      <c r="T231" s="133"/>
    </row>
    <row r="232" spans="1:20" x14ac:dyDescent="0.3">
      <c r="A232" s="125"/>
      <c r="B232" s="125"/>
      <c r="C232" s="125"/>
      <c r="D232" s="125"/>
      <c r="E232" s="125"/>
      <c r="F232" s="125"/>
      <c r="G232" s="125"/>
      <c r="H232" s="125"/>
    </row>
    <row r="233" spans="1:20" x14ac:dyDescent="0.3">
      <c r="A233" s="125"/>
      <c r="B233" s="125"/>
      <c r="C233" s="125"/>
      <c r="D233" s="125"/>
      <c r="E233" s="125"/>
      <c r="F233" s="125"/>
      <c r="G233" s="125"/>
      <c r="H233" s="125"/>
    </row>
    <row r="234" spans="1:20" x14ac:dyDescent="0.3">
      <c r="A234" s="125"/>
      <c r="B234" s="125"/>
      <c r="C234" s="125"/>
      <c r="D234" s="125"/>
      <c r="E234" s="125"/>
      <c r="F234" s="125"/>
      <c r="G234" s="125"/>
      <c r="H234" s="125"/>
    </row>
    <row r="235" spans="1:20" x14ac:dyDescent="0.3">
      <c r="A235" s="125"/>
      <c r="B235" s="125"/>
      <c r="C235" s="125"/>
      <c r="D235" s="125"/>
      <c r="E235" s="125"/>
      <c r="F235" s="125"/>
      <c r="G235" s="125"/>
      <c r="H235" s="125"/>
    </row>
    <row r="236" spans="1:20" x14ac:dyDescent="0.3">
      <c r="A236" s="125"/>
      <c r="B236" s="125"/>
      <c r="C236" s="125"/>
      <c r="D236" s="125"/>
      <c r="E236" s="125"/>
      <c r="F236" s="125"/>
      <c r="G236" s="125"/>
      <c r="H236" s="125"/>
    </row>
    <row r="237" spans="1:20" x14ac:dyDescent="0.3">
      <c r="A237" s="125"/>
      <c r="B237" s="125"/>
      <c r="C237" s="125"/>
      <c r="D237" s="125"/>
      <c r="E237" s="125"/>
      <c r="F237" s="125"/>
      <c r="G237" s="125"/>
      <c r="H237" s="125"/>
    </row>
    <row r="238" spans="1:20" x14ac:dyDescent="0.3">
      <c r="A238" s="125"/>
      <c r="B238" s="125"/>
      <c r="C238" s="125"/>
      <c r="D238" s="125"/>
      <c r="E238" s="125"/>
      <c r="F238" s="125"/>
      <c r="G238" s="125"/>
      <c r="H238" s="125"/>
    </row>
    <row r="239" spans="1:20" x14ac:dyDescent="0.3">
      <c r="A239" s="125"/>
      <c r="B239" s="125"/>
      <c r="C239" s="125"/>
      <c r="D239" s="125"/>
      <c r="E239" s="125"/>
      <c r="F239" s="125"/>
      <c r="G239" s="125"/>
      <c r="H239" s="125"/>
    </row>
    <row r="240" spans="1:20" x14ac:dyDescent="0.3">
      <c r="A240" s="125"/>
      <c r="B240" s="125"/>
      <c r="C240" s="125"/>
      <c r="D240" s="125"/>
      <c r="E240" s="125"/>
      <c r="F240" s="125"/>
      <c r="G240" s="125"/>
      <c r="H240" s="125"/>
      <c r="R240" s="133"/>
      <c r="S240" s="133"/>
      <c r="T240" s="133"/>
    </row>
    <row r="241" spans="1:20" x14ac:dyDescent="0.3">
      <c r="A241" s="125"/>
      <c r="B241" s="125"/>
      <c r="C241" s="125"/>
      <c r="D241" s="125"/>
      <c r="E241" s="125"/>
      <c r="F241" s="125"/>
      <c r="G241" s="125"/>
      <c r="H241" s="125"/>
    </row>
    <row r="242" spans="1:20" x14ac:dyDescent="0.3">
      <c r="A242" s="125"/>
      <c r="B242" s="125"/>
      <c r="C242" s="125"/>
      <c r="D242" s="125"/>
      <c r="E242" s="125"/>
      <c r="F242" s="125"/>
      <c r="G242" s="125"/>
      <c r="H242" s="125"/>
    </row>
    <row r="243" spans="1:20" x14ac:dyDescent="0.3">
      <c r="A243" s="125"/>
      <c r="B243" s="125"/>
      <c r="C243" s="125"/>
      <c r="D243" s="125"/>
      <c r="E243" s="125"/>
      <c r="F243" s="125"/>
      <c r="G243" s="125"/>
      <c r="H243" s="125"/>
      <c r="R243" s="133"/>
      <c r="S243" s="133"/>
      <c r="T243" s="133"/>
    </row>
    <row r="244" spans="1:20" x14ac:dyDescent="0.3">
      <c r="A244" s="125"/>
      <c r="B244" s="125"/>
      <c r="C244" s="125"/>
      <c r="D244" s="125"/>
      <c r="E244" s="125"/>
      <c r="F244" s="125"/>
      <c r="G244" s="125"/>
      <c r="H244" s="125"/>
    </row>
    <row r="245" spans="1:20" x14ac:dyDescent="0.3">
      <c r="A245" s="125"/>
      <c r="B245" s="125"/>
      <c r="C245" s="125"/>
      <c r="D245" s="125"/>
      <c r="E245" s="125"/>
      <c r="F245" s="125"/>
      <c r="G245" s="125"/>
      <c r="H245" s="125"/>
    </row>
    <row r="246" spans="1:20" x14ac:dyDescent="0.3">
      <c r="A246" s="125"/>
      <c r="B246" s="125"/>
      <c r="C246" s="125"/>
      <c r="D246" s="125"/>
      <c r="E246" s="125"/>
      <c r="F246" s="125"/>
      <c r="G246" s="125"/>
      <c r="H246" s="125"/>
    </row>
    <row r="247" spans="1:20" x14ac:dyDescent="0.3">
      <c r="A247" s="125"/>
      <c r="B247" s="125"/>
      <c r="C247" s="125"/>
      <c r="D247" s="125"/>
      <c r="E247" s="125"/>
      <c r="F247" s="125"/>
      <c r="G247" s="125"/>
      <c r="H247" s="125"/>
    </row>
    <row r="248" spans="1:20" x14ac:dyDescent="0.3">
      <c r="A248" s="125"/>
      <c r="B248" s="125"/>
      <c r="C248" s="125"/>
      <c r="D248" s="125"/>
      <c r="E248" s="125"/>
      <c r="F248" s="125"/>
      <c r="G248" s="125"/>
      <c r="H248" s="125"/>
    </row>
    <row r="249" spans="1:20" x14ac:dyDescent="0.3">
      <c r="A249" s="125"/>
      <c r="B249" s="125"/>
      <c r="C249" s="125"/>
      <c r="D249" s="125"/>
      <c r="E249" s="125"/>
      <c r="F249" s="125"/>
      <c r="G249" s="125"/>
      <c r="H249" s="125"/>
    </row>
    <row r="250" spans="1:20" x14ac:dyDescent="0.3">
      <c r="A250" s="125"/>
      <c r="B250" s="125"/>
      <c r="C250" s="125"/>
      <c r="D250" s="125"/>
      <c r="E250" s="125"/>
      <c r="F250" s="125"/>
      <c r="G250" s="125"/>
      <c r="H250" s="125"/>
    </row>
    <row r="251" spans="1:20" x14ac:dyDescent="0.3">
      <c r="A251" s="125"/>
      <c r="B251" s="125"/>
      <c r="C251" s="125"/>
      <c r="D251" s="125"/>
      <c r="E251" s="125"/>
      <c r="F251" s="125"/>
      <c r="G251" s="125"/>
      <c r="H251" s="125"/>
    </row>
    <row r="252" spans="1:20" x14ac:dyDescent="0.3">
      <c r="A252" s="125"/>
      <c r="B252" s="125"/>
      <c r="C252" s="125"/>
      <c r="D252" s="125"/>
      <c r="E252" s="125"/>
      <c r="F252" s="125"/>
      <c r="G252" s="125"/>
      <c r="H252" s="125"/>
    </row>
    <row r="253" spans="1:20" x14ac:dyDescent="0.3">
      <c r="A253" s="125"/>
      <c r="B253" s="125"/>
      <c r="C253" s="125"/>
      <c r="D253" s="125"/>
      <c r="E253" s="125"/>
      <c r="F253" s="125"/>
      <c r="G253" s="125"/>
      <c r="H253" s="125"/>
      <c r="R253" s="133"/>
      <c r="S253" s="133"/>
      <c r="T253" s="133"/>
    </row>
    <row r="254" spans="1:20" x14ac:dyDescent="0.3">
      <c r="A254" s="125"/>
      <c r="B254" s="125"/>
      <c r="C254" s="125"/>
      <c r="D254" s="125"/>
      <c r="E254" s="125"/>
      <c r="F254" s="125"/>
      <c r="G254" s="125"/>
      <c r="H254" s="125"/>
    </row>
    <row r="255" spans="1:20" x14ac:dyDescent="0.3">
      <c r="A255" s="125"/>
      <c r="B255" s="125"/>
      <c r="C255" s="125"/>
      <c r="D255" s="125"/>
      <c r="E255" s="125"/>
      <c r="F255" s="125"/>
      <c r="G255" s="125"/>
      <c r="H255" s="125"/>
    </row>
    <row r="256" spans="1:20" x14ac:dyDescent="0.3">
      <c r="A256" s="125"/>
      <c r="B256" s="125"/>
      <c r="C256" s="125"/>
      <c r="D256" s="125"/>
      <c r="E256" s="125"/>
      <c r="F256" s="125"/>
      <c r="G256" s="125"/>
      <c r="H256" s="125"/>
    </row>
    <row r="257" spans="1:20" x14ac:dyDescent="0.3">
      <c r="A257" s="125"/>
      <c r="B257" s="125"/>
      <c r="C257" s="125"/>
      <c r="D257" s="125"/>
      <c r="E257" s="125"/>
      <c r="F257" s="125"/>
      <c r="G257" s="125"/>
      <c r="H257" s="125"/>
      <c r="R257" s="133"/>
      <c r="S257" s="133"/>
      <c r="T257" s="133"/>
    </row>
    <row r="258" spans="1:20" x14ac:dyDescent="0.3">
      <c r="A258" s="125"/>
      <c r="B258" s="125"/>
      <c r="C258" s="125"/>
      <c r="D258" s="125"/>
      <c r="E258" s="125"/>
      <c r="F258" s="125"/>
      <c r="G258" s="125"/>
      <c r="H258" s="125"/>
    </row>
    <row r="259" spans="1:20" x14ac:dyDescent="0.3">
      <c r="A259" s="125"/>
      <c r="B259" s="125"/>
      <c r="C259" s="125"/>
      <c r="D259" s="125"/>
      <c r="E259" s="125"/>
      <c r="F259" s="125"/>
      <c r="G259" s="125"/>
      <c r="H259" s="125"/>
    </row>
    <row r="260" spans="1:20" x14ac:dyDescent="0.3">
      <c r="A260" s="125"/>
      <c r="B260" s="125"/>
      <c r="C260" s="125"/>
      <c r="D260" s="125"/>
      <c r="E260" s="125"/>
      <c r="F260" s="125"/>
      <c r="G260" s="125"/>
      <c r="H260" s="125"/>
    </row>
    <row r="261" spans="1:20" x14ac:dyDescent="0.3">
      <c r="A261" s="125"/>
      <c r="B261" s="125"/>
      <c r="C261" s="125"/>
      <c r="D261" s="125"/>
      <c r="E261" s="125"/>
      <c r="F261" s="125"/>
      <c r="G261" s="125"/>
      <c r="H261" s="125"/>
      <c r="R261" s="133"/>
      <c r="S261" s="133"/>
      <c r="T261" s="133"/>
    </row>
    <row r="262" spans="1:20" x14ac:dyDescent="0.3">
      <c r="A262" s="125"/>
      <c r="B262" s="125"/>
      <c r="C262" s="125"/>
      <c r="D262" s="125"/>
      <c r="E262" s="125"/>
      <c r="F262" s="125"/>
      <c r="G262" s="125"/>
      <c r="H262" s="125"/>
    </row>
    <row r="263" spans="1:20" x14ac:dyDescent="0.3">
      <c r="A263" s="125"/>
      <c r="B263" s="125"/>
      <c r="C263" s="125"/>
      <c r="D263" s="125"/>
      <c r="E263" s="125"/>
      <c r="F263" s="125"/>
      <c r="G263" s="125"/>
      <c r="H263" s="125"/>
    </row>
    <row r="264" spans="1:20" x14ac:dyDescent="0.3">
      <c r="A264" s="125"/>
      <c r="B264" s="125"/>
      <c r="C264" s="125"/>
      <c r="D264" s="125"/>
      <c r="E264" s="125"/>
      <c r="F264" s="125"/>
      <c r="G264" s="125"/>
      <c r="H264" s="125"/>
    </row>
    <row r="265" spans="1:20" x14ac:dyDescent="0.3">
      <c r="A265" s="125"/>
      <c r="B265" s="125"/>
      <c r="C265" s="125"/>
      <c r="D265" s="125"/>
      <c r="E265" s="125"/>
      <c r="F265" s="125"/>
      <c r="G265" s="125"/>
      <c r="H265" s="125"/>
    </row>
    <row r="266" spans="1:20" x14ac:dyDescent="0.3">
      <c r="A266" s="125"/>
      <c r="B266" s="125"/>
      <c r="C266" s="125"/>
      <c r="D266" s="125"/>
      <c r="E266" s="125"/>
      <c r="F266" s="125"/>
      <c r="G266" s="125"/>
      <c r="H266" s="125"/>
    </row>
    <row r="267" spans="1:20" x14ac:dyDescent="0.3">
      <c r="A267" s="125"/>
      <c r="B267" s="125"/>
      <c r="C267" s="125"/>
      <c r="D267" s="125"/>
      <c r="E267" s="125"/>
      <c r="F267" s="125"/>
      <c r="G267" s="125"/>
      <c r="H267" s="125"/>
    </row>
    <row r="268" spans="1:20" x14ac:dyDescent="0.3">
      <c r="A268" s="125"/>
      <c r="B268" s="125"/>
      <c r="C268" s="125"/>
      <c r="D268" s="125"/>
      <c r="E268" s="125"/>
      <c r="F268" s="125"/>
      <c r="G268" s="125"/>
      <c r="H268" s="125"/>
    </row>
    <row r="269" spans="1:20" x14ac:dyDescent="0.3">
      <c r="A269" s="125"/>
      <c r="B269" s="125"/>
      <c r="C269" s="125"/>
      <c r="D269" s="125"/>
      <c r="E269" s="125"/>
      <c r="F269" s="125"/>
      <c r="G269" s="125"/>
      <c r="H269" s="125"/>
    </row>
    <row r="270" spans="1:20" x14ac:dyDescent="0.3">
      <c r="A270" s="125"/>
      <c r="B270" s="125"/>
      <c r="C270" s="125"/>
      <c r="D270" s="125"/>
      <c r="E270" s="125"/>
      <c r="F270" s="125"/>
      <c r="G270" s="125"/>
      <c r="H270" s="125"/>
    </row>
    <row r="271" spans="1:20" x14ac:dyDescent="0.3">
      <c r="A271" s="125"/>
      <c r="B271" s="125"/>
      <c r="C271" s="125"/>
      <c r="D271" s="125"/>
      <c r="E271" s="125"/>
      <c r="F271" s="125"/>
      <c r="G271" s="125"/>
      <c r="H271" s="125"/>
    </row>
    <row r="272" spans="1:20" x14ac:dyDescent="0.3">
      <c r="A272" s="125"/>
      <c r="B272" s="125"/>
      <c r="C272" s="125"/>
      <c r="D272" s="125"/>
      <c r="E272" s="125"/>
      <c r="F272" s="125"/>
      <c r="G272" s="125"/>
      <c r="H272" s="125"/>
      <c r="R272" s="133"/>
      <c r="S272" s="133"/>
      <c r="T272" s="133"/>
    </row>
    <row r="273" spans="1:8" x14ac:dyDescent="0.3">
      <c r="A273" s="125"/>
      <c r="B273" s="125"/>
      <c r="C273" s="125"/>
      <c r="D273" s="125"/>
      <c r="E273" s="125"/>
      <c r="F273" s="125"/>
      <c r="G273" s="125"/>
      <c r="H273" s="125"/>
    </row>
    <row r="274" spans="1:8" x14ac:dyDescent="0.3">
      <c r="A274" s="125"/>
      <c r="B274" s="125"/>
      <c r="C274" s="125"/>
      <c r="D274" s="125"/>
      <c r="E274" s="125"/>
      <c r="F274" s="125"/>
      <c r="G274" s="125"/>
      <c r="H274" s="125"/>
    </row>
    <row r="275" spans="1:8" x14ac:dyDescent="0.3">
      <c r="A275" s="125"/>
      <c r="B275" s="125"/>
      <c r="C275" s="125"/>
      <c r="D275" s="125"/>
      <c r="E275" s="125"/>
      <c r="F275" s="125"/>
      <c r="G275" s="125"/>
      <c r="H275" s="125"/>
    </row>
    <row r="276" spans="1:8" x14ac:dyDescent="0.3">
      <c r="A276" s="125"/>
      <c r="B276" s="125"/>
      <c r="C276" s="125"/>
      <c r="D276" s="125"/>
      <c r="E276" s="125"/>
      <c r="F276" s="125"/>
      <c r="G276" s="125"/>
      <c r="H276" s="125"/>
    </row>
    <row r="277" spans="1:8" x14ac:dyDescent="0.3">
      <c r="A277" s="125"/>
      <c r="B277" s="125"/>
      <c r="C277" s="125"/>
      <c r="D277" s="125"/>
      <c r="E277" s="125"/>
      <c r="F277" s="125"/>
      <c r="G277" s="125"/>
      <c r="H277" s="125"/>
    </row>
    <row r="278" spans="1:8" x14ac:dyDescent="0.3">
      <c r="A278" s="125"/>
      <c r="B278" s="125"/>
      <c r="C278" s="125"/>
      <c r="D278" s="125"/>
      <c r="E278" s="125"/>
      <c r="F278" s="125"/>
      <c r="G278" s="125"/>
      <c r="H278" s="125"/>
    </row>
    <row r="279" spans="1:8" x14ac:dyDescent="0.3">
      <c r="A279" s="125"/>
      <c r="B279" s="125"/>
      <c r="C279" s="125"/>
      <c r="D279" s="125"/>
      <c r="E279" s="125"/>
      <c r="F279" s="125"/>
      <c r="G279" s="125"/>
      <c r="H279" s="125"/>
    </row>
    <row r="280" spans="1:8" x14ac:dyDescent="0.3">
      <c r="A280" s="125"/>
      <c r="B280" s="125"/>
      <c r="C280" s="125"/>
      <c r="D280" s="125"/>
      <c r="E280" s="125"/>
      <c r="F280" s="125"/>
      <c r="G280" s="125"/>
      <c r="H280" s="125"/>
    </row>
    <row r="281" spans="1:8" x14ac:dyDescent="0.3">
      <c r="A281" s="125"/>
      <c r="B281" s="125"/>
      <c r="C281" s="125"/>
      <c r="D281" s="125"/>
      <c r="E281" s="125"/>
      <c r="F281" s="125"/>
      <c r="G281" s="125"/>
      <c r="H281" s="125"/>
    </row>
    <row r="282" spans="1:8" x14ac:dyDescent="0.3">
      <c r="A282" s="125"/>
      <c r="B282" s="125"/>
      <c r="C282" s="125"/>
      <c r="D282" s="125"/>
      <c r="E282" s="125"/>
      <c r="F282" s="125"/>
      <c r="G282" s="125"/>
      <c r="H282" s="125"/>
    </row>
    <row r="283" spans="1:8" x14ac:dyDescent="0.3">
      <c r="A283" s="125"/>
      <c r="B283" s="125"/>
      <c r="C283" s="125"/>
      <c r="D283" s="125"/>
      <c r="E283" s="125"/>
      <c r="F283" s="125"/>
      <c r="G283" s="125"/>
      <c r="H283" s="125"/>
    </row>
    <row r="284" spans="1:8" x14ac:dyDescent="0.3">
      <c r="A284" s="125"/>
      <c r="B284" s="125"/>
      <c r="C284" s="125"/>
      <c r="D284" s="125"/>
      <c r="E284" s="125"/>
      <c r="F284" s="125"/>
      <c r="G284" s="125"/>
      <c r="H284" s="125"/>
    </row>
    <row r="285" spans="1:8" x14ac:dyDescent="0.3">
      <c r="A285" s="125"/>
      <c r="B285" s="125"/>
      <c r="C285" s="125"/>
      <c r="D285" s="125"/>
      <c r="E285" s="125"/>
      <c r="F285" s="125"/>
      <c r="G285" s="125"/>
      <c r="H285" s="125"/>
    </row>
    <row r="286" spans="1:8" x14ac:dyDescent="0.3">
      <c r="A286" s="125"/>
      <c r="B286" s="125"/>
      <c r="C286" s="125"/>
      <c r="D286" s="125"/>
      <c r="E286" s="125"/>
      <c r="F286" s="125"/>
      <c r="G286" s="125"/>
      <c r="H286" s="125"/>
    </row>
    <row r="287" spans="1:8" x14ac:dyDescent="0.3">
      <c r="A287" s="125"/>
      <c r="B287" s="125"/>
      <c r="C287" s="125"/>
      <c r="D287" s="125"/>
      <c r="E287" s="125"/>
      <c r="F287" s="125"/>
      <c r="G287" s="125"/>
      <c r="H287" s="125"/>
    </row>
    <row r="288" spans="1:8" x14ac:dyDescent="0.3">
      <c r="A288" s="125"/>
      <c r="B288" s="125"/>
      <c r="C288" s="125"/>
      <c r="D288" s="125"/>
      <c r="E288" s="125"/>
      <c r="F288" s="125"/>
      <c r="G288" s="125"/>
      <c r="H288" s="125"/>
    </row>
    <row r="289" spans="1:8" x14ac:dyDescent="0.3">
      <c r="A289" s="125"/>
      <c r="B289" s="125"/>
      <c r="C289" s="125"/>
      <c r="D289" s="125"/>
      <c r="E289" s="125"/>
      <c r="F289" s="125"/>
      <c r="G289" s="125"/>
      <c r="H289" s="125"/>
    </row>
    <row r="290" spans="1:8" x14ac:dyDescent="0.3">
      <c r="A290" s="125"/>
      <c r="B290" s="125"/>
      <c r="C290" s="125"/>
      <c r="D290" s="125"/>
      <c r="E290" s="125"/>
      <c r="F290" s="125"/>
      <c r="G290" s="125"/>
      <c r="H290" s="125"/>
    </row>
    <row r="291" spans="1:8" x14ac:dyDescent="0.3">
      <c r="A291" s="125"/>
      <c r="B291" s="125"/>
      <c r="C291" s="125"/>
      <c r="D291" s="125"/>
      <c r="E291" s="125"/>
      <c r="F291" s="125"/>
      <c r="G291" s="125"/>
      <c r="H291" s="125"/>
    </row>
    <row r="292" spans="1:8" x14ac:dyDescent="0.3">
      <c r="A292" s="125"/>
      <c r="B292" s="125"/>
      <c r="C292" s="125"/>
      <c r="D292" s="125"/>
      <c r="E292" s="125"/>
      <c r="F292" s="125"/>
      <c r="G292" s="125"/>
      <c r="H292" s="125"/>
    </row>
    <row r="293" spans="1:8" x14ac:dyDescent="0.3">
      <c r="A293" s="125"/>
      <c r="B293" s="125"/>
      <c r="C293" s="125"/>
      <c r="D293" s="125"/>
      <c r="E293" s="125"/>
      <c r="F293" s="125"/>
      <c r="G293" s="125"/>
      <c r="H293" s="125"/>
    </row>
    <row r="294" spans="1:8" x14ac:dyDescent="0.3">
      <c r="A294" s="125"/>
      <c r="B294" s="125"/>
      <c r="C294" s="125"/>
      <c r="D294" s="125"/>
      <c r="E294" s="125"/>
      <c r="F294" s="125"/>
      <c r="G294" s="125"/>
      <c r="H294" s="125"/>
    </row>
    <row r="295" spans="1:8" x14ac:dyDescent="0.3">
      <c r="A295" s="125"/>
      <c r="B295" s="125"/>
      <c r="C295" s="125"/>
      <c r="D295" s="125"/>
      <c r="E295" s="125"/>
      <c r="F295" s="125"/>
      <c r="G295" s="125"/>
      <c r="H295" s="125"/>
    </row>
    <row r="296" spans="1:8" x14ac:dyDescent="0.3">
      <c r="A296" s="125"/>
      <c r="B296" s="125"/>
      <c r="C296" s="125"/>
      <c r="D296" s="125"/>
      <c r="E296" s="125"/>
      <c r="F296" s="125"/>
      <c r="G296" s="125"/>
      <c r="H296" s="125"/>
    </row>
    <row r="297" spans="1:8" x14ac:dyDescent="0.3">
      <c r="A297" s="125"/>
      <c r="B297" s="125"/>
      <c r="C297" s="125"/>
      <c r="D297" s="125"/>
      <c r="E297" s="125"/>
      <c r="F297" s="125"/>
      <c r="G297" s="125"/>
      <c r="H297" s="125"/>
    </row>
    <row r="298" spans="1:8" x14ac:dyDescent="0.3">
      <c r="A298" s="125"/>
      <c r="B298" s="125"/>
      <c r="C298" s="125"/>
      <c r="D298" s="125"/>
      <c r="E298" s="125"/>
      <c r="F298" s="125"/>
      <c r="G298" s="125"/>
      <c r="H298" s="125"/>
    </row>
    <row r="299" spans="1:8" x14ac:dyDescent="0.3">
      <c r="A299" s="125"/>
      <c r="B299" s="125"/>
      <c r="C299" s="125"/>
      <c r="D299" s="125"/>
      <c r="E299" s="125"/>
      <c r="F299" s="125"/>
      <c r="G299" s="125"/>
      <c r="H299" s="125"/>
    </row>
    <row r="300" spans="1:8" x14ac:dyDescent="0.3">
      <c r="A300" s="125"/>
      <c r="B300" s="125"/>
      <c r="C300" s="125"/>
      <c r="D300" s="125"/>
      <c r="E300" s="125"/>
      <c r="F300" s="125"/>
      <c r="G300" s="125"/>
      <c r="H300" s="125"/>
    </row>
    <row r="301" spans="1:8" x14ac:dyDescent="0.3">
      <c r="A301" s="125"/>
      <c r="B301" s="125"/>
      <c r="C301" s="125"/>
      <c r="D301" s="125"/>
      <c r="E301" s="125"/>
      <c r="F301" s="125"/>
      <c r="G301" s="125"/>
      <c r="H301" s="125"/>
    </row>
    <row r="302" spans="1:8" x14ac:dyDescent="0.3">
      <c r="A302" s="125"/>
      <c r="B302" s="125"/>
      <c r="C302" s="125"/>
      <c r="D302" s="125"/>
      <c r="E302" s="125"/>
      <c r="F302" s="125"/>
      <c r="G302" s="125"/>
      <c r="H302" s="125"/>
    </row>
    <row r="303" spans="1:8" x14ac:dyDescent="0.3">
      <c r="A303" s="125"/>
      <c r="B303" s="125"/>
      <c r="C303" s="125"/>
      <c r="D303" s="125"/>
      <c r="E303" s="125"/>
      <c r="F303" s="125"/>
      <c r="G303" s="125"/>
      <c r="H303" s="125"/>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2EC1F-B6D9-4965-A9F3-B9A60E2A23C8}">
  <dimension ref="A1:B1504"/>
  <sheetViews>
    <sheetView workbookViewId="0">
      <selection sqref="A1:XFD1048576"/>
    </sheetView>
  </sheetViews>
  <sheetFormatPr defaultRowHeight="14.4" x14ac:dyDescent="0.3"/>
  <cols>
    <col min="1" max="1" width="12.44140625" bestFit="1" customWidth="1"/>
    <col min="2" max="2" width="34.6640625" bestFit="1" customWidth="1"/>
  </cols>
  <sheetData>
    <row r="1" spans="1:2" x14ac:dyDescent="0.3">
      <c r="A1" s="46" t="s">
        <v>3205</v>
      </c>
      <c r="B1" s="46" t="s">
        <v>3373</v>
      </c>
    </row>
    <row r="2" spans="1:2" x14ac:dyDescent="0.3">
      <c r="A2" s="46">
        <v>200001</v>
      </c>
      <c r="B2" s="46" t="s">
        <v>6052</v>
      </c>
    </row>
    <row r="3" spans="1:2" x14ac:dyDescent="0.3">
      <c r="A3" s="46">
        <v>200002</v>
      </c>
      <c r="B3" s="46" t="s">
        <v>6053</v>
      </c>
    </row>
    <row r="4" spans="1:2" x14ac:dyDescent="0.3">
      <c r="A4" s="46">
        <v>200003</v>
      </c>
      <c r="B4" s="46" t="s">
        <v>6054</v>
      </c>
    </row>
    <row r="5" spans="1:2" x14ac:dyDescent="0.3">
      <c r="A5" s="46">
        <v>200004</v>
      </c>
      <c r="B5" s="46" t="s">
        <v>6055</v>
      </c>
    </row>
    <row r="6" spans="1:2" x14ac:dyDescent="0.3">
      <c r="A6" s="46">
        <v>200005</v>
      </c>
      <c r="B6" s="46" t="s">
        <v>6056</v>
      </c>
    </row>
    <row r="7" spans="1:2" x14ac:dyDescent="0.3">
      <c r="A7" s="46">
        <v>200006</v>
      </c>
      <c r="B7" s="46" t="s">
        <v>6057</v>
      </c>
    </row>
    <row r="8" spans="1:2" x14ac:dyDescent="0.3">
      <c r="A8" s="46">
        <v>200007</v>
      </c>
      <c r="B8" s="46" t="s">
        <v>6058</v>
      </c>
    </row>
    <row r="9" spans="1:2" x14ac:dyDescent="0.3">
      <c r="A9" s="46">
        <v>200008</v>
      </c>
      <c r="B9" s="46" t="s">
        <v>6059</v>
      </c>
    </row>
    <row r="10" spans="1:2" x14ac:dyDescent="0.3">
      <c r="A10" s="46">
        <v>200009</v>
      </c>
      <c r="B10" s="46" t="s">
        <v>6060</v>
      </c>
    </row>
    <row r="11" spans="1:2" x14ac:dyDescent="0.3">
      <c r="A11" s="46">
        <v>200010</v>
      </c>
      <c r="B11" s="46" t="s">
        <v>6061</v>
      </c>
    </row>
    <row r="12" spans="1:2" x14ac:dyDescent="0.3">
      <c r="A12" s="46">
        <v>200011</v>
      </c>
      <c r="B12" s="46" t="s">
        <v>6062</v>
      </c>
    </row>
    <row r="13" spans="1:2" x14ac:dyDescent="0.3">
      <c r="A13" s="46">
        <v>200012</v>
      </c>
      <c r="B13" s="46" t="s">
        <v>6063</v>
      </c>
    </row>
    <row r="14" spans="1:2" x14ac:dyDescent="0.3">
      <c r="A14" s="46">
        <v>200013</v>
      </c>
      <c r="B14" s="46" t="s">
        <v>6064</v>
      </c>
    </row>
    <row r="15" spans="1:2" x14ac:dyDescent="0.3">
      <c r="A15" s="46">
        <v>200014</v>
      </c>
      <c r="B15" s="46" t="s">
        <v>6065</v>
      </c>
    </row>
    <row r="16" spans="1:2" x14ac:dyDescent="0.3">
      <c r="A16" s="46">
        <v>200015</v>
      </c>
      <c r="B16" s="46" t="s">
        <v>6066</v>
      </c>
    </row>
    <row r="17" spans="1:2" x14ac:dyDescent="0.3">
      <c r="A17" s="46">
        <v>200016</v>
      </c>
      <c r="B17" s="46" t="s">
        <v>6067</v>
      </c>
    </row>
    <row r="18" spans="1:2" x14ac:dyDescent="0.3">
      <c r="A18" s="46">
        <v>200017</v>
      </c>
      <c r="B18" s="46" t="s">
        <v>6068</v>
      </c>
    </row>
    <row r="19" spans="1:2" x14ac:dyDescent="0.3">
      <c r="A19" s="46">
        <v>200018</v>
      </c>
      <c r="B19" s="46" t="s">
        <v>6069</v>
      </c>
    </row>
    <row r="20" spans="1:2" x14ac:dyDescent="0.3">
      <c r="A20" s="46">
        <v>210001</v>
      </c>
      <c r="B20" s="46" t="s">
        <v>6070</v>
      </c>
    </row>
    <row r="21" spans="1:2" x14ac:dyDescent="0.3">
      <c r="A21" s="46">
        <v>210002</v>
      </c>
      <c r="B21" s="46" t="s">
        <v>6071</v>
      </c>
    </row>
    <row r="22" spans="1:2" x14ac:dyDescent="0.3">
      <c r="A22" s="46">
        <v>210003</v>
      </c>
      <c r="B22" s="46" t="s">
        <v>6072</v>
      </c>
    </row>
    <row r="23" spans="1:2" x14ac:dyDescent="0.3">
      <c r="A23" s="46">
        <v>210004</v>
      </c>
      <c r="B23" s="46" t="s">
        <v>6073</v>
      </c>
    </row>
    <row r="24" spans="1:2" x14ac:dyDescent="0.3">
      <c r="A24" s="46">
        <v>210005</v>
      </c>
      <c r="B24" s="46" t="s">
        <v>6074</v>
      </c>
    </row>
    <row r="25" spans="1:2" x14ac:dyDescent="0.3">
      <c r="A25" s="46">
        <v>210006</v>
      </c>
      <c r="B25" s="46" t="s">
        <v>6075</v>
      </c>
    </row>
    <row r="26" spans="1:2" x14ac:dyDescent="0.3">
      <c r="A26" s="46">
        <v>210007</v>
      </c>
      <c r="B26" s="46" t="s">
        <v>6076</v>
      </c>
    </row>
    <row r="27" spans="1:2" x14ac:dyDescent="0.3">
      <c r="A27" s="46">
        <v>210008</v>
      </c>
      <c r="B27" s="46" t="s">
        <v>6077</v>
      </c>
    </row>
    <row r="28" spans="1:2" x14ac:dyDescent="0.3">
      <c r="A28" s="46">
        <v>210009</v>
      </c>
      <c r="B28" s="46" t="s">
        <v>6078</v>
      </c>
    </row>
    <row r="29" spans="1:2" x14ac:dyDescent="0.3">
      <c r="A29" s="46">
        <v>210010</v>
      </c>
      <c r="B29" s="46" t="s">
        <v>4833</v>
      </c>
    </row>
    <row r="30" spans="1:2" x14ac:dyDescent="0.3">
      <c r="A30" s="46">
        <v>210011</v>
      </c>
      <c r="B30" s="46" t="s">
        <v>6079</v>
      </c>
    </row>
    <row r="31" spans="1:2" x14ac:dyDescent="0.3">
      <c r="A31" s="46">
        <v>210012</v>
      </c>
      <c r="B31" s="46" t="s">
        <v>4819</v>
      </c>
    </row>
    <row r="32" spans="1:2" x14ac:dyDescent="0.3">
      <c r="A32" s="46">
        <v>210013</v>
      </c>
      <c r="B32" s="46" t="s">
        <v>6080</v>
      </c>
    </row>
    <row r="33" spans="1:2" x14ac:dyDescent="0.3">
      <c r="A33" s="46">
        <v>210014</v>
      </c>
      <c r="B33" s="46" t="s">
        <v>6081</v>
      </c>
    </row>
    <row r="34" spans="1:2" x14ac:dyDescent="0.3">
      <c r="A34" s="46">
        <v>210015</v>
      </c>
      <c r="B34" s="46" t="s">
        <v>6082</v>
      </c>
    </row>
    <row r="35" spans="1:2" x14ac:dyDescent="0.3">
      <c r="A35" s="46">
        <v>210016</v>
      </c>
      <c r="B35" s="46" t="s">
        <v>6083</v>
      </c>
    </row>
    <row r="36" spans="1:2" x14ac:dyDescent="0.3">
      <c r="A36" s="46">
        <v>210017</v>
      </c>
      <c r="B36" s="46" t="s">
        <v>6084</v>
      </c>
    </row>
    <row r="37" spans="1:2" x14ac:dyDescent="0.3">
      <c r="A37" s="46">
        <v>210018</v>
      </c>
      <c r="B37" s="46" t="s">
        <v>6085</v>
      </c>
    </row>
    <row r="38" spans="1:2" x14ac:dyDescent="0.3">
      <c r="A38" s="46">
        <v>210019</v>
      </c>
      <c r="B38" s="46" t="s">
        <v>6086</v>
      </c>
    </row>
    <row r="39" spans="1:2" x14ac:dyDescent="0.3">
      <c r="A39" s="46">
        <v>210020</v>
      </c>
      <c r="B39" s="46" t="s">
        <v>6087</v>
      </c>
    </row>
    <row r="40" spans="1:2" x14ac:dyDescent="0.3">
      <c r="A40" s="46">
        <v>210021</v>
      </c>
      <c r="B40" s="46" t="s">
        <v>6088</v>
      </c>
    </row>
    <row r="41" spans="1:2" x14ac:dyDescent="0.3">
      <c r="A41" s="46">
        <v>210022</v>
      </c>
      <c r="B41" s="46" t="s">
        <v>6089</v>
      </c>
    </row>
    <row r="42" spans="1:2" x14ac:dyDescent="0.3">
      <c r="A42" s="46">
        <v>210023</v>
      </c>
      <c r="B42" s="46" t="s">
        <v>6090</v>
      </c>
    </row>
    <row r="43" spans="1:2" x14ac:dyDescent="0.3">
      <c r="A43" s="46">
        <v>210024</v>
      </c>
      <c r="B43" s="46" t="s">
        <v>6091</v>
      </c>
    </row>
    <row r="44" spans="1:2" x14ac:dyDescent="0.3">
      <c r="A44" s="46">
        <v>210025</v>
      </c>
      <c r="B44" s="46" t="s">
        <v>6092</v>
      </c>
    </row>
    <row r="45" spans="1:2" x14ac:dyDescent="0.3">
      <c r="A45" s="46">
        <v>210026</v>
      </c>
      <c r="B45" s="46" t="s">
        <v>6093</v>
      </c>
    </row>
    <row r="46" spans="1:2" x14ac:dyDescent="0.3">
      <c r="A46" s="46">
        <v>210027</v>
      </c>
      <c r="B46" s="46" t="s">
        <v>6094</v>
      </c>
    </row>
    <row r="47" spans="1:2" x14ac:dyDescent="0.3">
      <c r="A47" s="46">
        <v>210028</v>
      </c>
      <c r="B47" s="46" t="s">
        <v>6095</v>
      </c>
    </row>
    <row r="48" spans="1:2" x14ac:dyDescent="0.3">
      <c r="A48" s="46">
        <v>210029</v>
      </c>
      <c r="B48" s="46" t="s">
        <v>6096</v>
      </c>
    </row>
    <row r="49" spans="1:2" x14ac:dyDescent="0.3">
      <c r="A49" s="46">
        <v>210030</v>
      </c>
      <c r="B49" s="46" t="s">
        <v>6097</v>
      </c>
    </row>
    <row r="50" spans="1:2" x14ac:dyDescent="0.3">
      <c r="A50" s="46">
        <v>210031</v>
      </c>
      <c r="B50" s="46" t="s">
        <v>4722</v>
      </c>
    </row>
    <row r="51" spans="1:2" x14ac:dyDescent="0.3">
      <c r="A51" s="46">
        <v>210032</v>
      </c>
      <c r="B51" s="46" t="s">
        <v>6098</v>
      </c>
    </row>
    <row r="52" spans="1:2" x14ac:dyDescent="0.3">
      <c r="A52" s="46">
        <v>210033</v>
      </c>
      <c r="B52" s="46" t="s">
        <v>6099</v>
      </c>
    </row>
    <row r="53" spans="1:2" x14ac:dyDescent="0.3">
      <c r="A53" s="46">
        <v>210034</v>
      </c>
      <c r="B53" s="46" t="s">
        <v>6100</v>
      </c>
    </row>
    <row r="54" spans="1:2" x14ac:dyDescent="0.3">
      <c r="A54" s="46">
        <v>210035</v>
      </c>
      <c r="B54" s="46" t="s">
        <v>6101</v>
      </c>
    </row>
    <row r="55" spans="1:2" x14ac:dyDescent="0.3">
      <c r="A55" s="46">
        <v>210036</v>
      </c>
      <c r="B55" s="46" t="s">
        <v>6102</v>
      </c>
    </row>
    <row r="56" spans="1:2" x14ac:dyDescent="0.3">
      <c r="A56" s="46">
        <v>210037</v>
      </c>
      <c r="B56" s="46" t="s">
        <v>6103</v>
      </c>
    </row>
    <row r="57" spans="1:2" x14ac:dyDescent="0.3">
      <c r="A57" s="46">
        <v>210038</v>
      </c>
      <c r="B57" s="46" t="s">
        <v>6104</v>
      </c>
    </row>
    <row r="58" spans="1:2" x14ac:dyDescent="0.3">
      <c r="A58" s="46">
        <v>210039</v>
      </c>
      <c r="B58" s="46" t="s">
        <v>6105</v>
      </c>
    </row>
    <row r="59" spans="1:2" x14ac:dyDescent="0.3">
      <c r="A59" s="46">
        <v>210040</v>
      </c>
      <c r="B59" s="46" t="s">
        <v>6106</v>
      </c>
    </row>
    <row r="60" spans="1:2" x14ac:dyDescent="0.3">
      <c r="A60" s="46">
        <v>210041</v>
      </c>
      <c r="B60" s="46" t="s">
        <v>6107</v>
      </c>
    </row>
    <row r="61" spans="1:2" x14ac:dyDescent="0.3">
      <c r="A61" s="46">
        <v>210042</v>
      </c>
      <c r="B61" s="46" t="s">
        <v>6108</v>
      </c>
    </row>
    <row r="62" spans="1:2" x14ac:dyDescent="0.3">
      <c r="A62" s="46">
        <v>210044</v>
      </c>
      <c r="B62" s="46" t="s">
        <v>6109</v>
      </c>
    </row>
    <row r="63" spans="1:2" x14ac:dyDescent="0.3">
      <c r="A63" s="46">
        <v>210046</v>
      </c>
      <c r="B63" s="46" t="s">
        <v>6110</v>
      </c>
    </row>
    <row r="64" spans="1:2" x14ac:dyDescent="0.3">
      <c r="A64" s="46">
        <v>210047</v>
      </c>
      <c r="B64" s="46" t="s">
        <v>6111</v>
      </c>
    </row>
    <row r="65" spans="1:2" x14ac:dyDescent="0.3">
      <c r="A65" s="46">
        <v>210048</v>
      </c>
      <c r="B65" s="46" t="s">
        <v>6112</v>
      </c>
    </row>
    <row r="66" spans="1:2" x14ac:dyDescent="0.3">
      <c r="A66" s="46">
        <v>210049</v>
      </c>
      <c r="B66" s="46" t="s">
        <v>6113</v>
      </c>
    </row>
    <row r="67" spans="1:2" x14ac:dyDescent="0.3">
      <c r="A67" s="46">
        <v>210050</v>
      </c>
      <c r="B67" s="46" t="s">
        <v>6114</v>
      </c>
    </row>
    <row r="68" spans="1:2" x14ac:dyDescent="0.3">
      <c r="A68" s="46">
        <v>210051</v>
      </c>
      <c r="B68" s="46" t="s">
        <v>4769</v>
      </c>
    </row>
    <row r="69" spans="1:2" x14ac:dyDescent="0.3">
      <c r="A69" s="46">
        <v>210052</v>
      </c>
      <c r="B69" s="46" t="s">
        <v>6115</v>
      </c>
    </row>
    <row r="70" spans="1:2" x14ac:dyDescent="0.3">
      <c r="A70" s="46">
        <v>210053</v>
      </c>
      <c r="B70" s="46" t="s">
        <v>6116</v>
      </c>
    </row>
    <row r="71" spans="1:2" x14ac:dyDescent="0.3">
      <c r="A71" s="46">
        <v>210054</v>
      </c>
      <c r="B71" s="46" t="s">
        <v>6117</v>
      </c>
    </row>
    <row r="72" spans="1:2" x14ac:dyDescent="0.3">
      <c r="A72" s="46">
        <v>210055</v>
      </c>
      <c r="B72" s="46" t="s">
        <v>6118</v>
      </c>
    </row>
    <row r="73" spans="1:2" x14ac:dyDescent="0.3">
      <c r="A73" s="46">
        <v>210056</v>
      </c>
      <c r="B73" s="46" t="s">
        <v>6119</v>
      </c>
    </row>
    <row r="74" spans="1:2" x14ac:dyDescent="0.3">
      <c r="A74" s="46">
        <v>210057</v>
      </c>
      <c r="B74" s="46" t="s">
        <v>6120</v>
      </c>
    </row>
    <row r="75" spans="1:2" x14ac:dyDescent="0.3">
      <c r="A75" s="46">
        <v>210058</v>
      </c>
      <c r="B75" s="46" t="s">
        <v>6121</v>
      </c>
    </row>
    <row r="76" spans="1:2" x14ac:dyDescent="0.3">
      <c r="A76" s="46">
        <v>210059</v>
      </c>
      <c r="B76" s="46" t="s">
        <v>6122</v>
      </c>
    </row>
    <row r="77" spans="1:2" x14ac:dyDescent="0.3">
      <c r="A77" s="46">
        <v>210060</v>
      </c>
      <c r="B77" s="46" t="s">
        <v>6123</v>
      </c>
    </row>
    <row r="78" spans="1:2" x14ac:dyDescent="0.3">
      <c r="A78" s="46">
        <v>210061</v>
      </c>
      <c r="B78" s="46" t="s">
        <v>6124</v>
      </c>
    </row>
    <row r="79" spans="1:2" x14ac:dyDescent="0.3">
      <c r="A79" s="46">
        <v>210062</v>
      </c>
      <c r="B79" s="46" t="s">
        <v>6125</v>
      </c>
    </row>
    <row r="80" spans="1:2" x14ac:dyDescent="0.3">
      <c r="A80" s="46">
        <v>210063</v>
      </c>
      <c r="B80" s="46" t="s">
        <v>6126</v>
      </c>
    </row>
    <row r="81" spans="1:2" x14ac:dyDescent="0.3">
      <c r="A81" s="46">
        <v>210064</v>
      </c>
      <c r="B81" s="46" t="s">
        <v>6127</v>
      </c>
    </row>
    <row r="82" spans="1:2" x14ac:dyDescent="0.3">
      <c r="A82" s="46">
        <v>210065</v>
      </c>
      <c r="B82" s="46" t="s">
        <v>6128</v>
      </c>
    </row>
    <row r="83" spans="1:2" x14ac:dyDescent="0.3">
      <c r="A83" s="46">
        <v>210066</v>
      </c>
      <c r="B83" s="46" t="s">
        <v>6129</v>
      </c>
    </row>
    <row r="84" spans="1:2" x14ac:dyDescent="0.3">
      <c r="A84" s="46">
        <v>210068</v>
      </c>
      <c r="B84" s="46" t="s">
        <v>6130</v>
      </c>
    </row>
    <row r="85" spans="1:2" x14ac:dyDescent="0.3">
      <c r="A85" s="46">
        <v>210069</v>
      </c>
      <c r="B85" s="46" t="s">
        <v>6131</v>
      </c>
    </row>
    <row r="86" spans="1:2" x14ac:dyDescent="0.3">
      <c r="A86" s="46">
        <v>210070</v>
      </c>
      <c r="B86" s="46" t="s">
        <v>6132</v>
      </c>
    </row>
    <row r="87" spans="1:2" x14ac:dyDescent="0.3">
      <c r="A87" s="46">
        <v>210071</v>
      </c>
      <c r="B87" s="46" t="s">
        <v>6133</v>
      </c>
    </row>
    <row r="88" spans="1:2" x14ac:dyDescent="0.3">
      <c r="A88" s="46">
        <v>210072</v>
      </c>
      <c r="B88" s="46" t="s">
        <v>6134</v>
      </c>
    </row>
    <row r="89" spans="1:2" x14ac:dyDescent="0.3">
      <c r="A89" s="46">
        <v>210073</v>
      </c>
      <c r="B89" s="46" t="s">
        <v>6135</v>
      </c>
    </row>
    <row r="90" spans="1:2" x14ac:dyDescent="0.3">
      <c r="A90" s="46">
        <v>210074</v>
      </c>
      <c r="B90" s="46" t="s">
        <v>4711</v>
      </c>
    </row>
    <row r="91" spans="1:2" x14ac:dyDescent="0.3">
      <c r="A91" s="46">
        <v>210075</v>
      </c>
      <c r="B91" s="46" t="s">
        <v>6136</v>
      </c>
    </row>
    <row r="92" spans="1:2" x14ac:dyDescent="0.3">
      <c r="A92" s="46">
        <v>210076</v>
      </c>
      <c r="B92" s="46" t="s">
        <v>6137</v>
      </c>
    </row>
    <row r="93" spans="1:2" x14ac:dyDescent="0.3">
      <c r="A93" s="46">
        <v>210077</v>
      </c>
      <c r="B93" s="46" t="s">
        <v>6138</v>
      </c>
    </row>
    <row r="94" spans="1:2" x14ac:dyDescent="0.3">
      <c r="A94" s="46">
        <v>210078</v>
      </c>
      <c r="B94" s="46" t="s">
        <v>6139</v>
      </c>
    </row>
    <row r="95" spans="1:2" x14ac:dyDescent="0.3">
      <c r="A95" s="46">
        <v>210079</v>
      </c>
      <c r="B95" s="46" t="s">
        <v>6140</v>
      </c>
    </row>
    <row r="96" spans="1:2" x14ac:dyDescent="0.3">
      <c r="A96" s="46">
        <v>210080</v>
      </c>
      <c r="B96" s="46" t="s">
        <v>6141</v>
      </c>
    </row>
    <row r="97" spans="1:2" x14ac:dyDescent="0.3">
      <c r="A97" s="46">
        <v>210081</v>
      </c>
      <c r="B97" s="46" t="s">
        <v>6142</v>
      </c>
    </row>
    <row r="98" spans="1:2" x14ac:dyDescent="0.3">
      <c r="A98" s="46">
        <v>210082</v>
      </c>
      <c r="B98" s="46" t="s">
        <v>6143</v>
      </c>
    </row>
    <row r="99" spans="1:2" x14ac:dyDescent="0.3">
      <c r="A99" s="46">
        <v>210083</v>
      </c>
      <c r="B99" s="46" t="s">
        <v>6144</v>
      </c>
    </row>
    <row r="100" spans="1:2" x14ac:dyDescent="0.3">
      <c r="A100" s="46">
        <v>210084</v>
      </c>
      <c r="B100" s="46" t="s">
        <v>6145</v>
      </c>
    </row>
    <row r="101" spans="1:2" x14ac:dyDescent="0.3">
      <c r="A101" s="46">
        <v>210085</v>
      </c>
      <c r="B101" s="46" t="s">
        <v>6146</v>
      </c>
    </row>
    <row r="102" spans="1:2" x14ac:dyDescent="0.3">
      <c r="A102" s="46">
        <v>210086</v>
      </c>
      <c r="B102" s="46" t="s">
        <v>6147</v>
      </c>
    </row>
    <row r="103" spans="1:2" x14ac:dyDescent="0.3">
      <c r="A103" s="46">
        <v>210087</v>
      </c>
      <c r="B103" s="46" t="s">
        <v>4754</v>
      </c>
    </row>
    <row r="104" spans="1:2" x14ac:dyDescent="0.3">
      <c r="A104" s="46">
        <v>210088</v>
      </c>
      <c r="B104" s="46" t="s">
        <v>4758</v>
      </c>
    </row>
    <row r="105" spans="1:2" x14ac:dyDescent="0.3">
      <c r="A105" s="46">
        <v>210089</v>
      </c>
      <c r="B105" s="46" t="s">
        <v>4721</v>
      </c>
    </row>
    <row r="106" spans="1:2" x14ac:dyDescent="0.3">
      <c r="A106" s="46">
        <v>210090</v>
      </c>
      <c r="B106" s="46" t="s">
        <v>6148</v>
      </c>
    </row>
    <row r="107" spans="1:2" x14ac:dyDescent="0.3">
      <c r="A107" s="46">
        <v>210091</v>
      </c>
      <c r="B107" s="46" t="s">
        <v>6149</v>
      </c>
    </row>
    <row r="108" spans="1:2" x14ac:dyDescent="0.3">
      <c r="A108" s="46">
        <v>230001</v>
      </c>
      <c r="B108" s="46" t="s">
        <v>6150</v>
      </c>
    </row>
    <row r="109" spans="1:2" x14ac:dyDescent="0.3">
      <c r="A109" s="46">
        <v>230002</v>
      </c>
      <c r="B109" s="46" t="s">
        <v>6151</v>
      </c>
    </row>
    <row r="110" spans="1:2" x14ac:dyDescent="0.3">
      <c r="A110" s="46">
        <v>230003</v>
      </c>
      <c r="B110" s="46" t="s">
        <v>6152</v>
      </c>
    </row>
    <row r="111" spans="1:2" x14ac:dyDescent="0.3">
      <c r="A111" s="46">
        <v>230004</v>
      </c>
      <c r="B111" s="46" t="s">
        <v>6153</v>
      </c>
    </row>
    <row r="112" spans="1:2" x14ac:dyDescent="0.3">
      <c r="A112" s="46">
        <v>240019</v>
      </c>
      <c r="B112" s="46" t="s">
        <v>4815</v>
      </c>
    </row>
    <row r="113" spans="1:2" x14ac:dyDescent="0.3">
      <c r="A113" s="46">
        <v>230006</v>
      </c>
      <c r="B113" s="46" t="s">
        <v>6154</v>
      </c>
    </row>
    <row r="114" spans="1:2" x14ac:dyDescent="0.3">
      <c r="A114" s="46">
        <v>230007</v>
      </c>
      <c r="B114" s="46" t="s">
        <v>6155</v>
      </c>
    </row>
    <row r="115" spans="1:2" x14ac:dyDescent="0.3">
      <c r="A115" s="46">
        <v>230008</v>
      </c>
      <c r="B115" s="46" t="s">
        <v>6156</v>
      </c>
    </row>
    <row r="116" spans="1:2" x14ac:dyDescent="0.3">
      <c r="A116" s="46">
        <v>230009</v>
      </c>
      <c r="B116" s="46" t="s">
        <v>6157</v>
      </c>
    </row>
    <row r="117" spans="1:2" x14ac:dyDescent="0.3">
      <c r="A117" s="46">
        <v>230010</v>
      </c>
      <c r="B117" s="46" t="s">
        <v>6158</v>
      </c>
    </row>
    <row r="118" spans="1:2" x14ac:dyDescent="0.3">
      <c r="A118" s="46">
        <v>230011</v>
      </c>
      <c r="B118" s="46" t="s">
        <v>6159</v>
      </c>
    </row>
    <row r="119" spans="1:2" x14ac:dyDescent="0.3">
      <c r="A119" s="46">
        <v>230012</v>
      </c>
      <c r="B119" s="46" t="s">
        <v>6160</v>
      </c>
    </row>
    <row r="120" spans="1:2" x14ac:dyDescent="0.3">
      <c r="A120" s="46">
        <v>230013</v>
      </c>
      <c r="B120" s="46" t="s">
        <v>6161</v>
      </c>
    </row>
    <row r="121" spans="1:2" x14ac:dyDescent="0.3">
      <c r="A121" s="46">
        <v>230014</v>
      </c>
      <c r="B121" s="46" t="s">
        <v>6162</v>
      </c>
    </row>
    <row r="122" spans="1:2" x14ac:dyDescent="0.3">
      <c r="A122" s="46">
        <v>230015</v>
      </c>
      <c r="B122" s="46" t="s">
        <v>4762</v>
      </c>
    </row>
    <row r="123" spans="1:2" x14ac:dyDescent="0.3">
      <c r="A123" s="46">
        <v>230016</v>
      </c>
      <c r="B123" s="46" t="s">
        <v>6163</v>
      </c>
    </row>
    <row r="124" spans="1:2" x14ac:dyDescent="0.3">
      <c r="A124" s="46">
        <v>230017</v>
      </c>
      <c r="B124" s="46" t="s">
        <v>4759</v>
      </c>
    </row>
    <row r="125" spans="1:2" x14ac:dyDescent="0.3">
      <c r="A125" s="46">
        <v>240028</v>
      </c>
      <c r="B125" s="46" t="s">
        <v>6164</v>
      </c>
    </row>
    <row r="126" spans="1:2" x14ac:dyDescent="0.3">
      <c r="A126" s="46">
        <v>230019</v>
      </c>
      <c r="B126" s="46" t="s">
        <v>6165</v>
      </c>
    </row>
    <row r="127" spans="1:2" x14ac:dyDescent="0.3">
      <c r="A127" s="46">
        <v>240001</v>
      </c>
      <c r="B127" s="46" t="s">
        <v>6166</v>
      </c>
    </row>
    <row r="128" spans="1:2" x14ac:dyDescent="0.3">
      <c r="A128" s="46">
        <v>240002</v>
      </c>
      <c r="B128" s="46" t="s">
        <v>6167</v>
      </c>
    </row>
    <row r="129" spans="1:2" x14ac:dyDescent="0.3">
      <c r="A129" s="46">
        <v>240003</v>
      </c>
      <c r="B129" s="46" t="s">
        <v>6168</v>
      </c>
    </row>
    <row r="130" spans="1:2" x14ac:dyDescent="0.3">
      <c r="A130" s="46">
        <v>240004</v>
      </c>
      <c r="B130" s="46" t="s">
        <v>6169</v>
      </c>
    </row>
    <row r="131" spans="1:2" x14ac:dyDescent="0.3">
      <c r="A131" s="46">
        <v>240006</v>
      </c>
      <c r="B131" s="46" t="s">
        <v>6170</v>
      </c>
    </row>
    <row r="132" spans="1:2" x14ac:dyDescent="0.3">
      <c r="A132" s="46">
        <v>240007</v>
      </c>
      <c r="B132" s="46" t="s">
        <v>6171</v>
      </c>
    </row>
    <row r="133" spans="1:2" x14ac:dyDescent="0.3">
      <c r="A133" s="46">
        <v>240008</v>
      </c>
      <c r="B133" s="46" t="s">
        <v>6172</v>
      </c>
    </row>
    <row r="134" spans="1:2" x14ac:dyDescent="0.3">
      <c r="A134" s="46">
        <v>240009</v>
      </c>
      <c r="B134" s="46" t="s">
        <v>6173</v>
      </c>
    </row>
    <row r="135" spans="1:2" x14ac:dyDescent="0.3">
      <c r="A135" s="46">
        <v>240010</v>
      </c>
      <c r="B135" s="46" t="s">
        <v>6174</v>
      </c>
    </row>
    <row r="136" spans="1:2" x14ac:dyDescent="0.3">
      <c r="A136" s="46">
        <v>240011</v>
      </c>
      <c r="B136" s="46" t="s">
        <v>6175</v>
      </c>
    </row>
    <row r="137" spans="1:2" x14ac:dyDescent="0.3">
      <c r="A137" s="46">
        <v>240012</v>
      </c>
      <c r="B137" s="46" t="s">
        <v>6176</v>
      </c>
    </row>
    <row r="138" spans="1:2" x14ac:dyDescent="0.3">
      <c r="A138" s="46">
        <v>240013</v>
      </c>
      <c r="B138" s="46" t="s">
        <v>6177</v>
      </c>
    </row>
    <row r="139" spans="1:2" x14ac:dyDescent="0.3">
      <c r="A139" s="46">
        <v>240014</v>
      </c>
      <c r="B139" s="46" t="s">
        <v>6178</v>
      </c>
    </row>
    <row r="140" spans="1:2" x14ac:dyDescent="0.3">
      <c r="A140" s="46">
        <v>240015</v>
      </c>
      <c r="B140" s="46" t="s">
        <v>6179</v>
      </c>
    </row>
    <row r="141" spans="1:2" x14ac:dyDescent="0.3">
      <c r="A141" s="46">
        <v>240016</v>
      </c>
      <c r="B141" s="46" t="s">
        <v>6180</v>
      </c>
    </row>
    <row r="142" spans="1:2" x14ac:dyDescent="0.3">
      <c r="A142" s="46">
        <v>240017</v>
      </c>
      <c r="B142" s="46" t="s">
        <v>6181</v>
      </c>
    </row>
    <row r="143" spans="1:2" x14ac:dyDescent="0.3">
      <c r="A143" s="46">
        <v>240018</v>
      </c>
      <c r="B143" s="46" t="s">
        <v>6182</v>
      </c>
    </row>
    <row r="144" spans="1:2" x14ac:dyDescent="0.3">
      <c r="A144" s="46">
        <v>240057</v>
      </c>
      <c r="B144" s="46" t="s">
        <v>6183</v>
      </c>
    </row>
    <row r="145" spans="1:2" x14ac:dyDescent="0.3">
      <c r="A145" s="46">
        <v>240068</v>
      </c>
      <c r="B145" s="46" t="s">
        <v>6184</v>
      </c>
    </row>
    <row r="146" spans="1:2" x14ac:dyDescent="0.3">
      <c r="A146" s="46">
        <v>240021</v>
      </c>
      <c r="B146" s="46" t="s">
        <v>6185</v>
      </c>
    </row>
    <row r="147" spans="1:2" x14ac:dyDescent="0.3">
      <c r="A147" s="46">
        <v>240022</v>
      </c>
      <c r="B147" s="46" t="s">
        <v>6186</v>
      </c>
    </row>
    <row r="148" spans="1:2" x14ac:dyDescent="0.3">
      <c r="A148" s="46">
        <v>240024</v>
      </c>
      <c r="B148" s="46" t="s">
        <v>6187</v>
      </c>
    </row>
    <row r="149" spans="1:2" x14ac:dyDescent="0.3">
      <c r="A149" s="46">
        <v>240025</v>
      </c>
      <c r="B149" s="46" t="s">
        <v>6188</v>
      </c>
    </row>
    <row r="150" spans="1:2" x14ac:dyDescent="0.3">
      <c r="A150" s="46">
        <v>240026</v>
      </c>
      <c r="B150" s="46" t="s">
        <v>6189</v>
      </c>
    </row>
    <row r="151" spans="1:2" x14ac:dyDescent="0.3">
      <c r="A151" s="46">
        <v>240027</v>
      </c>
      <c r="B151" s="46" t="s">
        <v>6190</v>
      </c>
    </row>
    <row r="152" spans="1:2" x14ac:dyDescent="0.3">
      <c r="A152" s="46">
        <v>240075</v>
      </c>
      <c r="B152" s="46" t="s">
        <v>6191</v>
      </c>
    </row>
    <row r="153" spans="1:2" x14ac:dyDescent="0.3">
      <c r="A153" s="46">
        <v>240080</v>
      </c>
      <c r="B153" s="46" t="s">
        <v>6192</v>
      </c>
    </row>
    <row r="154" spans="1:2" x14ac:dyDescent="0.3">
      <c r="A154" s="46">
        <v>240030</v>
      </c>
      <c r="B154" s="46" t="s">
        <v>6193</v>
      </c>
    </row>
    <row r="155" spans="1:2" x14ac:dyDescent="0.3">
      <c r="A155" s="46">
        <v>240031</v>
      </c>
      <c r="B155" s="46" t="s">
        <v>6194</v>
      </c>
    </row>
    <row r="156" spans="1:2" x14ac:dyDescent="0.3">
      <c r="A156" s="46">
        <v>240032</v>
      </c>
      <c r="B156" s="46" t="s">
        <v>6195</v>
      </c>
    </row>
    <row r="157" spans="1:2" x14ac:dyDescent="0.3">
      <c r="A157" s="46">
        <v>240033</v>
      </c>
      <c r="B157" s="46" t="s">
        <v>6196</v>
      </c>
    </row>
    <row r="158" spans="1:2" x14ac:dyDescent="0.3">
      <c r="A158" s="46">
        <v>240034</v>
      </c>
      <c r="B158" s="46" t="s">
        <v>6197</v>
      </c>
    </row>
    <row r="159" spans="1:2" x14ac:dyDescent="0.3">
      <c r="A159" s="46">
        <v>240035</v>
      </c>
      <c r="B159" s="46" t="s">
        <v>6198</v>
      </c>
    </row>
    <row r="160" spans="1:2" x14ac:dyDescent="0.3">
      <c r="A160" s="46">
        <v>240083</v>
      </c>
      <c r="B160" s="46" t="s">
        <v>4832</v>
      </c>
    </row>
    <row r="161" spans="1:2" x14ac:dyDescent="0.3">
      <c r="A161" s="46">
        <v>240122</v>
      </c>
      <c r="B161" s="46" t="s">
        <v>4800</v>
      </c>
    </row>
    <row r="162" spans="1:2" x14ac:dyDescent="0.3">
      <c r="A162" s="46">
        <v>240038</v>
      </c>
      <c r="B162" s="46" t="s">
        <v>6199</v>
      </c>
    </row>
    <row r="163" spans="1:2" x14ac:dyDescent="0.3">
      <c r="A163" s="46">
        <v>240039</v>
      </c>
      <c r="B163" s="46" t="s">
        <v>6200</v>
      </c>
    </row>
    <row r="164" spans="1:2" x14ac:dyDescent="0.3">
      <c r="A164" s="46">
        <v>240040</v>
      </c>
      <c r="B164" s="46" t="s">
        <v>6201</v>
      </c>
    </row>
    <row r="165" spans="1:2" x14ac:dyDescent="0.3">
      <c r="A165" s="46">
        <v>240042</v>
      </c>
      <c r="B165" s="46" t="s">
        <v>6202</v>
      </c>
    </row>
    <row r="166" spans="1:2" x14ac:dyDescent="0.3">
      <c r="A166" s="46">
        <v>240044</v>
      </c>
      <c r="B166" s="46" t="s">
        <v>6203</v>
      </c>
    </row>
    <row r="167" spans="1:2" x14ac:dyDescent="0.3">
      <c r="A167" s="46">
        <v>240045</v>
      </c>
      <c r="B167" s="46" t="s">
        <v>6204</v>
      </c>
    </row>
    <row r="168" spans="1:2" x14ac:dyDescent="0.3">
      <c r="A168" s="46">
        <v>240046</v>
      </c>
      <c r="B168" s="46" t="s">
        <v>6205</v>
      </c>
    </row>
    <row r="169" spans="1:2" x14ac:dyDescent="0.3">
      <c r="A169" s="46">
        <v>240047</v>
      </c>
      <c r="B169" s="46" t="s">
        <v>6206</v>
      </c>
    </row>
    <row r="170" spans="1:2" x14ac:dyDescent="0.3">
      <c r="A170" s="46">
        <v>240442</v>
      </c>
      <c r="B170" s="46" t="s">
        <v>4738</v>
      </c>
    </row>
    <row r="171" spans="1:2" x14ac:dyDescent="0.3">
      <c r="A171" s="46">
        <v>240444</v>
      </c>
      <c r="B171" s="46" t="s">
        <v>4798</v>
      </c>
    </row>
    <row r="172" spans="1:2" x14ac:dyDescent="0.3">
      <c r="A172" s="46">
        <v>240624</v>
      </c>
      <c r="B172" s="46" t="s">
        <v>4743</v>
      </c>
    </row>
    <row r="173" spans="1:2" x14ac:dyDescent="0.3">
      <c r="A173" s="46">
        <v>240052</v>
      </c>
      <c r="B173" s="46" t="s">
        <v>6207</v>
      </c>
    </row>
    <row r="174" spans="1:2" x14ac:dyDescent="0.3">
      <c r="A174" s="46">
        <v>240053</v>
      </c>
      <c r="B174" s="46" t="s">
        <v>6208</v>
      </c>
    </row>
    <row r="175" spans="1:2" x14ac:dyDescent="0.3">
      <c r="A175" s="46">
        <v>440061</v>
      </c>
      <c r="B175" s="46" t="s">
        <v>4744</v>
      </c>
    </row>
    <row r="176" spans="1:2" x14ac:dyDescent="0.3">
      <c r="A176" s="46">
        <v>240056</v>
      </c>
      <c r="B176" s="46" t="s">
        <v>6209</v>
      </c>
    </row>
    <row r="177" spans="1:2" x14ac:dyDescent="0.3">
      <c r="A177" s="46">
        <v>440072</v>
      </c>
      <c r="B177" s="46" t="s">
        <v>4749</v>
      </c>
    </row>
    <row r="178" spans="1:2" x14ac:dyDescent="0.3">
      <c r="A178" s="46">
        <v>240058</v>
      </c>
      <c r="B178" s="46" t="s">
        <v>6210</v>
      </c>
    </row>
    <row r="179" spans="1:2" x14ac:dyDescent="0.3">
      <c r="A179" s="46">
        <v>240059</v>
      </c>
      <c r="B179" s="46" t="s">
        <v>6211</v>
      </c>
    </row>
    <row r="180" spans="1:2" x14ac:dyDescent="0.3">
      <c r="A180" s="46">
        <v>240060</v>
      </c>
      <c r="B180" s="46" t="s">
        <v>6212</v>
      </c>
    </row>
    <row r="181" spans="1:2" x14ac:dyDescent="0.3">
      <c r="A181" s="46">
        <v>240061</v>
      </c>
      <c r="B181" s="46" t="s">
        <v>6213</v>
      </c>
    </row>
    <row r="182" spans="1:2" x14ac:dyDescent="0.3">
      <c r="A182" s="46">
        <v>240062</v>
      </c>
      <c r="B182" s="46" t="s">
        <v>6214</v>
      </c>
    </row>
    <row r="183" spans="1:2" x14ac:dyDescent="0.3">
      <c r="A183" s="46">
        <v>240063</v>
      </c>
      <c r="B183" s="46" t="s">
        <v>6215</v>
      </c>
    </row>
    <row r="184" spans="1:2" x14ac:dyDescent="0.3">
      <c r="A184" s="46">
        <v>240064</v>
      </c>
      <c r="B184" s="46" t="s">
        <v>6216</v>
      </c>
    </row>
    <row r="185" spans="1:2" x14ac:dyDescent="0.3">
      <c r="A185" s="46">
        <v>240065</v>
      </c>
      <c r="B185" s="46" t="s">
        <v>6217</v>
      </c>
    </row>
    <row r="186" spans="1:2" x14ac:dyDescent="0.3">
      <c r="A186" s="46">
        <v>240066</v>
      </c>
      <c r="B186" s="46" t="s">
        <v>6218</v>
      </c>
    </row>
    <row r="187" spans="1:2" x14ac:dyDescent="0.3">
      <c r="A187" s="46">
        <v>440082</v>
      </c>
      <c r="B187" s="46" t="s">
        <v>6219</v>
      </c>
    </row>
    <row r="188" spans="1:2" x14ac:dyDescent="0.3">
      <c r="A188" s="46">
        <v>440273</v>
      </c>
      <c r="B188" s="46" t="s">
        <v>4747</v>
      </c>
    </row>
    <row r="189" spans="1:2" x14ac:dyDescent="0.3">
      <c r="A189" s="46">
        <v>240069</v>
      </c>
      <c r="B189" s="46" t="s">
        <v>6220</v>
      </c>
    </row>
    <row r="190" spans="1:2" x14ac:dyDescent="0.3">
      <c r="A190" s="46">
        <v>240070</v>
      </c>
      <c r="B190" s="46" t="s">
        <v>6221</v>
      </c>
    </row>
    <row r="191" spans="1:2" x14ac:dyDescent="0.3">
      <c r="A191" s="46">
        <v>240071</v>
      </c>
      <c r="B191" s="46" t="s">
        <v>6222</v>
      </c>
    </row>
    <row r="192" spans="1:2" x14ac:dyDescent="0.3">
      <c r="A192" s="46">
        <v>240085</v>
      </c>
      <c r="B192" s="46" t="s">
        <v>4837</v>
      </c>
    </row>
    <row r="193" spans="1:2" x14ac:dyDescent="0.3">
      <c r="A193" s="46">
        <v>240441</v>
      </c>
      <c r="B193" s="46" t="s">
        <v>6223</v>
      </c>
    </row>
    <row r="194" spans="1:2" x14ac:dyDescent="0.3">
      <c r="A194" s="46">
        <v>240074</v>
      </c>
      <c r="B194" s="46" t="s">
        <v>6224</v>
      </c>
    </row>
    <row r="195" spans="1:2" x14ac:dyDescent="0.3">
      <c r="A195" s="46">
        <v>240005</v>
      </c>
      <c r="B195" s="46" t="s">
        <v>4810</v>
      </c>
    </row>
    <row r="196" spans="1:2" x14ac:dyDescent="0.3">
      <c r="A196" s="46">
        <v>240076</v>
      </c>
      <c r="B196" s="46" t="s">
        <v>6225</v>
      </c>
    </row>
    <row r="197" spans="1:2" x14ac:dyDescent="0.3">
      <c r="A197" s="46">
        <v>240077</v>
      </c>
      <c r="B197" s="46" t="s">
        <v>6226</v>
      </c>
    </row>
    <row r="198" spans="1:2" x14ac:dyDescent="0.3">
      <c r="A198" s="46">
        <v>240078</v>
      </c>
      <c r="B198" s="46" t="s">
        <v>6227</v>
      </c>
    </row>
    <row r="199" spans="1:2" x14ac:dyDescent="0.3">
      <c r="A199" s="46">
        <v>240079</v>
      </c>
      <c r="B199" s="46" t="s">
        <v>6228</v>
      </c>
    </row>
    <row r="200" spans="1:2" x14ac:dyDescent="0.3">
      <c r="A200" s="46">
        <v>240049</v>
      </c>
      <c r="B200" s="46" t="s">
        <v>6229</v>
      </c>
    </row>
    <row r="201" spans="1:2" x14ac:dyDescent="0.3">
      <c r="A201" s="46">
        <v>240081</v>
      </c>
      <c r="B201" s="46" t="s">
        <v>6230</v>
      </c>
    </row>
    <row r="202" spans="1:2" x14ac:dyDescent="0.3">
      <c r="A202" s="46">
        <v>240082</v>
      </c>
      <c r="B202" s="46" t="s">
        <v>6231</v>
      </c>
    </row>
    <row r="203" spans="1:2" x14ac:dyDescent="0.3">
      <c r="A203" s="46">
        <v>240050</v>
      </c>
      <c r="B203" s="46" t="s">
        <v>4748</v>
      </c>
    </row>
    <row r="204" spans="1:2" x14ac:dyDescent="0.3">
      <c r="A204" s="46">
        <v>240084</v>
      </c>
      <c r="B204" s="46" t="s">
        <v>6232</v>
      </c>
    </row>
    <row r="205" spans="1:2" x14ac:dyDescent="0.3">
      <c r="A205" s="46">
        <v>240051</v>
      </c>
      <c r="B205" s="46" t="s">
        <v>4823</v>
      </c>
    </row>
    <row r="206" spans="1:2" x14ac:dyDescent="0.3">
      <c r="A206" s="46">
        <v>240086</v>
      </c>
      <c r="B206" s="46" t="s">
        <v>6233</v>
      </c>
    </row>
    <row r="207" spans="1:2" x14ac:dyDescent="0.3">
      <c r="A207" s="46">
        <v>240088</v>
      </c>
      <c r="B207" s="46" t="s">
        <v>6234</v>
      </c>
    </row>
    <row r="208" spans="1:2" x14ac:dyDescent="0.3">
      <c r="A208" s="46">
        <v>240089</v>
      </c>
      <c r="B208" s="46" t="s">
        <v>6235</v>
      </c>
    </row>
    <row r="209" spans="1:2" x14ac:dyDescent="0.3">
      <c r="A209" s="46">
        <v>240090</v>
      </c>
      <c r="B209" s="46" t="s">
        <v>6236</v>
      </c>
    </row>
    <row r="210" spans="1:2" x14ac:dyDescent="0.3">
      <c r="A210" s="46">
        <v>240054</v>
      </c>
      <c r="B210" s="46" t="s">
        <v>4714</v>
      </c>
    </row>
    <row r="211" spans="1:2" x14ac:dyDescent="0.3">
      <c r="A211" s="46">
        <v>240092</v>
      </c>
      <c r="B211" s="46" t="s">
        <v>6237</v>
      </c>
    </row>
    <row r="212" spans="1:2" x14ac:dyDescent="0.3">
      <c r="A212" s="46">
        <v>240094</v>
      </c>
      <c r="B212" s="46" t="s">
        <v>6238</v>
      </c>
    </row>
    <row r="213" spans="1:2" x14ac:dyDescent="0.3">
      <c r="A213" s="46">
        <v>240095</v>
      </c>
      <c r="B213" s="46" t="s">
        <v>6239</v>
      </c>
    </row>
    <row r="214" spans="1:2" x14ac:dyDescent="0.3">
      <c r="A214" s="46">
        <v>240096</v>
      </c>
      <c r="B214" s="46" t="s">
        <v>6240</v>
      </c>
    </row>
    <row r="215" spans="1:2" x14ac:dyDescent="0.3">
      <c r="A215" s="46">
        <v>240097</v>
      </c>
      <c r="B215" s="46" t="s">
        <v>6241</v>
      </c>
    </row>
    <row r="216" spans="1:2" x14ac:dyDescent="0.3">
      <c r="A216" s="46">
        <v>240098</v>
      </c>
      <c r="B216" s="46" t="s">
        <v>6242</v>
      </c>
    </row>
    <row r="217" spans="1:2" x14ac:dyDescent="0.3">
      <c r="A217" s="46">
        <v>240099</v>
      </c>
      <c r="B217" s="46" t="s">
        <v>6243</v>
      </c>
    </row>
    <row r="218" spans="1:2" x14ac:dyDescent="0.3">
      <c r="A218" s="46">
        <v>240100</v>
      </c>
      <c r="B218" s="46" t="s">
        <v>6244</v>
      </c>
    </row>
    <row r="219" spans="1:2" x14ac:dyDescent="0.3">
      <c r="A219" s="46">
        <v>240101</v>
      </c>
      <c r="B219" s="46" t="s">
        <v>6245</v>
      </c>
    </row>
    <row r="220" spans="1:2" x14ac:dyDescent="0.3">
      <c r="A220" s="46">
        <v>240102</v>
      </c>
      <c r="B220" s="46" t="s">
        <v>6246</v>
      </c>
    </row>
    <row r="221" spans="1:2" x14ac:dyDescent="0.3">
      <c r="A221" s="46">
        <v>240067</v>
      </c>
      <c r="B221" s="46" t="s">
        <v>6247</v>
      </c>
    </row>
    <row r="222" spans="1:2" x14ac:dyDescent="0.3">
      <c r="A222" s="46">
        <v>240104</v>
      </c>
      <c r="B222" s="46" t="s">
        <v>6248</v>
      </c>
    </row>
    <row r="223" spans="1:2" x14ac:dyDescent="0.3">
      <c r="A223" s="46">
        <v>240105</v>
      </c>
      <c r="B223" s="46" t="s">
        <v>6249</v>
      </c>
    </row>
    <row r="224" spans="1:2" x14ac:dyDescent="0.3">
      <c r="A224" s="46">
        <v>240106</v>
      </c>
      <c r="B224" s="46" t="s">
        <v>6250</v>
      </c>
    </row>
    <row r="225" spans="1:2" x14ac:dyDescent="0.3">
      <c r="A225" s="46">
        <v>240107</v>
      </c>
      <c r="B225" s="46" t="s">
        <v>6251</v>
      </c>
    </row>
    <row r="226" spans="1:2" x14ac:dyDescent="0.3">
      <c r="A226" s="46">
        <v>240108</v>
      </c>
      <c r="B226" s="46" t="s">
        <v>6252</v>
      </c>
    </row>
    <row r="227" spans="1:2" x14ac:dyDescent="0.3">
      <c r="A227" s="46">
        <v>240109</v>
      </c>
      <c r="B227" s="46" t="s">
        <v>6253</v>
      </c>
    </row>
    <row r="228" spans="1:2" x14ac:dyDescent="0.3">
      <c r="A228" s="46">
        <v>240110</v>
      </c>
      <c r="B228" s="46" t="s">
        <v>6254</v>
      </c>
    </row>
    <row r="229" spans="1:2" x14ac:dyDescent="0.3">
      <c r="A229" s="46">
        <v>240111</v>
      </c>
      <c r="B229" s="46" t="s">
        <v>6255</v>
      </c>
    </row>
    <row r="230" spans="1:2" x14ac:dyDescent="0.3">
      <c r="A230" s="46">
        <v>240112</v>
      </c>
      <c r="B230" s="46" t="s">
        <v>6256</v>
      </c>
    </row>
    <row r="231" spans="1:2" x14ac:dyDescent="0.3">
      <c r="A231" s="46">
        <v>240113</v>
      </c>
      <c r="B231" s="46" t="s">
        <v>6257</v>
      </c>
    </row>
    <row r="232" spans="1:2" x14ac:dyDescent="0.3">
      <c r="A232" s="46">
        <v>240114</v>
      </c>
      <c r="B232" s="46" t="s">
        <v>6258</v>
      </c>
    </row>
    <row r="233" spans="1:2" x14ac:dyDescent="0.3">
      <c r="A233" s="46">
        <v>240115</v>
      </c>
      <c r="B233" s="46" t="s">
        <v>6259</v>
      </c>
    </row>
    <row r="234" spans="1:2" x14ac:dyDescent="0.3">
      <c r="A234" s="46">
        <v>240116</v>
      </c>
      <c r="B234" s="46" t="s">
        <v>6260</v>
      </c>
    </row>
    <row r="235" spans="1:2" x14ac:dyDescent="0.3">
      <c r="A235" s="46">
        <v>240117</v>
      </c>
      <c r="B235" s="46" t="s">
        <v>6261</v>
      </c>
    </row>
    <row r="236" spans="1:2" x14ac:dyDescent="0.3">
      <c r="A236" s="46">
        <v>240118</v>
      </c>
      <c r="B236" s="46" t="s">
        <v>6262</v>
      </c>
    </row>
    <row r="237" spans="1:2" x14ac:dyDescent="0.3">
      <c r="A237" s="46">
        <v>240119</v>
      </c>
      <c r="B237" s="46" t="s">
        <v>6263</v>
      </c>
    </row>
    <row r="238" spans="1:2" x14ac:dyDescent="0.3">
      <c r="A238" s="46">
        <v>240120</v>
      </c>
      <c r="B238" s="46" t="s">
        <v>6264</v>
      </c>
    </row>
    <row r="239" spans="1:2" x14ac:dyDescent="0.3">
      <c r="A239" s="46">
        <v>240121</v>
      </c>
      <c r="B239" s="46" t="s">
        <v>6265</v>
      </c>
    </row>
    <row r="240" spans="1:2" x14ac:dyDescent="0.3">
      <c r="A240" s="46">
        <v>240072</v>
      </c>
      <c r="B240" s="46" t="s">
        <v>6266</v>
      </c>
    </row>
    <row r="241" spans="1:2" x14ac:dyDescent="0.3">
      <c r="A241" s="46">
        <v>240123</v>
      </c>
      <c r="B241" s="46" t="s">
        <v>6267</v>
      </c>
    </row>
    <row r="242" spans="1:2" x14ac:dyDescent="0.3">
      <c r="A242" s="46">
        <v>240124</v>
      </c>
      <c r="B242" s="46" t="s">
        <v>6268</v>
      </c>
    </row>
    <row r="243" spans="1:2" x14ac:dyDescent="0.3">
      <c r="A243" s="46">
        <v>240125</v>
      </c>
      <c r="B243" s="46" t="s">
        <v>6269</v>
      </c>
    </row>
    <row r="244" spans="1:2" x14ac:dyDescent="0.3">
      <c r="A244" s="46">
        <v>240126</v>
      </c>
      <c r="B244" s="46" t="s">
        <v>6270</v>
      </c>
    </row>
    <row r="245" spans="1:2" x14ac:dyDescent="0.3">
      <c r="A245" s="46">
        <v>240127</v>
      </c>
      <c r="B245" s="46" t="s">
        <v>6271</v>
      </c>
    </row>
    <row r="246" spans="1:2" x14ac:dyDescent="0.3">
      <c r="A246" s="46">
        <v>240128</v>
      </c>
      <c r="B246" s="46" t="s">
        <v>6272</v>
      </c>
    </row>
    <row r="247" spans="1:2" x14ac:dyDescent="0.3">
      <c r="A247" s="46">
        <v>240129</v>
      </c>
      <c r="B247" s="46" t="s">
        <v>6273</v>
      </c>
    </row>
    <row r="248" spans="1:2" x14ac:dyDescent="0.3">
      <c r="A248" s="46">
        <v>240130</v>
      </c>
      <c r="B248" s="46" t="s">
        <v>6274</v>
      </c>
    </row>
    <row r="249" spans="1:2" x14ac:dyDescent="0.3">
      <c r="A249" s="46">
        <v>240131</v>
      </c>
      <c r="B249" s="46" t="s">
        <v>6275</v>
      </c>
    </row>
    <row r="250" spans="1:2" x14ac:dyDescent="0.3">
      <c r="A250" s="46">
        <v>240132</v>
      </c>
      <c r="B250" s="46" t="s">
        <v>6276</v>
      </c>
    </row>
    <row r="251" spans="1:2" x14ac:dyDescent="0.3">
      <c r="A251" s="46">
        <v>240133</v>
      </c>
      <c r="B251" s="46" t="s">
        <v>6277</v>
      </c>
    </row>
    <row r="252" spans="1:2" x14ac:dyDescent="0.3">
      <c r="A252" s="46">
        <v>240134</v>
      </c>
      <c r="B252" s="46" t="s">
        <v>6278</v>
      </c>
    </row>
    <row r="253" spans="1:2" x14ac:dyDescent="0.3">
      <c r="A253" s="46">
        <v>240135</v>
      </c>
      <c r="B253" s="46" t="s">
        <v>6279</v>
      </c>
    </row>
    <row r="254" spans="1:2" x14ac:dyDescent="0.3">
      <c r="A254" s="46">
        <v>240136</v>
      </c>
      <c r="B254" s="46" t="s">
        <v>6280</v>
      </c>
    </row>
    <row r="255" spans="1:2" x14ac:dyDescent="0.3">
      <c r="A255" s="46">
        <v>240137</v>
      </c>
      <c r="B255" s="46" t="s">
        <v>6281</v>
      </c>
    </row>
    <row r="256" spans="1:2" x14ac:dyDescent="0.3">
      <c r="A256" s="46">
        <v>240138</v>
      </c>
      <c r="B256" s="46" t="s">
        <v>6282</v>
      </c>
    </row>
    <row r="257" spans="1:2" x14ac:dyDescent="0.3">
      <c r="A257" s="46">
        <v>240139</v>
      </c>
      <c r="B257" s="46" t="s">
        <v>6283</v>
      </c>
    </row>
    <row r="258" spans="1:2" x14ac:dyDescent="0.3">
      <c r="A258" s="46">
        <v>240140</v>
      </c>
      <c r="B258" s="46" t="s">
        <v>6284</v>
      </c>
    </row>
    <row r="259" spans="1:2" x14ac:dyDescent="0.3">
      <c r="A259" s="46">
        <v>240141</v>
      </c>
      <c r="B259" s="46" t="s">
        <v>6285</v>
      </c>
    </row>
    <row r="260" spans="1:2" x14ac:dyDescent="0.3">
      <c r="A260" s="46">
        <v>240142</v>
      </c>
      <c r="B260" s="46" t="s">
        <v>6286</v>
      </c>
    </row>
    <row r="261" spans="1:2" x14ac:dyDescent="0.3">
      <c r="A261" s="46">
        <v>240143</v>
      </c>
      <c r="B261" s="46" t="s">
        <v>6287</v>
      </c>
    </row>
    <row r="262" spans="1:2" x14ac:dyDescent="0.3">
      <c r="A262" s="46">
        <v>240144</v>
      </c>
      <c r="B262" s="46" t="s">
        <v>6288</v>
      </c>
    </row>
    <row r="263" spans="1:2" x14ac:dyDescent="0.3">
      <c r="A263" s="46">
        <v>240145</v>
      </c>
      <c r="B263" s="46" t="s">
        <v>6289</v>
      </c>
    </row>
    <row r="264" spans="1:2" x14ac:dyDescent="0.3">
      <c r="A264" s="46">
        <v>240146</v>
      </c>
      <c r="B264" s="46" t="s">
        <v>6290</v>
      </c>
    </row>
    <row r="265" spans="1:2" x14ac:dyDescent="0.3">
      <c r="A265" s="46">
        <v>240147</v>
      </c>
      <c r="B265" s="46" t="s">
        <v>6291</v>
      </c>
    </row>
    <row r="266" spans="1:2" x14ac:dyDescent="0.3">
      <c r="A266" s="46">
        <v>240148</v>
      </c>
      <c r="B266" s="46" t="s">
        <v>6292</v>
      </c>
    </row>
    <row r="267" spans="1:2" x14ac:dyDescent="0.3">
      <c r="A267" s="46">
        <v>240149</v>
      </c>
      <c r="B267" s="46" t="s">
        <v>6293</v>
      </c>
    </row>
    <row r="268" spans="1:2" x14ac:dyDescent="0.3">
      <c r="A268" s="46">
        <v>240150</v>
      </c>
      <c r="B268" s="46" t="s">
        <v>6294</v>
      </c>
    </row>
    <row r="269" spans="1:2" x14ac:dyDescent="0.3">
      <c r="A269" s="46">
        <v>240151</v>
      </c>
      <c r="B269" s="46" t="s">
        <v>6295</v>
      </c>
    </row>
    <row r="270" spans="1:2" x14ac:dyDescent="0.3">
      <c r="A270" s="46">
        <v>240152</v>
      </c>
      <c r="B270" s="46" t="s">
        <v>6296</v>
      </c>
    </row>
    <row r="271" spans="1:2" x14ac:dyDescent="0.3">
      <c r="A271" s="46">
        <v>240153</v>
      </c>
      <c r="B271" s="46" t="s">
        <v>6297</v>
      </c>
    </row>
    <row r="272" spans="1:2" x14ac:dyDescent="0.3">
      <c r="A272" s="46">
        <v>240154</v>
      </c>
      <c r="B272" s="46" t="s">
        <v>6298</v>
      </c>
    </row>
    <row r="273" spans="1:2" x14ac:dyDescent="0.3">
      <c r="A273" s="46">
        <v>240155</v>
      </c>
      <c r="B273" s="46" t="s">
        <v>6299</v>
      </c>
    </row>
    <row r="274" spans="1:2" x14ac:dyDescent="0.3">
      <c r="A274" s="46">
        <v>240156</v>
      </c>
      <c r="B274" s="46" t="s">
        <v>6300</v>
      </c>
    </row>
    <row r="275" spans="1:2" x14ac:dyDescent="0.3">
      <c r="A275" s="46">
        <v>240157</v>
      </c>
      <c r="B275" s="46" t="s">
        <v>6301</v>
      </c>
    </row>
    <row r="276" spans="1:2" x14ac:dyDescent="0.3">
      <c r="A276" s="46">
        <v>240158</v>
      </c>
      <c r="B276" s="46" t="s">
        <v>6302</v>
      </c>
    </row>
    <row r="277" spans="1:2" x14ac:dyDescent="0.3">
      <c r="A277" s="46">
        <v>240159</v>
      </c>
      <c r="B277" s="46" t="s">
        <v>6303</v>
      </c>
    </row>
    <row r="278" spans="1:2" x14ac:dyDescent="0.3">
      <c r="A278" s="46">
        <v>240160</v>
      </c>
      <c r="B278" s="46" t="s">
        <v>6304</v>
      </c>
    </row>
    <row r="279" spans="1:2" x14ac:dyDescent="0.3">
      <c r="A279" s="46">
        <v>240161</v>
      </c>
      <c r="B279" s="46" t="s">
        <v>6305</v>
      </c>
    </row>
    <row r="280" spans="1:2" x14ac:dyDescent="0.3">
      <c r="A280" s="46">
        <v>240162</v>
      </c>
      <c r="B280" s="46" t="s">
        <v>6306</v>
      </c>
    </row>
    <row r="281" spans="1:2" x14ac:dyDescent="0.3">
      <c r="A281" s="46">
        <v>240163</v>
      </c>
      <c r="B281" s="46" t="s">
        <v>6307</v>
      </c>
    </row>
    <row r="282" spans="1:2" x14ac:dyDescent="0.3">
      <c r="A282" s="46">
        <v>240164</v>
      </c>
      <c r="B282" s="46" t="s">
        <v>4795</v>
      </c>
    </row>
    <row r="283" spans="1:2" x14ac:dyDescent="0.3">
      <c r="A283" s="46">
        <v>240165</v>
      </c>
      <c r="B283" s="46" t="s">
        <v>6308</v>
      </c>
    </row>
    <row r="284" spans="1:2" x14ac:dyDescent="0.3">
      <c r="A284" s="46">
        <v>240166</v>
      </c>
      <c r="B284" s="46" t="s">
        <v>6309</v>
      </c>
    </row>
    <row r="285" spans="1:2" x14ac:dyDescent="0.3">
      <c r="A285" s="46">
        <v>240167</v>
      </c>
      <c r="B285" s="46" t="s">
        <v>6310</v>
      </c>
    </row>
    <row r="286" spans="1:2" x14ac:dyDescent="0.3">
      <c r="A286" s="46">
        <v>240169</v>
      </c>
      <c r="B286" s="46" t="s">
        <v>6311</v>
      </c>
    </row>
    <row r="287" spans="1:2" x14ac:dyDescent="0.3">
      <c r="A287" s="46">
        <v>240170</v>
      </c>
      <c r="B287" s="46" t="s">
        <v>6312</v>
      </c>
    </row>
    <row r="288" spans="1:2" x14ac:dyDescent="0.3">
      <c r="A288" s="46">
        <v>240171</v>
      </c>
      <c r="B288" s="46" t="s">
        <v>6313</v>
      </c>
    </row>
    <row r="289" spans="1:2" x14ac:dyDescent="0.3">
      <c r="A289" s="46">
        <v>240172</v>
      </c>
      <c r="B289" s="46" t="s">
        <v>6314</v>
      </c>
    </row>
    <row r="290" spans="1:2" x14ac:dyDescent="0.3">
      <c r="A290" s="46">
        <v>240173</v>
      </c>
      <c r="B290" s="46" t="s">
        <v>6315</v>
      </c>
    </row>
    <row r="291" spans="1:2" x14ac:dyDescent="0.3">
      <c r="A291" s="46">
        <v>240174</v>
      </c>
      <c r="B291" s="46" t="s">
        <v>6316</v>
      </c>
    </row>
    <row r="292" spans="1:2" x14ac:dyDescent="0.3">
      <c r="A292" s="46">
        <v>240175</v>
      </c>
      <c r="B292" s="46" t="s">
        <v>6317</v>
      </c>
    </row>
    <row r="293" spans="1:2" x14ac:dyDescent="0.3">
      <c r="A293" s="46">
        <v>240176</v>
      </c>
      <c r="B293" s="46" t="s">
        <v>6318</v>
      </c>
    </row>
    <row r="294" spans="1:2" x14ac:dyDescent="0.3">
      <c r="A294" s="46">
        <v>240177</v>
      </c>
      <c r="B294" s="46" t="s">
        <v>6319</v>
      </c>
    </row>
    <row r="295" spans="1:2" x14ac:dyDescent="0.3">
      <c r="A295" s="46">
        <v>240178</v>
      </c>
      <c r="B295" s="46" t="s">
        <v>6320</v>
      </c>
    </row>
    <row r="296" spans="1:2" x14ac:dyDescent="0.3">
      <c r="A296" s="46">
        <v>240179</v>
      </c>
      <c r="B296" s="46" t="s">
        <v>6321</v>
      </c>
    </row>
    <row r="297" spans="1:2" x14ac:dyDescent="0.3">
      <c r="A297" s="46">
        <v>240180</v>
      </c>
      <c r="B297" s="46" t="s">
        <v>6322</v>
      </c>
    </row>
    <row r="298" spans="1:2" x14ac:dyDescent="0.3">
      <c r="A298" s="46">
        <v>240181</v>
      </c>
      <c r="B298" s="46" t="s">
        <v>6323</v>
      </c>
    </row>
    <row r="299" spans="1:2" x14ac:dyDescent="0.3">
      <c r="A299" s="46">
        <v>240182</v>
      </c>
      <c r="B299" s="46" t="s">
        <v>6324</v>
      </c>
    </row>
    <row r="300" spans="1:2" x14ac:dyDescent="0.3">
      <c r="A300" s="46">
        <v>240183</v>
      </c>
      <c r="B300" s="46" t="s">
        <v>6325</v>
      </c>
    </row>
    <row r="301" spans="1:2" x14ac:dyDescent="0.3">
      <c r="A301" s="46">
        <v>240184</v>
      </c>
      <c r="B301" s="46" t="s">
        <v>6326</v>
      </c>
    </row>
    <row r="302" spans="1:2" x14ac:dyDescent="0.3">
      <c r="A302" s="46">
        <v>240185</v>
      </c>
      <c r="B302" s="46" t="s">
        <v>6327</v>
      </c>
    </row>
    <row r="303" spans="1:2" x14ac:dyDescent="0.3">
      <c r="A303" s="46">
        <v>240186</v>
      </c>
      <c r="B303" s="46" t="s">
        <v>6328</v>
      </c>
    </row>
    <row r="304" spans="1:2" x14ac:dyDescent="0.3">
      <c r="A304" s="46">
        <v>240187</v>
      </c>
      <c r="B304" s="46" t="s">
        <v>6329</v>
      </c>
    </row>
    <row r="305" spans="1:2" x14ac:dyDescent="0.3">
      <c r="A305" s="46">
        <v>240188</v>
      </c>
      <c r="B305" s="46" t="s">
        <v>6330</v>
      </c>
    </row>
    <row r="306" spans="1:2" x14ac:dyDescent="0.3">
      <c r="A306" s="46">
        <v>240189</v>
      </c>
      <c r="B306" s="46" t="s">
        <v>6331</v>
      </c>
    </row>
    <row r="307" spans="1:2" x14ac:dyDescent="0.3">
      <c r="A307" s="46">
        <v>240190</v>
      </c>
      <c r="B307" s="46" t="s">
        <v>6332</v>
      </c>
    </row>
    <row r="308" spans="1:2" x14ac:dyDescent="0.3">
      <c r="A308" s="46">
        <v>240191</v>
      </c>
      <c r="B308" s="46" t="s">
        <v>6333</v>
      </c>
    </row>
    <row r="309" spans="1:2" x14ac:dyDescent="0.3">
      <c r="A309" s="46">
        <v>240192</v>
      </c>
      <c r="B309" s="46" t="s">
        <v>6334</v>
      </c>
    </row>
    <row r="310" spans="1:2" x14ac:dyDescent="0.3">
      <c r="A310" s="46">
        <v>240193</v>
      </c>
      <c r="B310" s="46" t="s">
        <v>6335</v>
      </c>
    </row>
    <row r="311" spans="1:2" x14ac:dyDescent="0.3">
      <c r="A311" s="46">
        <v>240194</v>
      </c>
      <c r="B311" s="46" t="s">
        <v>6336</v>
      </c>
    </row>
    <row r="312" spans="1:2" x14ac:dyDescent="0.3">
      <c r="A312" s="46">
        <v>240195</v>
      </c>
      <c r="B312" s="46" t="s">
        <v>6337</v>
      </c>
    </row>
    <row r="313" spans="1:2" x14ac:dyDescent="0.3">
      <c r="A313" s="46">
        <v>240196</v>
      </c>
      <c r="B313" s="46" t="s">
        <v>6338</v>
      </c>
    </row>
    <row r="314" spans="1:2" x14ac:dyDescent="0.3">
      <c r="A314" s="46">
        <v>240197</v>
      </c>
      <c r="B314" s="46" t="s">
        <v>6339</v>
      </c>
    </row>
    <row r="315" spans="1:2" x14ac:dyDescent="0.3">
      <c r="A315" s="46">
        <v>240198</v>
      </c>
      <c r="B315" s="46" t="s">
        <v>6340</v>
      </c>
    </row>
    <row r="316" spans="1:2" x14ac:dyDescent="0.3">
      <c r="A316" s="46">
        <v>240199</v>
      </c>
      <c r="B316" s="46" t="s">
        <v>6341</v>
      </c>
    </row>
    <row r="317" spans="1:2" x14ac:dyDescent="0.3">
      <c r="A317" s="46">
        <v>240200</v>
      </c>
      <c r="B317" s="46" t="s">
        <v>6342</v>
      </c>
    </row>
    <row r="318" spans="1:2" x14ac:dyDescent="0.3">
      <c r="A318" s="46">
        <v>240201</v>
      </c>
      <c r="B318" s="46" t="s">
        <v>6343</v>
      </c>
    </row>
    <row r="319" spans="1:2" x14ac:dyDescent="0.3">
      <c r="A319" s="46">
        <v>240202</v>
      </c>
      <c r="B319" s="46" t="s">
        <v>6344</v>
      </c>
    </row>
    <row r="320" spans="1:2" x14ac:dyDescent="0.3">
      <c r="A320" s="46">
        <v>240203</v>
      </c>
      <c r="B320" s="46" t="s">
        <v>6345</v>
      </c>
    </row>
    <row r="321" spans="1:2" x14ac:dyDescent="0.3">
      <c r="A321" s="46">
        <v>240205</v>
      </c>
      <c r="B321" s="46" t="s">
        <v>6346</v>
      </c>
    </row>
    <row r="322" spans="1:2" x14ac:dyDescent="0.3">
      <c r="A322" s="46">
        <v>240206</v>
      </c>
      <c r="B322" s="46" t="s">
        <v>6347</v>
      </c>
    </row>
    <row r="323" spans="1:2" x14ac:dyDescent="0.3">
      <c r="A323" s="46">
        <v>240207</v>
      </c>
      <c r="B323" s="46" t="s">
        <v>6348</v>
      </c>
    </row>
    <row r="324" spans="1:2" x14ac:dyDescent="0.3">
      <c r="A324" s="46">
        <v>240208</v>
      </c>
      <c r="B324" s="46" t="s">
        <v>6349</v>
      </c>
    </row>
    <row r="325" spans="1:2" x14ac:dyDescent="0.3">
      <c r="A325" s="46">
        <v>240209</v>
      </c>
      <c r="B325" s="46" t="s">
        <v>6350</v>
      </c>
    </row>
    <row r="326" spans="1:2" x14ac:dyDescent="0.3">
      <c r="A326" s="46">
        <v>240210</v>
      </c>
      <c r="B326" s="46" t="s">
        <v>6351</v>
      </c>
    </row>
    <row r="327" spans="1:2" x14ac:dyDescent="0.3">
      <c r="A327" s="46">
        <v>240211</v>
      </c>
      <c r="B327" s="46" t="s">
        <v>6352</v>
      </c>
    </row>
    <row r="328" spans="1:2" x14ac:dyDescent="0.3">
      <c r="A328" s="46">
        <v>240212</v>
      </c>
      <c r="B328" s="46" t="s">
        <v>6353</v>
      </c>
    </row>
    <row r="329" spans="1:2" x14ac:dyDescent="0.3">
      <c r="A329" s="46">
        <v>240213</v>
      </c>
      <c r="B329" s="46" t="s">
        <v>6354</v>
      </c>
    </row>
    <row r="330" spans="1:2" x14ac:dyDescent="0.3">
      <c r="A330" s="46">
        <v>240214</v>
      </c>
      <c r="B330" s="46" t="s">
        <v>6355</v>
      </c>
    </row>
    <row r="331" spans="1:2" x14ac:dyDescent="0.3">
      <c r="A331" s="46">
        <v>240215</v>
      </c>
      <c r="B331" s="46" t="s">
        <v>6356</v>
      </c>
    </row>
    <row r="332" spans="1:2" x14ac:dyDescent="0.3">
      <c r="A332" s="46">
        <v>240216</v>
      </c>
      <c r="B332" s="46" t="s">
        <v>6357</v>
      </c>
    </row>
    <row r="333" spans="1:2" x14ac:dyDescent="0.3">
      <c r="A333" s="46">
        <v>240217</v>
      </c>
      <c r="B333" s="46" t="s">
        <v>6358</v>
      </c>
    </row>
    <row r="334" spans="1:2" x14ac:dyDescent="0.3">
      <c r="A334" s="46">
        <v>240218</v>
      </c>
      <c r="B334" s="46" t="s">
        <v>6359</v>
      </c>
    </row>
    <row r="335" spans="1:2" x14ac:dyDescent="0.3">
      <c r="A335" s="46">
        <v>240219</v>
      </c>
      <c r="B335" s="46" t="s">
        <v>6360</v>
      </c>
    </row>
    <row r="336" spans="1:2" x14ac:dyDescent="0.3">
      <c r="A336" s="46">
        <v>240220</v>
      </c>
      <c r="B336" s="46" t="s">
        <v>6361</v>
      </c>
    </row>
    <row r="337" spans="1:2" x14ac:dyDescent="0.3">
      <c r="A337" s="46">
        <v>240221</v>
      </c>
      <c r="B337" s="46" t="s">
        <v>6362</v>
      </c>
    </row>
    <row r="338" spans="1:2" x14ac:dyDescent="0.3">
      <c r="A338" s="46">
        <v>240222</v>
      </c>
      <c r="B338" s="46" t="s">
        <v>6363</v>
      </c>
    </row>
    <row r="339" spans="1:2" x14ac:dyDescent="0.3">
      <c r="A339" s="46">
        <v>240223</v>
      </c>
      <c r="B339" s="46" t="s">
        <v>6364</v>
      </c>
    </row>
    <row r="340" spans="1:2" x14ac:dyDescent="0.3">
      <c r="A340" s="46">
        <v>240224</v>
      </c>
      <c r="B340" s="46" t="s">
        <v>6365</v>
      </c>
    </row>
    <row r="341" spans="1:2" x14ac:dyDescent="0.3">
      <c r="A341" s="46">
        <v>240225</v>
      </c>
      <c r="B341" s="46" t="s">
        <v>6366</v>
      </c>
    </row>
    <row r="342" spans="1:2" x14ac:dyDescent="0.3">
      <c r="A342" s="46">
        <v>240226</v>
      </c>
      <c r="B342" s="46" t="s">
        <v>6367</v>
      </c>
    </row>
    <row r="343" spans="1:2" x14ac:dyDescent="0.3">
      <c r="A343" s="46">
        <v>240227</v>
      </c>
      <c r="B343" s="46" t="s">
        <v>6368</v>
      </c>
    </row>
    <row r="344" spans="1:2" x14ac:dyDescent="0.3">
      <c r="A344" s="46">
        <v>240228</v>
      </c>
      <c r="B344" s="46" t="s">
        <v>6369</v>
      </c>
    </row>
    <row r="345" spans="1:2" x14ac:dyDescent="0.3">
      <c r="A345" s="46">
        <v>240229</v>
      </c>
      <c r="B345" s="46" t="s">
        <v>6370</v>
      </c>
    </row>
    <row r="346" spans="1:2" x14ac:dyDescent="0.3">
      <c r="A346" s="46">
        <v>240230</v>
      </c>
      <c r="B346" s="46" t="s">
        <v>6371</v>
      </c>
    </row>
    <row r="347" spans="1:2" x14ac:dyDescent="0.3">
      <c r="A347" s="46">
        <v>240231</v>
      </c>
      <c r="B347" s="46" t="s">
        <v>6372</v>
      </c>
    </row>
    <row r="348" spans="1:2" x14ac:dyDescent="0.3">
      <c r="A348" s="46">
        <v>240232</v>
      </c>
      <c r="B348" s="46" t="s">
        <v>6373</v>
      </c>
    </row>
    <row r="349" spans="1:2" x14ac:dyDescent="0.3">
      <c r="A349" s="46">
        <v>240233</v>
      </c>
      <c r="B349" s="46" t="s">
        <v>6374</v>
      </c>
    </row>
    <row r="350" spans="1:2" x14ac:dyDescent="0.3">
      <c r="A350" s="46">
        <v>240234</v>
      </c>
      <c r="B350" s="46" t="s">
        <v>6375</v>
      </c>
    </row>
    <row r="351" spans="1:2" x14ac:dyDescent="0.3">
      <c r="A351" s="46">
        <v>240235</v>
      </c>
      <c r="B351" s="46" t="s">
        <v>6376</v>
      </c>
    </row>
    <row r="352" spans="1:2" x14ac:dyDescent="0.3">
      <c r="A352" s="46">
        <v>240236</v>
      </c>
      <c r="B352" s="46" t="s">
        <v>6377</v>
      </c>
    </row>
    <row r="353" spans="1:2" x14ac:dyDescent="0.3">
      <c r="A353" s="46">
        <v>240237</v>
      </c>
      <c r="B353" s="46" t="s">
        <v>6378</v>
      </c>
    </row>
    <row r="354" spans="1:2" x14ac:dyDescent="0.3">
      <c r="A354" s="46">
        <v>240238</v>
      </c>
      <c r="B354" s="46" t="s">
        <v>6379</v>
      </c>
    </row>
    <row r="355" spans="1:2" x14ac:dyDescent="0.3">
      <c r="A355" s="46">
        <v>240239</v>
      </c>
      <c r="B355" s="46" t="s">
        <v>6380</v>
      </c>
    </row>
    <row r="356" spans="1:2" x14ac:dyDescent="0.3">
      <c r="A356" s="46">
        <v>240240</v>
      </c>
      <c r="B356" s="46" t="s">
        <v>6381</v>
      </c>
    </row>
    <row r="357" spans="1:2" x14ac:dyDescent="0.3">
      <c r="A357" s="46">
        <v>240241</v>
      </c>
      <c r="B357" s="46" t="s">
        <v>6382</v>
      </c>
    </row>
    <row r="358" spans="1:2" x14ac:dyDescent="0.3">
      <c r="A358" s="46">
        <v>240242</v>
      </c>
      <c r="B358" s="46" t="s">
        <v>6383</v>
      </c>
    </row>
    <row r="359" spans="1:2" x14ac:dyDescent="0.3">
      <c r="A359" s="46">
        <v>240243</v>
      </c>
      <c r="B359" s="46" t="s">
        <v>6384</v>
      </c>
    </row>
    <row r="360" spans="1:2" x14ac:dyDescent="0.3">
      <c r="A360" s="46">
        <v>240244</v>
      </c>
      <c r="B360" s="46" t="s">
        <v>6385</v>
      </c>
    </row>
    <row r="361" spans="1:2" x14ac:dyDescent="0.3">
      <c r="A361" s="46">
        <v>240245</v>
      </c>
      <c r="B361" s="46" t="s">
        <v>6386</v>
      </c>
    </row>
    <row r="362" spans="1:2" x14ac:dyDescent="0.3">
      <c r="A362" s="46">
        <v>240246</v>
      </c>
      <c r="B362" s="46" t="s">
        <v>6387</v>
      </c>
    </row>
    <row r="363" spans="1:2" x14ac:dyDescent="0.3">
      <c r="A363" s="46">
        <v>240247</v>
      </c>
      <c r="B363" s="46" t="s">
        <v>6388</v>
      </c>
    </row>
    <row r="364" spans="1:2" x14ac:dyDescent="0.3">
      <c r="A364" s="46">
        <v>240248</v>
      </c>
      <c r="B364" s="46" t="s">
        <v>6389</v>
      </c>
    </row>
    <row r="365" spans="1:2" x14ac:dyDescent="0.3">
      <c r="A365" s="46">
        <v>240348</v>
      </c>
      <c r="B365" s="46" t="s">
        <v>4750</v>
      </c>
    </row>
    <row r="366" spans="1:2" x14ac:dyDescent="0.3">
      <c r="A366" s="46">
        <v>240250</v>
      </c>
      <c r="B366" s="46" t="s">
        <v>6390</v>
      </c>
    </row>
    <row r="367" spans="1:2" x14ac:dyDescent="0.3">
      <c r="A367" s="46">
        <v>240251</v>
      </c>
      <c r="B367" s="46" t="s">
        <v>6391</v>
      </c>
    </row>
    <row r="368" spans="1:2" x14ac:dyDescent="0.3">
      <c r="A368" s="46">
        <v>240252</v>
      </c>
      <c r="B368" s="46" t="s">
        <v>6392</v>
      </c>
    </row>
    <row r="369" spans="1:2" x14ac:dyDescent="0.3">
      <c r="A369" s="46">
        <v>240253</v>
      </c>
      <c r="B369" s="46" t="s">
        <v>6393</v>
      </c>
    </row>
    <row r="370" spans="1:2" x14ac:dyDescent="0.3">
      <c r="A370" s="46">
        <v>240254</v>
      </c>
      <c r="B370" s="46" t="s">
        <v>4793</v>
      </c>
    </row>
    <row r="371" spans="1:2" x14ac:dyDescent="0.3">
      <c r="A371" s="46">
        <v>240448</v>
      </c>
      <c r="B371" s="46" t="s">
        <v>4736</v>
      </c>
    </row>
    <row r="372" spans="1:2" x14ac:dyDescent="0.3">
      <c r="A372" s="46">
        <v>240256</v>
      </c>
      <c r="B372" s="46" t="s">
        <v>6394</v>
      </c>
    </row>
    <row r="373" spans="1:2" x14ac:dyDescent="0.3">
      <c r="A373" s="46">
        <v>240257</v>
      </c>
      <c r="B373" s="46" t="s">
        <v>6395</v>
      </c>
    </row>
    <row r="374" spans="1:2" x14ac:dyDescent="0.3">
      <c r="A374" s="46">
        <v>240258</v>
      </c>
      <c r="B374" s="46" t="s">
        <v>6396</v>
      </c>
    </row>
    <row r="375" spans="1:2" x14ac:dyDescent="0.3">
      <c r="A375" s="46">
        <v>240260</v>
      </c>
      <c r="B375" s="46" t="s">
        <v>6397</v>
      </c>
    </row>
    <row r="376" spans="1:2" x14ac:dyDescent="0.3">
      <c r="A376" s="46">
        <v>240261</v>
      </c>
      <c r="B376" s="46" t="s">
        <v>6398</v>
      </c>
    </row>
    <row r="377" spans="1:2" x14ac:dyDescent="0.3">
      <c r="A377" s="46">
        <v>240262</v>
      </c>
      <c r="B377" s="46" t="s">
        <v>6399</v>
      </c>
    </row>
    <row r="378" spans="1:2" x14ac:dyDescent="0.3">
      <c r="A378" s="46">
        <v>240263</v>
      </c>
      <c r="B378" s="46" t="s">
        <v>6400</v>
      </c>
    </row>
    <row r="379" spans="1:2" x14ac:dyDescent="0.3">
      <c r="A379" s="46">
        <v>240264</v>
      </c>
      <c r="B379" s="46" t="s">
        <v>6401</v>
      </c>
    </row>
    <row r="380" spans="1:2" x14ac:dyDescent="0.3">
      <c r="A380" s="46">
        <v>240265</v>
      </c>
      <c r="B380" s="46" t="s">
        <v>6402</v>
      </c>
    </row>
    <row r="381" spans="1:2" x14ac:dyDescent="0.3">
      <c r="A381" s="46">
        <v>240266</v>
      </c>
      <c r="B381" s="46" t="s">
        <v>6403</v>
      </c>
    </row>
    <row r="382" spans="1:2" x14ac:dyDescent="0.3">
      <c r="A382" s="46">
        <v>240267</v>
      </c>
      <c r="B382" s="46" t="s">
        <v>6404</v>
      </c>
    </row>
    <row r="383" spans="1:2" x14ac:dyDescent="0.3">
      <c r="A383" s="46">
        <v>240268</v>
      </c>
      <c r="B383" s="46" t="s">
        <v>6405</v>
      </c>
    </row>
    <row r="384" spans="1:2" x14ac:dyDescent="0.3">
      <c r="A384" s="46">
        <v>240269</v>
      </c>
      <c r="B384" s="46" t="s">
        <v>6406</v>
      </c>
    </row>
    <row r="385" spans="1:2" x14ac:dyDescent="0.3">
      <c r="A385" s="46">
        <v>240270</v>
      </c>
      <c r="B385" s="46" t="s">
        <v>6407</v>
      </c>
    </row>
    <row r="386" spans="1:2" x14ac:dyDescent="0.3">
      <c r="A386" s="46">
        <v>240271</v>
      </c>
      <c r="B386" s="46" t="s">
        <v>6408</v>
      </c>
    </row>
    <row r="387" spans="1:2" x14ac:dyDescent="0.3">
      <c r="A387" s="46">
        <v>240272</v>
      </c>
      <c r="B387" s="46" t="s">
        <v>6409</v>
      </c>
    </row>
    <row r="388" spans="1:2" x14ac:dyDescent="0.3">
      <c r="A388" s="46">
        <v>240273</v>
      </c>
      <c r="B388" s="46" t="s">
        <v>6410</v>
      </c>
    </row>
    <row r="389" spans="1:2" x14ac:dyDescent="0.3">
      <c r="A389" s="46">
        <v>240274</v>
      </c>
      <c r="B389" s="46" t="s">
        <v>6411</v>
      </c>
    </row>
    <row r="390" spans="1:2" x14ac:dyDescent="0.3">
      <c r="A390" s="46">
        <v>240275</v>
      </c>
      <c r="B390" s="46" t="s">
        <v>6412</v>
      </c>
    </row>
    <row r="391" spans="1:2" x14ac:dyDescent="0.3">
      <c r="A391" s="46">
        <v>240276</v>
      </c>
      <c r="B391" s="46" t="s">
        <v>6413</v>
      </c>
    </row>
    <row r="392" spans="1:2" x14ac:dyDescent="0.3">
      <c r="A392" s="46">
        <v>240277</v>
      </c>
      <c r="B392" s="46" t="s">
        <v>6414</v>
      </c>
    </row>
    <row r="393" spans="1:2" x14ac:dyDescent="0.3">
      <c r="A393" s="46">
        <v>240278</v>
      </c>
      <c r="B393" s="46" t="s">
        <v>6415</v>
      </c>
    </row>
    <row r="394" spans="1:2" x14ac:dyDescent="0.3">
      <c r="A394" s="46">
        <v>240279</v>
      </c>
      <c r="B394" s="46" t="s">
        <v>6416</v>
      </c>
    </row>
    <row r="395" spans="1:2" x14ac:dyDescent="0.3">
      <c r="A395" s="46">
        <v>240280</v>
      </c>
      <c r="B395" s="46" t="s">
        <v>6417</v>
      </c>
    </row>
    <row r="396" spans="1:2" x14ac:dyDescent="0.3">
      <c r="A396" s="46">
        <v>240281</v>
      </c>
      <c r="B396" s="46" t="s">
        <v>6418</v>
      </c>
    </row>
    <row r="397" spans="1:2" x14ac:dyDescent="0.3">
      <c r="A397" s="46">
        <v>240282</v>
      </c>
      <c r="B397" s="46" t="s">
        <v>6419</v>
      </c>
    </row>
    <row r="398" spans="1:2" x14ac:dyDescent="0.3">
      <c r="A398" s="46">
        <v>240283</v>
      </c>
      <c r="B398" s="46" t="s">
        <v>6420</v>
      </c>
    </row>
    <row r="399" spans="1:2" x14ac:dyDescent="0.3">
      <c r="A399" s="46">
        <v>240284</v>
      </c>
      <c r="B399" s="46" t="s">
        <v>6421</v>
      </c>
    </row>
    <row r="400" spans="1:2" x14ac:dyDescent="0.3">
      <c r="A400" s="46">
        <v>240285</v>
      </c>
      <c r="B400" s="46" t="s">
        <v>6422</v>
      </c>
    </row>
    <row r="401" spans="1:2" x14ac:dyDescent="0.3">
      <c r="A401" s="46">
        <v>240286</v>
      </c>
      <c r="B401" s="46" t="s">
        <v>6423</v>
      </c>
    </row>
    <row r="402" spans="1:2" x14ac:dyDescent="0.3">
      <c r="A402" s="46">
        <v>240287</v>
      </c>
      <c r="B402" s="46" t="s">
        <v>6424</v>
      </c>
    </row>
    <row r="403" spans="1:2" x14ac:dyDescent="0.3">
      <c r="A403" s="46">
        <v>240288</v>
      </c>
      <c r="B403" s="46" t="s">
        <v>6425</v>
      </c>
    </row>
    <row r="404" spans="1:2" x14ac:dyDescent="0.3">
      <c r="A404" s="46">
        <v>240289</v>
      </c>
      <c r="B404" s="46" t="s">
        <v>6426</v>
      </c>
    </row>
    <row r="405" spans="1:2" x14ac:dyDescent="0.3">
      <c r="A405" s="46">
        <v>240290</v>
      </c>
      <c r="B405" s="46" t="s">
        <v>6427</v>
      </c>
    </row>
    <row r="406" spans="1:2" x14ac:dyDescent="0.3">
      <c r="A406" s="46">
        <v>240291</v>
      </c>
      <c r="B406" s="46" t="s">
        <v>6428</v>
      </c>
    </row>
    <row r="407" spans="1:2" x14ac:dyDescent="0.3">
      <c r="A407" s="46">
        <v>240292</v>
      </c>
      <c r="B407" s="46" t="s">
        <v>6429</v>
      </c>
    </row>
    <row r="408" spans="1:2" x14ac:dyDescent="0.3">
      <c r="A408" s="46">
        <v>240293</v>
      </c>
      <c r="B408" s="46" t="s">
        <v>6430</v>
      </c>
    </row>
    <row r="409" spans="1:2" x14ac:dyDescent="0.3">
      <c r="A409" s="46">
        <v>240294</v>
      </c>
      <c r="B409" s="46" t="s">
        <v>6431</v>
      </c>
    </row>
    <row r="410" spans="1:2" x14ac:dyDescent="0.3">
      <c r="A410" s="46">
        <v>240295</v>
      </c>
      <c r="B410" s="46" t="s">
        <v>6432</v>
      </c>
    </row>
    <row r="411" spans="1:2" x14ac:dyDescent="0.3">
      <c r="A411" s="46">
        <v>240296</v>
      </c>
      <c r="B411" s="46" t="s">
        <v>6433</v>
      </c>
    </row>
    <row r="412" spans="1:2" x14ac:dyDescent="0.3">
      <c r="A412" s="46">
        <v>240297</v>
      </c>
      <c r="B412" s="46" t="s">
        <v>6434</v>
      </c>
    </row>
    <row r="413" spans="1:2" x14ac:dyDescent="0.3">
      <c r="A413" s="46">
        <v>240298</v>
      </c>
      <c r="B413" s="46" t="s">
        <v>6435</v>
      </c>
    </row>
    <row r="414" spans="1:2" x14ac:dyDescent="0.3">
      <c r="A414" s="46">
        <v>240299</v>
      </c>
      <c r="B414" s="46" t="s">
        <v>6436</v>
      </c>
    </row>
    <row r="415" spans="1:2" x14ac:dyDescent="0.3">
      <c r="A415" s="46">
        <v>240300</v>
      </c>
      <c r="B415" s="46" t="s">
        <v>6437</v>
      </c>
    </row>
    <row r="416" spans="1:2" x14ac:dyDescent="0.3">
      <c r="A416" s="46">
        <v>240301</v>
      </c>
      <c r="B416" s="46" t="s">
        <v>6438</v>
      </c>
    </row>
    <row r="417" spans="1:2" x14ac:dyDescent="0.3">
      <c r="A417" s="46">
        <v>240302</v>
      </c>
      <c r="B417" s="46" t="s">
        <v>6439</v>
      </c>
    </row>
    <row r="418" spans="1:2" x14ac:dyDescent="0.3">
      <c r="A418" s="46">
        <v>240303</v>
      </c>
      <c r="B418" s="46" t="s">
        <v>6440</v>
      </c>
    </row>
    <row r="419" spans="1:2" x14ac:dyDescent="0.3">
      <c r="A419" s="46">
        <v>240304</v>
      </c>
      <c r="B419" s="46" t="s">
        <v>6441</v>
      </c>
    </row>
    <row r="420" spans="1:2" x14ac:dyDescent="0.3">
      <c r="A420" s="46">
        <v>240305</v>
      </c>
      <c r="B420" s="46" t="s">
        <v>6442</v>
      </c>
    </row>
    <row r="421" spans="1:2" x14ac:dyDescent="0.3">
      <c r="A421" s="46">
        <v>240306</v>
      </c>
      <c r="B421" s="46" t="s">
        <v>6443</v>
      </c>
    </row>
    <row r="422" spans="1:2" x14ac:dyDescent="0.3">
      <c r="A422" s="46">
        <v>240307</v>
      </c>
      <c r="B422" s="46" t="s">
        <v>6444</v>
      </c>
    </row>
    <row r="423" spans="1:2" x14ac:dyDescent="0.3">
      <c r="A423" s="46">
        <v>240308</v>
      </c>
      <c r="B423" s="46" t="s">
        <v>6445</v>
      </c>
    </row>
    <row r="424" spans="1:2" x14ac:dyDescent="0.3">
      <c r="A424" s="46">
        <v>240309</v>
      </c>
      <c r="B424" s="46" t="s">
        <v>6446</v>
      </c>
    </row>
    <row r="425" spans="1:2" x14ac:dyDescent="0.3">
      <c r="A425" s="46">
        <v>240310</v>
      </c>
      <c r="B425" s="46" t="s">
        <v>6447</v>
      </c>
    </row>
    <row r="426" spans="1:2" x14ac:dyDescent="0.3">
      <c r="A426" s="46">
        <v>240311</v>
      </c>
      <c r="B426" s="46" t="s">
        <v>6448</v>
      </c>
    </row>
    <row r="427" spans="1:2" x14ac:dyDescent="0.3">
      <c r="A427" s="46">
        <v>240312</v>
      </c>
      <c r="B427" s="46" t="s">
        <v>6449</v>
      </c>
    </row>
    <row r="428" spans="1:2" x14ac:dyDescent="0.3">
      <c r="A428" s="46">
        <v>240313</v>
      </c>
      <c r="B428" s="46" t="s">
        <v>6450</v>
      </c>
    </row>
    <row r="429" spans="1:2" x14ac:dyDescent="0.3">
      <c r="A429" s="46">
        <v>240314</v>
      </c>
      <c r="B429" s="46" t="s">
        <v>6451</v>
      </c>
    </row>
    <row r="430" spans="1:2" x14ac:dyDescent="0.3">
      <c r="A430" s="46">
        <v>240315</v>
      </c>
      <c r="B430" s="46" t="s">
        <v>6452</v>
      </c>
    </row>
    <row r="431" spans="1:2" x14ac:dyDescent="0.3">
      <c r="A431" s="46">
        <v>240316</v>
      </c>
      <c r="B431" s="46" t="s">
        <v>6453</v>
      </c>
    </row>
    <row r="432" spans="1:2" x14ac:dyDescent="0.3">
      <c r="A432" s="46">
        <v>240317</v>
      </c>
      <c r="B432" s="46" t="s">
        <v>6454</v>
      </c>
    </row>
    <row r="433" spans="1:2" x14ac:dyDescent="0.3">
      <c r="A433" s="46">
        <v>240318</v>
      </c>
      <c r="B433" s="46" t="s">
        <v>6455</v>
      </c>
    </row>
    <row r="434" spans="1:2" x14ac:dyDescent="0.3">
      <c r="A434" s="46">
        <v>240319</v>
      </c>
      <c r="B434" s="46" t="s">
        <v>6456</v>
      </c>
    </row>
    <row r="435" spans="1:2" x14ac:dyDescent="0.3">
      <c r="A435" s="46">
        <v>240320</v>
      </c>
      <c r="B435" s="46" t="s">
        <v>6457</v>
      </c>
    </row>
    <row r="436" spans="1:2" x14ac:dyDescent="0.3">
      <c r="A436" s="46">
        <v>240321</v>
      </c>
      <c r="B436" s="46" t="s">
        <v>6458</v>
      </c>
    </row>
    <row r="437" spans="1:2" x14ac:dyDescent="0.3">
      <c r="A437" s="46">
        <v>240322</v>
      </c>
      <c r="B437" s="46" t="s">
        <v>6459</v>
      </c>
    </row>
    <row r="438" spans="1:2" x14ac:dyDescent="0.3">
      <c r="A438" s="46">
        <v>240323</v>
      </c>
      <c r="B438" s="46" t="s">
        <v>6460</v>
      </c>
    </row>
    <row r="439" spans="1:2" x14ac:dyDescent="0.3">
      <c r="A439" s="46">
        <v>240324</v>
      </c>
      <c r="B439" s="46" t="s">
        <v>6461</v>
      </c>
    </row>
    <row r="440" spans="1:2" x14ac:dyDescent="0.3">
      <c r="A440" s="46">
        <v>240325</v>
      </c>
      <c r="B440" s="46" t="s">
        <v>6462</v>
      </c>
    </row>
    <row r="441" spans="1:2" x14ac:dyDescent="0.3">
      <c r="A441" s="46">
        <v>240326</v>
      </c>
      <c r="B441" s="46" t="s">
        <v>6463</v>
      </c>
    </row>
    <row r="442" spans="1:2" x14ac:dyDescent="0.3">
      <c r="A442" s="46">
        <v>240327</v>
      </c>
      <c r="B442" s="46" t="s">
        <v>6464</v>
      </c>
    </row>
    <row r="443" spans="1:2" x14ac:dyDescent="0.3">
      <c r="A443" s="46">
        <v>240328</v>
      </c>
      <c r="B443" s="46" t="s">
        <v>6465</v>
      </c>
    </row>
    <row r="444" spans="1:2" x14ac:dyDescent="0.3">
      <c r="A444" s="46">
        <v>240329</v>
      </c>
      <c r="B444" s="46" t="s">
        <v>6466</v>
      </c>
    </row>
    <row r="445" spans="1:2" x14ac:dyDescent="0.3">
      <c r="A445" s="46">
        <v>240330</v>
      </c>
      <c r="B445" s="46" t="s">
        <v>6467</v>
      </c>
    </row>
    <row r="446" spans="1:2" x14ac:dyDescent="0.3">
      <c r="A446" s="46">
        <v>240331</v>
      </c>
      <c r="B446" s="46" t="s">
        <v>6468</v>
      </c>
    </row>
    <row r="447" spans="1:2" x14ac:dyDescent="0.3">
      <c r="A447" s="46">
        <v>240332</v>
      </c>
      <c r="B447" s="46" t="s">
        <v>6469</v>
      </c>
    </row>
    <row r="448" spans="1:2" x14ac:dyDescent="0.3">
      <c r="A448" s="46">
        <v>240333</v>
      </c>
      <c r="B448" s="46" t="s">
        <v>6470</v>
      </c>
    </row>
    <row r="449" spans="1:2" x14ac:dyDescent="0.3">
      <c r="A449" s="46">
        <v>240334</v>
      </c>
      <c r="B449" s="46" t="s">
        <v>6471</v>
      </c>
    </row>
    <row r="450" spans="1:2" x14ac:dyDescent="0.3">
      <c r="A450" s="46">
        <v>240335</v>
      </c>
      <c r="B450" s="46" t="s">
        <v>6472</v>
      </c>
    </row>
    <row r="451" spans="1:2" x14ac:dyDescent="0.3">
      <c r="A451" s="46">
        <v>240336</v>
      </c>
      <c r="B451" s="46" t="s">
        <v>6473</v>
      </c>
    </row>
    <row r="452" spans="1:2" x14ac:dyDescent="0.3">
      <c r="A452" s="46">
        <v>240337</v>
      </c>
      <c r="B452" s="46" t="s">
        <v>6474</v>
      </c>
    </row>
    <row r="453" spans="1:2" x14ac:dyDescent="0.3">
      <c r="A453" s="46">
        <v>240338</v>
      </c>
      <c r="B453" s="46" t="s">
        <v>6475</v>
      </c>
    </row>
    <row r="454" spans="1:2" x14ac:dyDescent="0.3">
      <c r="A454" s="46">
        <v>240339</v>
      </c>
      <c r="B454" s="46" t="s">
        <v>6476</v>
      </c>
    </row>
    <row r="455" spans="1:2" x14ac:dyDescent="0.3">
      <c r="A455" s="46">
        <v>240340</v>
      </c>
      <c r="B455" s="46" t="s">
        <v>6477</v>
      </c>
    </row>
    <row r="456" spans="1:2" x14ac:dyDescent="0.3">
      <c r="A456" s="46">
        <v>240341</v>
      </c>
      <c r="B456" s="46" t="s">
        <v>6478</v>
      </c>
    </row>
    <row r="457" spans="1:2" x14ac:dyDescent="0.3">
      <c r="A457" s="46">
        <v>240342</v>
      </c>
      <c r="B457" s="46" t="s">
        <v>6479</v>
      </c>
    </row>
    <row r="458" spans="1:2" x14ac:dyDescent="0.3">
      <c r="A458" s="46">
        <v>240343</v>
      </c>
      <c r="B458" s="46" t="s">
        <v>6480</v>
      </c>
    </row>
    <row r="459" spans="1:2" x14ac:dyDescent="0.3">
      <c r="A459" s="46">
        <v>240344</v>
      </c>
      <c r="B459" s="46" t="s">
        <v>6481</v>
      </c>
    </row>
    <row r="460" spans="1:2" x14ac:dyDescent="0.3">
      <c r="A460" s="46">
        <v>240345</v>
      </c>
      <c r="B460" s="46" t="s">
        <v>6482</v>
      </c>
    </row>
    <row r="461" spans="1:2" x14ac:dyDescent="0.3">
      <c r="A461" s="46">
        <v>240346</v>
      </c>
      <c r="B461" s="46" t="s">
        <v>6483</v>
      </c>
    </row>
    <row r="462" spans="1:2" x14ac:dyDescent="0.3">
      <c r="A462" s="46">
        <v>240347</v>
      </c>
      <c r="B462" s="46" t="s">
        <v>6484</v>
      </c>
    </row>
    <row r="463" spans="1:2" x14ac:dyDescent="0.3">
      <c r="A463" s="46">
        <v>240349</v>
      </c>
      <c r="B463" s="46" t="s">
        <v>6485</v>
      </c>
    </row>
    <row r="464" spans="1:2" x14ac:dyDescent="0.3">
      <c r="A464" s="46">
        <v>240350</v>
      </c>
      <c r="B464" s="46" t="s">
        <v>6486</v>
      </c>
    </row>
    <row r="465" spans="1:2" x14ac:dyDescent="0.3">
      <c r="A465" s="46">
        <v>240351</v>
      </c>
      <c r="B465" s="46" t="s">
        <v>6487</v>
      </c>
    </row>
    <row r="466" spans="1:2" x14ac:dyDescent="0.3">
      <c r="A466" s="46">
        <v>240352</v>
      </c>
      <c r="B466" s="46" t="s">
        <v>6488</v>
      </c>
    </row>
    <row r="467" spans="1:2" x14ac:dyDescent="0.3">
      <c r="A467" s="46">
        <v>240353</v>
      </c>
      <c r="B467" s="46" t="s">
        <v>6489</v>
      </c>
    </row>
    <row r="468" spans="1:2" x14ac:dyDescent="0.3">
      <c r="A468" s="46">
        <v>240354</v>
      </c>
      <c r="B468" s="46" t="s">
        <v>6490</v>
      </c>
    </row>
    <row r="469" spans="1:2" x14ac:dyDescent="0.3">
      <c r="A469" s="46">
        <v>240355</v>
      </c>
      <c r="B469" s="46" t="s">
        <v>6491</v>
      </c>
    </row>
    <row r="470" spans="1:2" x14ac:dyDescent="0.3">
      <c r="A470" s="46">
        <v>240356</v>
      </c>
      <c r="B470" s="46" t="s">
        <v>6492</v>
      </c>
    </row>
    <row r="471" spans="1:2" x14ac:dyDescent="0.3">
      <c r="A471" s="46">
        <v>240357</v>
      </c>
      <c r="B471" s="46" t="s">
        <v>6493</v>
      </c>
    </row>
    <row r="472" spans="1:2" x14ac:dyDescent="0.3">
      <c r="A472" s="46">
        <v>240358</v>
      </c>
      <c r="B472" s="46" t="s">
        <v>6494</v>
      </c>
    </row>
    <row r="473" spans="1:2" x14ac:dyDescent="0.3">
      <c r="A473" s="46">
        <v>240359</v>
      </c>
      <c r="B473" s="46" t="s">
        <v>6495</v>
      </c>
    </row>
    <row r="474" spans="1:2" x14ac:dyDescent="0.3">
      <c r="A474" s="46">
        <v>240360</v>
      </c>
      <c r="B474" s="46" t="s">
        <v>6496</v>
      </c>
    </row>
    <row r="475" spans="1:2" x14ac:dyDescent="0.3">
      <c r="A475" s="46">
        <v>240361</v>
      </c>
      <c r="B475" s="46" t="s">
        <v>6497</v>
      </c>
    </row>
    <row r="476" spans="1:2" x14ac:dyDescent="0.3">
      <c r="A476" s="46">
        <v>240362</v>
      </c>
      <c r="B476" s="46" t="s">
        <v>6498</v>
      </c>
    </row>
    <row r="477" spans="1:2" x14ac:dyDescent="0.3">
      <c r="A477" s="46">
        <v>240363</v>
      </c>
      <c r="B477" s="46" t="s">
        <v>6499</v>
      </c>
    </row>
    <row r="478" spans="1:2" x14ac:dyDescent="0.3">
      <c r="A478" s="46">
        <v>240364</v>
      </c>
      <c r="B478" s="46" t="s">
        <v>6500</v>
      </c>
    </row>
    <row r="479" spans="1:2" x14ac:dyDescent="0.3">
      <c r="A479" s="46">
        <v>240365</v>
      </c>
      <c r="B479" s="46" t="s">
        <v>6501</v>
      </c>
    </row>
    <row r="480" spans="1:2" x14ac:dyDescent="0.3">
      <c r="A480" s="46">
        <v>240367</v>
      </c>
      <c r="B480" s="46" t="s">
        <v>6502</v>
      </c>
    </row>
    <row r="481" spans="1:2" x14ac:dyDescent="0.3">
      <c r="A481" s="46">
        <v>240368</v>
      </c>
      <c r="B481" s="46" t="s">
        <v>6503</v>
      </c>
    </row>
    <row r="482" spans="1:2" x14ac:dyDescent="0.3">
      <c r="A482" s="46">
        <v>240369</v>
      </c>
      <c r="B482" s="46" t="s">
        <v>6504</v>
      </c>
    </row>
    <row r="483" spans="1:2" x14ac:dyDescent="0.3">
      <c r="A483" s="46">
        <v>240370</v>
      </c>
      <c r="B483" s="46" t="s">
        <v>6505</v>
      </c>
    </row>
    <row r="484" spans="1:2" x14ac:dyDescent="0.3">
      <c r="A484" s="46">
        <v>240371</v>
      </c>
      <c r="B484" s="46" t="s">
        <v>6506</v>
      </c>
    </row>
    <row r="485" spans="1:2" x14ac:dyDescent="0.3">
      <c r="A485" s="46">
        <v>240372</v>
      </c>
      <c r="B485" s="46" t="s">
        <v>6507</v>
      </c>
    </row>
    <row r="486" spans="1:2" x14ac:dyDescent="0.3">
      <c r="A486" s="46">
        <v>240373</v>
      </c>
      <c r="B486" s="46" t="s">
        <v>6508</v>
      </c>
    </row>
    <row r="487" spans="1:2" x14ac:dyDescent="0.3">
      <c r="A487" s="46">
        <v>240374</v>
      </c>
      <c r="B487" s="46" t="s">
        <v>6509</v>
      </c>
    </row>
    <row r="488" spans="1:2" x14ac:dyDescent="0.3">
      <c r="A488" s="46">
        <v>240375</v>
      </c>
      <c r="B488" s="46" t="s">
        <v>6510</v>
      </c>
    </row>
    <row r="489" spans="1:2" x14ac:dyDescent="0.3">
      <c r="A489" s="46">
        <v>240376</v>
      </c>
      <c r="B489" s="46" t="s">
        <v>6511</v>
      </c>
    </row>
    <row r="490" spans="1:2" x14ac:dyDescent="0.3">
      <c r="A490" s="46">
        <v>240377</v>
      </c>
      <c r="B490" s="46" t="s">
        <v>6512</v>
      </c>
    </row>
    <row r="491" spans="1:2" x14ac:dyDescent="0.3">
      <c r="A491" s="46">
        <v>240378</v>
      </c>
      <c r="B491" s="46" t="s">
        <v>6513</v>
      </c>
    </row>
    <row r="492" spans="1:2" x14ac:dyDescent="0.3">
      <c r="A492" s="46">
        <v>240379</v>
      </c>
      <c r="B492" s="46" t="s">
        <v>6514</v>
      </c>
    </row>
    <row r="493" spans="1:2" x14ac:dyDescent="0.3">
      <c r="A493" s="46">
        <v>240381</v>
      </c>
      <c r="B493" s="46" t="s">
        <v>6515</v>
      </c>
    </row>
    <row r="494" spans="1:2" x14ac:dyDescent="0.3">
      <c r="A494" s="46">
        <v>240382</v>
      </c>
      <c r="B494" s="46" t="s">
        <v>6516</v>
      </c>
    </row>
    <row r="495" spans="1:2" x14ac:dyDescent="0.3">
      <c r="A495" s="46">
        <v>240383</v>
      </c>
      <c r="B495" s="46" t="s">
        <v>6517</v>
      </c>
    </row>
    <row r="496" spans="1:2" x14ac:dyDescent="0.3">
      <c r="A496" s="46">
        <v>240384</v>
      </c>
      <c r="B496" s="46" t="s">
        <v>6518</v>
      </c>
    </row>
    <row r="497" spans="1:2" x14ac:dyDescent="0.3">
      <c r="A497" s="46">
        <v>240385</v>
      </c>
      <c r="B497" s="46" t="s">
        <v>6519</v>
      </c>
    </row>
    <row r="498" spans="1:2" x14ac:dyDescent="0.3">
      <c r="A498" s="46">
        <v>240386</v>
      </c>
      <c r="B498" s="46" t="s">
        <v>6520</v>
      </c>
    </row>
    <row r="499" spans="1:2" x14ac:dyDescent="0.3">
      <c r="A499" s="46">
        <v>240387</v>
      </c>
      <c r="B499" s="46" t="s">
        <v>6521</v>
      </c>
    </row>
    <row r="500" spans="1:2" x14ac:dyDescent="0.3">
      <c r="A500" s="46">
        <v>240388</v>
      </c>
      <c r="B500" s="46" t="s">
        <v>6522</v>
      </c>
    </row>
    <row r="501" spans="1:2" x14ac:dyDescent="0.3">
      <c r="A501" s="46">
        <v>240389</v>
      </c>
      <c r="B501" s="46" t="s">
        <v>6523</v>
      </c>
    </row>
    <row r="502" spans="1:2" x14ac:dyDescent="0.3">
      <c r="A502" s="46">
        <v>240390</v>
      </c>
      <c r="B502" s="46" t="s">
        <v>6524</v>
      </c>
    </row>
    <row r="503" spans="1:2" x14ac:dyDescent="0.3">
      <c r="A503" s="46">
        <v>240391</v>
      </c>
      <c r="B503" s="46" t="s">
        <v>6525</v>
      </c>
    </row>
    <row r="504" spans="1:2" x14ac:dyDescent="0.3">
      <c r="A504" s="46">
        <v>240392</v>
      </c>
      <c r="B504" s="46" t="s">
        <v>6526</v>
      </c>
    </row>
    <row r="505" spans="1:2" x14ac:dyDescent="0.3">
      <c r="A505" s="46">
        <v>240393</v>
      </c>
      <c r="B505" s="46" t="s">
        <v>6527</v>
      </c>
    </row>
    <row r="506" spans="1:2" x14ac:dyDescent="0.3">
      <c r="A506" s="46">
        <v>240394</v>
      </c>
      <c r="B506" s="46" t="s">
        <v>6528</v>
      </c>
    </row>
    <row r="507" spans="1:2" x14ac:dyDescent="0.3">
      <c r="A507" s="46">
        <v>240395</v>
      </c>
      <c r="B507" s="46" t="s">
        <v>6529</v>
      </c>
    </row>
    <row r="508" spans="1:2" x14ac:dyDescent="0.3">
      <c r="A508" s="46">
        <v>240396</v>
      </c>
      <c r="B508" s="46" t="s">
        <v>6530</v>
      </c>
    </row>
    <row r="509" spans="1:2" x14ac:dyDescent="0.3">
      <c r="A509" s="46">
        <v>240397</v>
      </c>
      <c r="B509" s="46" t="s">
        <v>6531</v>
      </c>
    </row>
    <row r="510" spans="1:2" x14ac:dyDescent="0.3">
      <c r="A510" s="46">
        <v>240398</v>
      </c>
      <c r="B510" s="46" t="s">
        <v>6532</v>
      </c>
    </row>
    <row r="511" spans="1:2" x14ac:dyDescent="0.3">
      <c r="A511" s="46">
        <v>240399</v>
      </c>
      <c r="B511" s="46" t="s">
        <v>6533</v>
      </c>
    </row>
    <row r="512" spans="1:2" x14ac:dyDescent="0.3">
      <c r="A512" s="46">
        <v>240400</v>
      </c>
      <c r="B512" s="46" t="s">
        <v>6534</v>
      </c>
    </row>
    <row r="513" spans="1:2" x14ac:dyDescent="0.3">
      <c r="A513" s="46">
        <v>240401</v>
      </c>
      <c r="B513" s="46" t="s">
        <v>6535</v>
      </c>
    </row>
    <row r="514" spans="1:2" x14ac:dyDescent="0.3">
      <c r="A514" s="46">
        <v>240402</v>
      </c>
      <c r="B514" s="46" t="s">
        <v>6536</v>
      </c>
    </row>
    <row r="515" spans="1:2" x14ac:dyDescent="0.3">
      <c r="A515" s="46">
        <v>240403</v>
      </c>
      <c r="B515" s="46" t="s">
        <v>6537</v>
      </c>
    </row>
    <row r="516" spans="1:2" x14ac:dyDescent="0.3">
      <c r="A516" s="46">
        <v>240404</v>
      </c>
      <c r="B516" s="46" t="s">
        <v>6538</v>
      </c>
    </row>
    <row r="517" spans="1:2" x14ac:dyDescent="0.3">
      <c r="A517" s="46">
        <v>240405</v>
      </c>
      <c r="B517" s="46" t="s">
        <v>6539</v>
      </c>
    </row>
    <row r="518" spans="1:2" x14ac:dyDescent="0.3">
      <c r="A518" s="46">
        <v>240406</v>
      </c>
      <c r="B518" s="46" t="s">
        <v>6540</v>
      </c>
    </row>
    <row r="519" spans="1:2" x14ac:dyDescent="0.3">
      <c r="A519" s="46">
        <v>240407</v>
      </c>
      <c r="B519" s="46" t="s">
        <v>6541</v>
      </c>
    </row>
    <row r="520" spans="1:2" x14ac:dyDescent="0.3">
      <c r="A520" s="46">
        <v>240408</v>
      </c>
      <c r="B520" s="46" t="s">
        <v>6542</v>
      </c>
    </row>
    <row r="521" spans="1:2" x14ac:dyDescent="0.3">
      <c r="A521" s="46">
        <v>240743</v>
      </c>
      <c r="B521" s="46" t="s">
        <v>6543</v>
      </c>
    </row>
    <row r="522" spans="1:2" x14ac:dyDescent="0.3">
      <c r="A522" s="46">
        <v>240411</v>
      </c>
      <c r="B522" s="46" t="s">
        <v>6544</v>
      </c>
    </row>
    <row r="523" spans="1:2" x14ac:dyDescent="0.3">
      <c r="A523" s="46">
        <v>240412</v>
      </c>
      <c r="B523" s="46" t="s">
        <v>6545</v>
      </c>
    </row>
    <row r="524" spans="1:2" x14ac:dyDescent="0.3">
      <c r="A524" s="46">
        <v>240413</v>
      </c>
      <c r="B524" s="46" t="s">
        <v>6546</v>
      </c>
    </row>
    <row r="525" spans="1:2" x14ac:dyDescent="0.3">
      <c r="A525" s="46">
        <v>240415</v>
      </c>
      <c r="B525" s="46" t="s">
        <v>6547</v>
      </c>
    </row>
    <row r="526" spans="1:2" x14ac:dyDescent="0.3">
      <c r="A526" s="46">
        <v>240416</v>
      </c>
      <c r="B526" s="46" t="s">
        <v>6548</v>
      </c>
    </row>
    <row r="527" spans="1:2" x14ac:dyDescent="0.3">
      <c r="A527" s="46">
        <v>240417</v>
      </c>
      <c r="B527" s="46" t="s">
        <v>6549</v>
      </c>
    </row>
    <row r="528" spans="1:2" x14ac:dyDescent="0.3">
      <c r="A528" s="46">
        <v>240418</v>
      </c>
      <c r="B528" s="46" t="s">
        <v>6550</v>
      </c>
    </row>
    <row r="529" spans="1:2" x14ac:dyDescent="0.3">
      <c r="A529" s="46">
        <v>240419</v>
      </c>
      <c r="B529" s="46" t="s">
        <v>6551</v>
      </c>
    </row>
    <row r="530" spans="1:2" x14ac:dyDescent="0.3">
      <c r="A530" s="46">
        <v>240420</v>
      </c>
      <c r="B530" s="46" t="s">
        <v>6552</v>
      </c>
    </row>
    <row r="531" spans="1:2" x14ac:dyDescent="0.3">
      <c r="A531" s="46">
        <v>240421</v>
      </c>
      <c r="B531" s="46" t="s">
        <v>6553</v>
      </c>
    </row>
    <row r="532" spans="1:2" x14ac:dyDescent="0.3">
      <c r="A532" s="46">
        <v>240422</v>
      </c>
      <c r="B532" s="46" t="s">
        <v>6554</v>
      </c>
    </row>
    <row r="533" spans="1:2" x14ac:dyDescent="0.3">
      <c r="A533" s="46">
        <v>240423</v>
      </c>
      <c r="B533" s="46" t="s">
        <v>6555</v>
      </c>
    </row>
    <row r="534" spans="1:2" x14ac:dyDescent="0.3">
      <c r="A534" s="46">
        <v>240424</v>
      </c>
      <c r="B534" s="46" t="s">
        <v>6556</v>
      </c>
    </row>
    <row r="535" spans="1:2" x14ac:dyDescent="0.3">
      <c r="A535" s="46">
        <v>240425</v>
      </c>
      <c r="B535" s="46" t="s">
        <v>6557</v>
      </c>
    </row>
    <row r="536" spans="1:2" x14ac:dyDescent="0.3">
      <c r="A536" s="46">
        <v>240426</v>
      </c>
      <c r="B536" s="46" t="s">
        <v>6558</v>
      </c>
    </row>
    <row r="537" spans="1:2" x14ac:dyDescent="0.3">
      <c r="A537" s="46">
        <v>240427</v>
      </c>
      <c r="B537" s="46" t="s">
        <v>6559</v>
      </c>
    </row>
    <row r="538" spans="1:2" x14ac:dyDescent="0.3">
      <c r="A538" s="46">
        <v>240428</v>
      </c>
      <c r="B538" s="46" t="s">
        <v>6560</v>
      </c>
    </row>
    <row r="539" spans="1:2" x14ac:dyDescent="0.3">
      <c r="A539" s="46">
        <v>240429</v>
      </c>
      <c r="B539" s="46" t="s">
        <v>6561</v>
      </c>
    </row>
    <row r="540" spans="1:2" x14ac:dyDescent="0.3">
      <c r="A540" s="46">
        <v>240430</v>
      </c>
      <c r="B540" s="46" t="s">
        <v>6562</v>
      </c>
    </row>
    <row r="541" spans="1:2" x14ac:dyDescent="0.3">
      <c r="A541" s="46">
        <v>240431</v>
      </c>
      <c r="B541" s="46" t="s">
        <v>6563</v>
      </c>
    </row>
    <row r="542" spans="1:2" x14ac:dyDescent="0.3">
      <c r="A542" s="46">
        <v>240432</v>
      </c>
      <c r="B542" s="46" t="s">
        <v>6564</v>
      </c>
    </row>
    <row r="543" spans="1:2" x14ac:dyDescent="0.3">
      <c r="A543" s="46">
        <v>240433</v>
      </c>
      <c r="B543" s="46" t="s">
        <v>6565</v>
      </c>
    </row>
    <row r="544" spans="1:2" x14ac:dyDescent="0.3">
      <c r="A544" s="46">
        <v>240434</v>
      </c>
      <c r="B544" s="46" t="s">
        <v>6566</v>
      </c>
    </row>
    <row r="545" spans="1:2" x14ac:dyDescent="0.3">
      <c r="A545" s="46">
        <v>240435</v>
      </c>
      <c r="B545" s="46" t="s">
        <v>6567</v>
      </c>
    </row>
    <row r="546" spans="1:2" x14ac:dyDescent="0.3">
      <c r="A546" s="46">
        <v>240436</v>
      </c>
      <c r="B546" s="46" t="s">
        <v>6568</v>
      </c>
    </row>
    <row r="547" spans="1:2" x14ac:dyDescent="0.3">
      <c r="A547" s="46">
        <v>240437</v>
      </c>
      <c r="B547" s="46" t="s">
        <v>6569</v>
      </c>
    </row>
    <row r="548" spans="1:2" x14ac:dyDescent="0.3">
      <c r="A548" s="46">
        <v>240438</v>
      </c>
      <c r="B548" s="46" t="s">
        <v>6570</v>
      </c>
    </row>
    <row r="549" spans="1:2" x14ac:dyDescent="0.3">
      <c r="A549" s="46">
        <v>240440</v>
      </c>
      <c r="B549" s="46" t="s">
        <v>6571</v>
      </c>
    </row>
    <row r="550" spans="1:2" x14ac:dyDescent="0.3">
      <c r="A550" s="46">
        <v>240767</v>
      </c>
      <c r="B550" s="46" t="s">
        <v>6572</v>
      </c>
    </row>
    <row r="551" spans="1:2" x14ac:dyDescent="0.3">
      <c r="A551" s="46">
        <v>440259</v>
      </c>
      <c r="B551" s="46" t="s">
        <v>4826</v>
      </c>
    </row>
    <row r="552" spans="1:2" x14ac:dyDescent="0.3">
      <c r="A552" s="46">
        <v>240443</v>
      </c>
      <c r="B552" s="46" t="s">
        <v>6573</v>
      </c>
    </row>
    <row r="553" spans="1:2" x14ac:dyDescent="0.3">
      <c r="A553" s="46">
        <v>240036</v>
      </c>
      <c r="B553" s="46" t="s">
        <v>4816</v>
      </c>
    </row>
    <row r="554" spans="1:2" x14ac:dyDescent="0.3">
      <c r="A554" s="46">
        <v>240445</v>
      </c>
      <c r="B554" s="46" t="s">
        <v>6574</v>
      </c>
    </row>
    <row r="555" spans="1:2" x14ac:dyDescent="0.3">
      <c r="A555" s="46">
        <v>240446</v>
      </c>
      <c r="B555" s="46" t="s">
        <v>6575</v>
      </c>
    </row>
    <row r="556" spans="1:2" x14ac:dyDescent="0.3">
      <c r="A556" s="46">
        <v>240447</v>
      </c>
      <c r="B556" s="46" t="s">
        <v>6576</v>
      </c>
    </row>
    <row r="557" spans="1:2" x14ac:dyDescent="0.3">
      <c r="A557" s="46">
        <v>240037</v>
      </c>
      <c r="B557" s="46" t="s">
        <v>4820</v>
      </c>
    </row>
    <row r="558" spans="1:2" x14ac:dyDescent="0.3">
      <c r="A558" s="46">
        <v>240449</v>
      </c>
      <c r="B558" s="46" t="s">
        <v>6577</v>
      </c>
    </row>
    <row r="559" spans="1:2" x14ac:dyDescent="0.3">
      <c r="A559" s="46">
        <v>240450</v>
      </c>
      <c r="B559" s="46" t="s">
        <v>6578</v>
      </c>
    </row>
    <row r="560" spans="1:2" x14ac:dyDescent="0.3">
      <c r="A560" s="46">
        <v>240451</v>
      </c>
      <c r="B560" s="46" t="s">
        <v>6579</v>
      </c>
    </row>
    <row r="561" spans="1:2" x14ac:dyDescent="0.3">
      <c r="A561" s="46">
        <v>240452</v>
      </c>
      <c r="B561" s="46" t="s">
        <v>6580</v>
      </c>
    </row>
    <row r="562" spans="1:2" x14ac:dyDescent="0.3">
      <c r="A562" s="46">
        <v>240453</v>
      </c>
      <c r="B562" s="46" t="s">
        <v>6581</v>
      </c>
    </row>
    <row r="563" spans="1:2" x14ac:dyDescent="0.3">
      <c r="A563" s="46">
        <v>240454</v>
      </c>
      <c r="B563" s="46" t="s">
        <v>6582</v>
      </c>
    </row>
    <row r="564" spans="1:2" x14ac:dyDescent="0.3">
      <c r="A564" s="46">
        <v>240455</v>
      </c>
      <c r="B564" s="46" t="s">
        <v>6583</v>
      </c>
    </row>
    <row r="565" spans="1:2" x14ac:dyDescent="0.3">
      <c r="A565" s="46">
        <v>240456</v>
      </c>
      <c r="B565" s="46" t="s">
        <v>6584</v>
      </c>
    </row>
    <row r="566" spans="1:2" x14ac:dyDescent="0.3">
      <c r="A566" s="46">
        <v>240457</v>
      </c>
      <c r="B566" s="46" t="s">
        <v>6585</v>
      </c>
    </row>
    <row r="567" spans="1:2" x14ac:dyDescent="0.3">
      <c r="A567" s="46">
        <v>240458</v>
      </c>
      <c r="B567" s="46" t="s">
        <v>6586</v>
      </c>
    </row>
    <row r="568" spans="1:2" x14ac:dyDescent="0.3">
      <c r="A568" s="46">
        <v>240459</v>
      </c>
      <c r="B568" s="46" t="s">
        <v>6587</v>
      </c>
    </row>
    <row r="569" spans="1:2" x14ac:dyDescent="0.3">
      <c r="A569" s="46">
        <v>240460</v>
      </c>
      <c r="B569" s="46" t="s">
        <v>6588</v>
      </c>
    </row>
    <row r="570" spans="1:2" x14ac:dyDescent="0.3">
      <c r="A570" s="46">
        <v>240461</v>
      </c>
      <c r="B570" s="46" t="s">
        <v>6589</v>
      </c>
    </row>
    <row r="571" spans="1:2" x14ac:dyDescent="0.3">
      <c r="A571" s="46">
        <v>240462</v>
      </c>
      <c r="B571" s="46" t="s">
        <v>6590</v>
      </c>
    </row>
    <row r="572" spans="1:2" x14ac:dyDescent="0.3">
      <c r="A572" s="46">
        <v>240463</v>
      </c>
      <c r="B572" s="46" t="s">
        <v>6591</v>
      </c>
    </row>
    <row r="573" spans="1:2" x14ac:dyDescent="0.3">
      <c r="A573" s="46">
        <v>240464</v>
      </c>
      <c r="B573" s="46" t="s">
        <v>6592</v>
      </c>
    </row>
    <row r="574" spans="1:2" x14ac:dyDescent="0.3">
      <c r="A574" s="46">
        <v>240465</v>
      </c>
      <c r="B574" s="46" t="s">
        <v>6593</v>
      </c>
    </row>
    <row r="575" spans="1:2" x14ac:dyDescent="0.3">
      <c r="A575" s="46">
        <v>240466</v>
      </c>
      <c r="B575" s="46" t="s">
        <v>6594</v>
      </c>
    </row>
    <row r="576" spans="1:2" x14ac:dyDescent="0.3">
      <c r="A576" s="46">
        <v>240467</v>
      </c>
      <c r="B576" s="46" t="s">
        <v>6595</v>
      </c>
    </row>
    <row r="577" spans="1:2" x14ac:dyDescent="0.3">
      <c r="A577" s="46">
        <v>240468</v>
      </c>
      <c r="B577" s="46" t="s">
        <v>6596</v>
      </c>
    </row>
    <row r="578" spans="1:2" x14ac:dyDescent="0.3">
      <c r="A578" s="46">
        <v>240469</v>
      </c>
      <c r="B578" s="46" t="s">
        <v>6597</v>
      </c>
    </row>
    <row r="579" spans="1:2" x14ac:dyDescent="0.3">
      <c r="A579" s="46">
        <v>240470</v>
      </c>
      <c r="B579" s="46" t="s">
        <v>6598</v>
      </c>
    </row>
    <row r="580" spans="1:2" x14ac:dyDescent="0.3">
      <c r="A580" s="46">
        <v>240471</v>
      </c>
      <c r="B580" s="46" t="s">
        <v>6599</v>
      </c>
    </row>
    <row r="581" spans="1:2" x14ac:dyDescent="0.3">
      <c r="A581" s="46">
        <v>240472</v>
      </c>
      <c r="B581" s="46" t="s">
        <v>6600</v>
      </c>
    </row>
    <row r="582" spans="1:2" x14ac:dyDescent="0.3">
      <c r="A582" s="46">
        <v>240473</v>
      </c>
      <c r="B582" s="46" t="s">
        <v>6601</v>
      </c>
    </row>
    <row r="583" spans="1:2" x14ac:dyDescent="0.3">
      <c r="A583" s="46">
        <v>240474</v>
      </c>
      <c r="B583" s="46" t="s">
        <v>6602</v>
      </c>
    </row>
    <row r="584" spans="1:2" x14ac:dyDescent="0.3">
      <c r="A584" s="46">
        <v>240475</v>
      </c>
      <c r="B584" s="46" t="s">
        <v>6603</v>
      </c>
    </row>
    <row r="585" spans="1:2" x14ac:dyDescent="0.3">
      <c r="A585" s="46">
        <v>240476</v>
      </c>
      <c r="B585" s="46" t="s">
        <v>6604</v>
      </c>
    </row>
    <row r="586" spans="1:2" x14ac:dyDescent="0.3">
      <c r="A586" s="46">
        <v>240477</v>
      </c>
      <c r="B586" s="46" t="s">
        <v>6605</v>
      </c>
    </row>
    <row r="587" spans="1:2" x14ac:dyDescent="0.3">
      <c r="A587" s="46">
        <v>240478</v>
      </c>
      <c r="B587" s="46" t="s">
        <v>6606</v>
      </c>
    </row>
    <row r="588" spans="1:2" x14ac:dyDescent="0.3">
      <c r="A588" s="46">
        <v>240479</v>
      </c>
      <c r="B588" s="46" t="s">
        <v>6607</v>
      </c>
    </row>
    <row r="589" spans="1:2" x14ac:dyDescent="0.3">
      <c r="A589" s="46">
        <v>240480</v>
      </c>
      <c r="B589" s="46" t="s">
        <v>6608</v>
      </c>
    </row>
    <row r="590" spans="1:2" x14ac:dyDescent="0.3">
      <c r="A590" s="46">
        <v>240481</v>
      </c>
      <c r="B590" s="46" t="s">
        <v>6609</v>
      </c>
    </row>
    <row r="591" spans="1:2" x14ac:dyDescent="0.3">
      <c r="A591" s="46">
        <v>240482</v>
      </c>
      <c r="B591" s="46" t="s">
        <v>6610</v>
      </c>
    </row>
    <row r="592" spans="1:2" x14ac:dyDescent="0.3">
      <c r="A592" s="46">
        <v>240483</v>
      </c>
      <c r="B592" s="46" t="s">
        <v>6611</v>
      </c>
    </row>
    <row r="593" spans="1:2" x14ac:dyDescent="0.3">
      <c r="A593" s="46">
        <v>240484</v>
      </c>
      <c r="B593" s="46" t="s">
        <v>6612</v>
      </c>
    </row>
    <row r="594" spans="1:2" x14ac:dyDescent="0.3">
      <c r="A594" s="46">
        <v>240485</v>
      </c>
      <c r="B594" s="46" t="s">
        <v>6613</v>
      </c>
    </row>
    <row r="595" spans="1:2" x14ac:dyDescent="0.3">
      <c r="A595" s="46">
        <v>240486</v>
      </c>
      <c r="B595" s="46" t="s">
        <v>6614</v>
      </c>
    </row>
    <row r="596" spans="1:2" x14ac:dyDescent="0.3">
      <c r="A596" s="46">
        <v>240487</v>
      </c>
      <c r="B596" s="46" t="s">
        <v>6615</v>
      </c>
    </row>
    <row r="597" spans="1:2" x14ac:dyDescent="0.3">
      <c r="A597" s="46">
        <v>240488</v>
      </c>
      <c r="B597" s="46" t="s">
        <v>6616</v>
      </c>
    </row>
    <row r="598" spans="1:2" x14ac:dyDescent="0.3">
      <c r="A598" s="46">
        <v>240489</v>
      </c>
      <c r="B598" s="46" t="s">
        <v>6157</v>
      </c>
    </row>
    <row r="599" spans="1:2" x14ac:dyDescent="0.3">
      <c r="A599" s="46">
        <v>240490</v>
      </c>
      <c r="B599" s="46" t="s">
        <v>6617</v>
      </c>
    </row>
    <row r="600" spans="1:2" x14ac:dyDescent="0.3">
      <c r="A600" s="46">
        <v>240491</v>
      </c>
      <c r="B600" s="46" t="s">
        <v>6618</v>
      </c>
    </row>
    <row r="601" spans="1:2" x14ac:dyDescent="0.3">
      <c r="A601" s="46">
        <v>240492</v>
      </c>
      <c r="B601" s="46" t="s">
        <v>6619</v>
      </c>
    </row>
    <row r="602" spans="1:2" x14ac:dyDescent="0.3">
      <c r="A602" s="46">
        <v>240493</v>
      </c>
      <c r="B602" s="46" t="s">
        <v>6620</v>
      </c>
    </row>
    <row r="603" spans="1:2" x14ac:dyDescent="0.3">
      <c r="A603" s="46">
        <v>240494</v>
      </c>
      <c r="B603" s="46" t="s">
        <v>6621</v>
      </c>
    </row>
    <row r="604" spans="1:2" x14ac:dyDescent="0.3">
      <c r="A604" s="46">
        <v>240495</v>
      </c>
      <c r="B604" s="46" t="s">
        <v>6530</v>
      </c>
    </row>
    <row r="605" spans="1:2" x14ac:dyDescent="0.3">
      <c r="A605" s="46">
        <v>240496</v>
      </c>
      <c r="B605" s="46" t="s">
        <v>6622</v>
      </c>
    </row>
    <row r="606" spans="1:2" x14ac:dyDescent="0.3">
      <c r="A606" s="46">
        <v>240497</v>
      </c>
      <c r="B606" s="46" t="s">
        <v>6623</v>
      </c>
    </row>
    <row r="607" spans="1:2" x14ac:dyDescent="0.3">
      <c r="A607" s="46">
        <v>240498</v>
      </c>
      <c r="B607" s="46" t="s">
        <v>6624</v>
      </c>
    </row>
    <row r="608" spans="1:2" x14ac:dyDescent="0.3">
      <c r="A608" s="46">
        <v>240499</v>
      </c>
      <c r="B608" s="46" t="s">
        <v>6625</v>
      </c>
    </row>
    <row r="609" spans="1:2" x14ac:dyDescent="0.3">
      <c r="A609" s="46">
        <v>240500</v>
      </c>
      <c r="B609" s="46" t="s">
        <v>6626</v>
      </c>
    </row>
    <row r="610" spans="1:2" x14ac:dyDescent="0.3">
      <c r="A610" s="46">
        <v>240501</v>
      </c>
      <c r="B610" s="46" t="s">
        <v>6627</v>
      </c>
    </row>
    <row r="611" spans="1:2" x14ac:dyDescent="0.3">
      <c r="A611" s="46">
        <v>240502</v>
      </c>
      <c r="B611" s="46" t="s">
        <v>6628</v>
      </c>
    </row>
    <row r="612" spans="1:2" x14ac:dyDescent="0.3">
      <c r="A612" s="46">
        <v>240503</v>
      </c>
      <c r="B612" s="46" t="s">
        <v>6629</v>
      </c>
    </row>
    <row r="613" spans="1:2" x14ac:dyDescent="0.3">
      <c r="A613" s="46">
        <v>240504</v>
      </c>
      <c r="B613" s="46" t="s">
        <v>6630</v>
      </c>
    </row>
    <row r="614" spans="1:2" x14ac:dyDescent="0.3">
      <c r="A614" s="46">
        <v>240505</v>
      </c>
      <c r="B614" s="46" t="s">
        <v>6631</v>
      </c>
    </row>
    <row r="615" spans="1:2" x14ac:dyDescent="0.3">
      <c r="A615" s="46">
        <v>240506</v>
      </c>
      <c r="B615" s="46" t="s">
        <v>6632</v>
      </c>
    </row>
    <row r="616" spans="1:2" x14ac:dyDescent="0.3">
      <c r="A616" s="46">
        <v>240507</v>
      </c>
      <c r="B616" s="46" t="s">
        <v>6633</v>
      </c>
    </row>
    <row r="617" spans="1:2" x14ac:dyDescent="0.3">
      <c r="A617" s="46">
        <v>240508</v>
      </c>
      <c r="B617" s="46" t="s">
        <v>6634</v>
      </c>
    </row>
    <row r="618" spans="1:2" x14ac:dyDescent="0.3">
      <c r="A618" s="46">
        <v>240509</v>
      </c>
      <c r="B618" s="46" t="s">
        <v>6635</v>
      </c>
    </row>
    <row r="619" spans="1:2" x14ac:dyDescent="0.3">
      <c r="A619" s="46">
        <v>240510</v>
      </c>
      <c r="B619" s="46" t="s">
        <v>6636</v>
      </c>
    </row>
    <row r="620" spans="1:2" x14ac:dyDescent="0.3">
      <c r="A620" s="46">
        <v>240511</v>
      </c>
      <c r="B620" s="46" t="s">
        <v>6637</v>
      </c>
    </row>
    <row r="621" spans="1:2" x14ac:dyDescent="0.3">
      <c r="A621" s="46">
        <v>240512</v>
      </c>
      <c r="B621" s="46" t="s">
        <v>6638</v>
      </c>
    </row>
    <row r="622" spans="1:2" x14ac:dyDescent="0.3">
      <c r="A622" s="46">
        <v>240513</v>
      </c>
      <c r="B622" s="46" t="s">
        <v>6639</v>
      </c>
    </row>
    <row r="623" spans="1:2" x14ac:dyDescent="0.3">
      <c r="A623" s="46">
        <v>240514</v>
      </c>
      <c r="B623" s="46" t="s">
        <v>6640</v>
      </c>
    </row>
    <row r="624" spans="1:2" x14ac:dyDescent="0.3">
      <c r="A624" s="46">
        <v>240515</v>
      </c>
      <c r="B624" s="46" t="s">
        <v>6641</v>
      </c>
    </row>
    <row r="625" spans="1:2" x14ac:dyDescent="0.3">
      <c r="A625" s="46">
        <v>240516</v>
      </c>
      <c r="B625" s="46" t="s">
        <v>6642</v>
      </c>
    </row>
    <row r="626" spans="1:2" x14ac:dyDescent="0.3">
      <c r="A626" s="46">
        <v>240517</v>
      </c>
      <c r="B626" s="46" t="s">
        <v>6643</v>
      </c>
    </row>
    <row r="627" spans="1:2" x14ac:dyDescent="0.3">
      <c r="A627" s="46">
        <v>240518</v>
      </c>
      <c r="B627" s="46" t="s">
        <v>6644</v>
      </c>
    </row>
    <row r="628" spans="1:2" x14ac:dyDescent="0.3">
      <c r="A628" s="46">
        <v>240519</v>
      </c>
      <c r="B628" s="46" t="s">
        <v>6645</v>
      </c>
    </row>
    <row r="629" spans="1:2" x14ac:dyDescent="0.3">
      <c r="A629" s="46">
        <v>240520</v>
      </c>
      <c r="B629" s="46" t="s">
        <v>6646</v>
      </c>
    </row>
    <row r="630" spans="1:2" x14ac:dyDescent="0.3">
      <c r="A630" s="46">
        <v>240521</v>
      </c>
      <c r="B630" s="46" t="s">
        <v>6647</v>
      </c>
    </row>
    <row r="631" spans="1:2" x14ac:dyDescent="0.3">
      <c r="A631" s="46">
        <v>240522</v>
      </c>
      <c r="B631" s="46" t="s">
        <v>6648</v>
      </c>
    </row>
    <row r="632" spans="1:2" x14ac:dyDescent="0.3">
      <c r="A632" s="46">
        <v>240523</v>
      </c>
      <c r="B632" s="46" t="s">
        <v>6649</v>
      </c>
    </row>
    <row r="633" spans="1:2" x14ac:dyDescent="0.3">
      <c r="A633" s="46">
        <v>240524</v>
      </c>
      <c r="B633" s="46" t="s">
        <v>6650</v>
      </c>
    </row>
    <row r="634" spans="1:2" x14ac:dyDescent="0.3">
      <c r="A634" s="46">
        <v>240525</v>
      </c>
      <c r="B634" s="46" t="s">
        <v>6651</v>
      </c>
    </row>
    <row r="635" spans="1:2" x14ac:dyDescent="0.3">
      <c r="A635" s="46">
        <v>240526</v>
      </c>
      <c r="B635" s="46" t="s">
        <v>6652</v>
      </c>
    </row>
    <row r="636" spans="1:2" x14ac:dyDescent="0.3">
      <c r="A636" s="46">
        <v>240527</v>
      </c>
      <c r="B636" s="46" t="s">
        <v>6653</v>
      </c>
    </row>
    <row r="637" spans="1:2" x14ac:dyDescent="0.3">
      <c r="A637" s="46">
        <v>240528</v>
      </c>
      <c r="B637" s="46" t="s">
        <v>6654</v>
      </c>
    </row>
    <row r="638" spans="1:2" x14ac:dyDescent="0.3">
      <c r="A638" s="46">
        <v>240529</v>
      </c>
      <c r="B638" s="46" t="s">
        <v>6655</v>
      </c>
    </row>
    <row r="639" spans="1:2" x14ac:dyDescent="0.3">
      <c r="A639" s="46">
        <v>240530</v>
      </c>
      <c r="B639" s="46" t="s">
        <v>6656</v>
      </c>
    </row>
    <row r="640" spans="1:2" x14ac:dyDescent="0.3">
      <c r="A640" s="46">
        <v>240531</v>
      </c>
      <c r="B640" s="46" t="s">
        <v>6657</v>
      </c>
    </row>
    <row r="641" spans="1:2" x14ac:dyDescent="0.3">
      <c r="A641" s="46">
        <v>240532</v>
      </c>
      <c r="B641" s="46" t="s">
        <v>6658</v>
      </c>
    </row>
    <row r="642" spans="1:2" x14ac:dyDescent="0.3">
      <c r="A642" s="46">
        <v>240534</v>
      </c>
      <c r="B642" s="46" t="s">
        <v>6659</v>
      </c>
    </row>
    <row r="643" spans="1:2" x14ac:dyDescent="0.3">
      <c r="A643" s="46">
        <v>240535</v>
      </c>
      <c r="B643" s="46" t="s">
        <v>6660</v>
      </c>
    </row>
    <row r="644" spans="1:2" x14ac:dyDescent="0.3">
      <c r="A644" s="46">
        <v>240536</v>
      </c>
      <c r="B644" s="46" t="s">
        <v>6661</v>
      </c>
    </row>
    <row r="645" spans="1:2" x14ac:dyDescent="0.3">
      <c r="A645" s="46">
        <v>240537</v>
      </c>
      <c r="B645" s="46" t="s">
        <v>6662</v>
      </c>
    </row>
    <row r="646" spans="1:2" x14ac:dyDescent="0.3">
      <c r="A646" s="46">
        <v>240538</v>
      </c>
      <c r="B646" s="46" t="s">
        <v>4790</v>
      </c>
    </row>
    <row r="647" spans="1:2" x14ac:dyDescent="0.3">
      <c r="A647" s="46">
        <v>240539</v>
      </c>
      <c r="B647" s="46" t="s">
        <v>6663</v>
      </c>
    </row>
    <row r="648" spans="1:2" x14ac:dyDescent="0.3">
      <c r="A648" s="46">
        <v>240540</v>
      </c>
      <c r="B648" s="46" t="s">
        <v>6664</v>
      </c>
    </row>
    <row r="649" spans="1:2" x14ac:dyDescent="0.3">
      <c r="A649" s="46">
        <v>240541</v>
      </c>
      <c r="B649" s="46" t="s">
        <v>6665</v>
      </c>
    </row>
    <row r="650" spans="1:2" x14ac:dyDescent="0.3">
      <c r="A650" s="46">
        <v>240542</v>
      </c>
      <c r="B650" s="46" t="s">
        <v>6666</v>
      </c>
    </row>
    <row r="651" spans="1:2" x14ac:dyDescent="0.3">
      <c r="A651" s="46">
        <v>240543</v>
      </c>
      <c r="B651" s="46" t="s">
        <v>6667</v>
      </c>
    </row>
    <row r="652" spans="1:2" x14ac:dyDescent="0.3">
      <c r="A652" s="46">
        <v>240544</v>
      </c>
      <c r="B652" s="46" t="s">
        <v>6668</v>
      </c>
    </row>
    <row r="653" spans="1:2" x14ac:dyDescent="0.3">
      <c r="A653" s="46">
        <v>240545</v>
      </c>
      <c r="B653" s="46" t="s">
        <v>6669</v>
      </c>
    </row>
    <row r="654" spans="1:2" x14ac:dyDescent="0.3">
      <c r="A654" s="46">
        <v>240546</v>
      </c>
      <c r="B654" s="46" t="s">
        <v>6670</v>
      </c>
    </row>
    <row r="655" spans="1:2" x14ac:dyDescent="0.3">
      <c r="A655" s="46">
        <v>240547</v>
      </c>
      <c r="B655" s="46" t="s">
        <v>6671</v>
      </c>
    </row>
    <row r="656" spans="1:2" x14ac:dyDescent="0.3">
      <c r="A656" s="46">
        <v>240548</v>
      </c>
      <c r="B656" s="46" t="s">
        <v>6672</v>
      </c>
    </row>
    <row r="657" spans="1:2" x14ac:dyDescent="0.3">
      <c r="A657" s="46">
        <v>240549</v>
      </c>
      <c r="B657" s="46" t="s">
        <v>6673</v>
      </c>
    </row>
    <row r="658" spans="1:2" x14ac:dyDescent="0.3">
      <c r="A658" s="46">
        <v>240550</v>
      </c>
      <c r="B658" s="46" t="s">
        <v>6674</v>
      </c>
    </row>
    <row r="659" spans="1:2" x14ac:dyDescent="0.3">
      <c r="A659" s="46">
        <v>240551</v>
      </c>
      <c r="B659" s="46" t="s">
        <v>6675</v>
      </c>
    </row>
    <row r="660" spans="1:2" x14ac:dyDescent="0.3">
      <c r="A660" s="46">
        <v>240552</v>
      </c>
      <c r="B660" s="46" t="s">
        <v>6676</v>
      </c>
    </row>
    <row r="661" spans="1:2" x14ac:dyDescent="0.3">
      <c r="A661" s="46">
        <v>240553</v>
      </c>
      <c r="B661" s="46" t="s">
        <v>6677</v>
      </c>
    </row>
    <row r="662" spans="1:2" x14ac:dyDescent="0.3">
      <c r="A662" s="46">
        <v>240554</v>
      </c>
      <c r="B662" s="46" t="s">
        <v>6678</v>
      </c>
    </row>
    <row r="663" spans="1:2" x14ac:dyDescent="0.3">
      <c r="A663" s="46">
        <v>240555</v>
      </c>
      <c r="B663" s="46" t="s">
        <v>6679</v>
      </c>
    </row>
    <row r="664" spans="1:2" x14ac:dyDescent="0.3">
      <c r="A664" s="46">
        <v>240556</v>
      </c>
      <c r="B664" s="46" t="s">
        <v>6680</v>
      </c>
    </row>
    <row r="665" spans="1:2" x14ac:dyDescent="0.3">
      <c r="A665" s="46">
        <v>240557</v>
      </c>
      <c r="B665" s="46" t="s">
        <v>6681</v>
      </c>
    </row>
    <row r="666" spans="1:2" x14ac:dyDescent="0.3">
      <c r="A666" s="46">
        <v>240558</v>
      </c>
      <c r="B666" s="46" t="s">
        <v>6682</v>
      </c>
    </row>
    <row r="667" spans="1:2" x14ac:dyDescent="0.3">
      <c r="A667" s="46">
        <v>240559</v>
      </c>
      <c r="B667" s="46" t="s">
        <v>6683</v>
      </c>
    </row>
    <row r="668" spans="1:2" x14ac:dyDescent="0.3">
      <c r="A668" s="46">
        <v>240560</v>
      </c>
      <c r="B668" s="46" t="s">
        <v>6684</v>
      </c>
    </row>
    <row r="669" spans="1:2" x14ac:dyDescent="0.3">
      <c r="A669" s="46">
        <v>240561</v>
      </c>
      <c r="B669" s="46" t="s">
        <v>6685</v>
      </c>
    </row>
    <row r="670" spans="1:2" x14ac:dyDescent="0.3">
      <c r="A670" s="46">
        <v>240562</v>
      </c>
      <c r="B670" s="46" t="s">
        <v>6686</v>
      </c>
    </row>
    <row r="671" spans="1:2" x14ac:dyDescent="0.3">
      <c r="A671" s="46">
        <v>240563</v>
      </c>
      <c r="B671" s="46" t="s">
        <v>6687</v>
      </c>
    </row>
    <row r="672" spans="1:2" x14ac:dyDescent="0.3">
      <c r="A672" s="46">
        <v>240564</v>
      </c>
      <c r="B672" s="46" t="s">
        <v>6688</v>
      </c>
    </row>
    <row r="673" spans="1:2" x14ac:dyDescent="0.3">
      <c r="A673" s="46">
        <v>240565</v>
      </c>
      <c r="B673" s="46" t="s">
        <v>6689</v>
      </c>
    </row>
    <row r="674" spans="1:2" x14ac:dyDescent="0.3">
      <c r="A674" s="46">
        <v>240566</v>
      </c>
      <c r="B674" s="46" t="s">
        <v>6690</v>
      </c>
    </row>
    <row r="675" spans="1:2" x14ac:dyDescent="0.3">
      <c r="A675" s="46">
        <v>240567</v>
      </c>
      <c r="B675" s="46" t="s">
        <v>6691</v>
      </c>
    </row>
    <row r="676" spans="1:2" x14ac:dyDescent="0.3">
      <c r="A676" s="46">
        <v>240568</v>
      </c>
      <c r="B676" s="46" t="s">
        <v>6692</v>
      </c>
    </row>
    <row r="677" spans="1:2" x14ac:dyDescent="0.3">
      <c r="A677" s="46">
        <v>240569</v>
      </c>
      <c r="B677" s="46" t="s">
        <v>6693</v>
      </c>
    </row>
    <row r="678" spans="1:2" x14ac:dyDescent="0.3">
      <c r="A678" s="46">
        <v>240570</v>
      </c>
      <c r="B678" s="46" t="s">
        <v>6694</v>
      </c>
    </row>
    <row r="679" spans="1:2" x14ac:dyDescent="0.3">
      <c r="A679" s="46">
        <v>240571</v>
      </c>
      <c r="B679" s="46" t="s">
        <v>6695</v>
      </c>
    </row>
    <row r="680" spans="1:2" x14ac:dyDescent="0.3">
      <c r="A680" s="46">
        <v>240572</v>
      </c>
      <c r="B680" s="46" t="s">
        <v>6696</v>
      </c>
    </row>
    <row r="681" spans="1:2" x14ac:dyDescent="0.3">
      <c r="A681" s="46">
        <v>240573</v>
      </c>
      <c r="B681" s="46" t="s">
        <v>6697</v>
      </c>
    </row>
    <row r="682" spans="1:2" x14ac:dyDescent="0.3">
      <c r="A682" s="46">
        <v>240574</v>
      </c>
      <c r="B682" s="46" t="s">
        <v>6698</v>
      </c>
    </row>
    <row r="683" spans="1:2" x14ac:dyDescent="0.3">
      <c r="A683" s="46">
        <v>240575</v>
      </c>
      <c r="B683" s="46" t="s">
        <v>6699</v>
      </c>
    </row>
    <row r="684" spans="1:2" x14ac:dyDescent="0.3">
      <c r="A684" s="46">
        <v>240576</v>
      </c>
      <c r="B684" s="46" t="s">
        <v>6700</v>
      </c>
    </row>
    <row r="685" spans="1:2" x14ac:dyDescent="0.3">
      <c r="A685" s="46">
        <v>240577</v>
      </c>
      <c r="B685" s="46" t="s">
        <v>6701</v>
      </c>
    </row>
    <row r="686" spans="1:2" x14ac:dyDescent="0.3">
      <c r="A686" s="46">
        <v>240578</v>
      </c>
      <c r="B686" s="46" t="s">
        <v>6702</v>
      </c>
    </row>
    <row r="687" spans="1:2" x14ac:dyDescent="0.3">
      <c r="A687" s="46">
        <v>240579</v>
      </c>
      <c r="B687" s="46" t="s">
        <v>6703</v>
      </c>
    </row>
    <row r="688" spans="1:2" x14ac:dyDescent="0.3">
      <c r="A688" s="46">
        <v>240580</v>
      </c>
      <c r="B688" s="46" t="s">
        <v>6704</v>
      </c>
    </row>
    <row r="689" spans="1:2" x14ac:dyDescent="0.3">
      <c r="A689" s="46">
        <v>240581</v>
      </c>
      <c r="B689" s="46" t="s">
        <v>6705</v>
      </c>
    </row>
    <row r="690" spans="1:2" x14ac:dyDescent="0.3">
      <c r="A690" s="46">
        <v>240582</v>
      </c>
      <c r="B690" s="46" t="s">
        <v>6706</v>
      </c>
    </row>
    <row r="691" spans="1:2" x14ac:dyDescent="0.3">
      <c r="A691" s="46">
        <v>240583</v>
      </c>
      <c r="B691" s="46" t="s">
        <v>6707</v>
      </c>
    </row>
    <row r="692" spans="1:2" x14ac:dyDescent="0.3">
      <c r="A692" s="46">
        <v>240584</v>
      </c>
      <c r="B692" s="46" t="s">
        <v>6708</v>
      </c>
    </row>
    <row r="693" spans="1:2" x14ac:dyDescent="0.3">
      <c r="A693" s="46">
        <v>240585</v>
      </c>
      <c r="B693" s="46" t="s">
        <v>6709</v>
      </c>
    </row>
    <row r="694" spans="1:2" x14ac:dyDescent="0.3">
      <c r="A694" s="46">
        <v>240586</v>
      </c>
      <c r="B694" s="46" t="s">
        <v>6710</v>
      </c>
    </row>
    <row r="695" spans="1:2" x14ac:dyDescent="0.3">
      <c r="A695" s="46">
        <v>240587</v>
      </c>
      <c r="B695" s="46" t="s">
        <v>6711</v>
      </c>
    </row>
    <row r="696" spans="1:2" x14ac:dyDescent="0.3">
      <c r="A696" s="46">
        <v>240588</v>
      </c>
      <c r="B696" s="46" t="s">
        <v>6712</v>
      </c>
    </row>
    <row r="697" spans="1:2" x14ac:dyDescent="0.3">
      <c r="A697" s="46">
        <v>240589</v>
      </c>
      <c r="B697" s="46" t="s">
        <v>6713</v>
      </c>
    </row>
    <row r="698" spans="1:2" x14ac:dyDescent="0.3">
      <c r="A698" s="46">
        <v>240590</v>
      </c>
      <c r="B698" s="46" t="s">
        <v>6714</v>
      </c>
    </row>
    <row r="699" spans="1:2" x14ac:dyDescent="0.3">
      <c r="A699" s="46">
        <v>240591</v>
      </c>
      <c r="B699" s="46" t="s">
        <v>6715</v>
      </c>
    </row>
    <row r="700" spans="1:2" x14ac:dyDescent="0.3">
      <c r="A700" s="46">
        <v>240592</v>
      </c>
      <c r="B700" s="46" t="s">
        <v>6716</v>
      </c>
    </row>
    <row r="701" spans="1:2" x14ac:dyDescent="0.3">
      <c r="A701" s="46">
        <v>240594</v>
      </c>
      <c r="B701" s="46" t="s">
        <v>6717</v>
      </c>
    </row>
    <row r="702" spans="1:2" x14ac:dyDescent="0.3">
      <c r="A702" s="46">
        <v>240595</v>
      </c>
      <c r="B702" s="46" t="s">
        <v>6718</v>
      </c>
    </row>
    <row r="703" spans="1:2" x14ac:dyDescent="0.3">
      <c r="A703" s="46">
        <v>240596</v>
      </c>
      <c r="B703" s="46" t="s">
        <v>6719</v>
      </c>
    </row>
    <row r="704" spans="1:2" x14ac:dyDescent="0.3">
      <c r="A704" s="46">
        <v>240597</v>
      </c>
      <c r="B704" s="46" t="s">
        <v>6720</v>
      </c>
    </row>
    <row r="705" spans="1:2" x14ac:dyDescent="0.3">
      <c r="A705" s="46">
        <v>240598</v>
      </c>
      <c r="B705" s="46" t="s">
        <v>6721</v>
      </c>
    </row>
    <row r="706" spans="1:2" x14ac:dyDescent="0.3">
      <c r="A706" s="46">
        <v>240599</v>
      </c>
      <c r="B706" s="46" t="s">
        <v>6722</v>
      </c>
    </row>
    <row r="707" spans="1:2" x14ac:dyDescent="0.3">
      <c r="A707" s="46">
        <v>240600</v>
      </c>
      <c r="B707" s="46" t="s">
        <v>6723</v>
      </c>
    </row>
    <row r="708" spans="1:2" x14ac:dyDescent="0.3">
      <c r="A708" s="46">
        <v>240601</v>
      </c>
      <c r="B708" s="46" t="s">
        <v>6724</v>
      </c>
    </row>
    <row r="709" spans="1:2" x14ac:dyDescent="0.3">
      <c r="A709" s="46">
        <v>240602</v>
      </c>
      <c r="B709" s="46" t="s">
        <v>6725</v>
      </c>
    </row>
    <row r="710" spans="1:2" x14ac:dyDescent="0.3">
      <c r="A710" s="46">
        <v>240603</v>
      </c>
      <c r="B710" s="46" t="s">
        <v>6726</v>
      </c>
    </row>
    <row r="711" spans="1:2" x14ac:dyDescent="0.3">
      <c r="A711" s="46">
        <v>240604</v>
      </c>
      <c r="B711" s="46" t="s">
        <v>6727</v>
      </c>
    </row>
    <row r="712" spans="1:2" x14ac:dyDescent="0.3">
      <c r="A712" s="46">
        <v>240605</v>
      </c>
      <c r="B712" s="46" t="s">
        <v>6728</v>
      </c>
    </row>
    <row r="713" spans="1:2" x14ac:dyDescent="0.3">
      <c r="A713" s="46">
        <v>240606</v>
      </c>
      <c r="B713" s="46" t="s">
        <v>6729</v>
      </c>
    </row>
    <row r="714" spans="1:2" x14ac:dyDescent="0.3">
      <c r="A714" s="46">
        <v>240607</v>
      </c>
      <c r="B714" s="46" t="s">
        <v>6730</v>
      </c>
    </row>
    <row r="715" spans="1:2" x14ac:dyDescent="0.3">
      <c r="A715" s="46">
        <v>240608</v>
      </c>
      <c r="B715" s="46" t="s">
        <v>6731</v>
      </c>
    </row>
    <row r="716" spans="1:2" x14ac:dyDescent="0.3">
      <c r="A716" s="46">
        <v>240609</v>
      </c>
      <c r="B716" s="46" t="s">
        <v>6732</v>
      </c>
    </row>
    <row r="717" spans="1:2" x14ac:dyDescent="0.3">
      <c r="A717" s="46">
        <v>240610</v>
      </c>
      <c r="B717" s="46" t="s">
        <v>6733</v>
      </c>
    </row>
    <row r="718" spans="1:2" x14ac:dyDescent="0.3">
      <c r="A718" s="46">
        <v>240611</v>
      </c>
      <c r="B718" s="46" t="s">
        <v>6734</v>
      </c>
    </row>
    <row r="719" spans="1:2" x14ac:dyDescent="0.3">
      <c r="A719" s="46">
        <v>240612</v>
      </c>
      <c r="B719" s="46" t="s">
        <v>6735</v>
      </c>
    </row>
    <row r="720" spans="1:2" x14ac:dyDescent="0.3">
      <c r="A720" s="46">
        <v>240613</v>
      </c>
      <c r="B720" s="46" t="s">
        <v>6736</v>
      </c>
    </row>
    <row r="721" spans="1:2" x14ac:dyDescent="0.3">
      <c r="A721" s="46">
        <v>240614</v>
      </c>
      <c r="B721" s="46" t="s">
        <v>6737</v>
      </c>
    </row>
    <row r="722" spans="1:2" x14ac:dyDescent="0.3">
      <c r="A722" s="46">
        <v>240615</v>
      </c>
      <c r="B722" s="46" t="s">
        <v>6738</v>
      </c>
    </row>
    <row r="723" spans="1:2" x14ac:dyDescent="0.3">
      <c r="A723" s="46">
        <v>240616</v>
      </c>
      <c r="B723" s="46" t="s">
        <v>6739</v>
      </c>
    </row>
    <row r="724" spans="1:2" x14ac:dyDescent="0.3">
      <c r="A724" s="46">
        <v>240617</v>
      </c>
      <c r="B724" s="46" t="s">
        <v>6740</v>
      </c>
    </row>
    <row r="725" spans="1:2" x14ac:dyDescent="0.3">
      <c r="A725" s="46">
        <v>240618</v>
      </c>
      <c r="B725" s="46" t="s">
        <v>6741</v>
      </c>
    </row>
    <row r="726" spans="1:2" x14ac:dyDescent="0.3">
      <c r="A726" s="46">
        <v>240619</v>
      </c>
      <c r="B726" s="46" t="s">
        <v>6742</v>
      </c>
    </row>
    <row r="727" spans="1:2" x14ac:dyDescent="0.3">
      <c r="A727" s="46">
        <v>240620</v>
      </c>
      <c r="B727" s="46" t="s">
        <v>6743</v>
      </c>
    </row>
    <row r="728" spans="1:2" x14ac:dyDescent="0.3">
      <c r="A728" s="46">
        <v>240621</v>
      </c>
      <c r="B728" s="46" t="s">
        <v>6744</v>
      </c>
    </row>
    <row r="729" spans="1:2" x14ac:dyDescent="0.3">
      <c r="A729" s="46">
        <v>240623</v>
      </c>
      <c r="B729" s="46" t="s">
        <v>6745</v>
      </c>
    </row>
    <row r="730" spans="1:2" x14ac:dyDescent="0.3">
      <c r="A730" s="46">
        <v>240625</v>
      </c>
      <c r="B730" s="46" t="s">
        <v>6746</v>
      </c>
    </row>
    <row r="731" spans="1:2" x14ac:dyDescent="0.3">
      <c r="A731" s="46">
        <v>240626</v>
      </c>
      <c r="B731" s="46" t="s">
        <v>6747</v>
      </c>
    </row>
    <row r="732" spans="1:2" x14ac:dyDescent="0.3">
      <c r="A732" s="46">
        <v>240627</v>
      </c>
      <c r="B732" s="46" t="s">
        <v>6748</v>
      </c>
    </row>
    <row r="733" spans="1:2" x14ac:dyDescent="0.3">
      <c r="A733" s="46">
        <v>240628</v>
      </c>
      <c r="B733" s="46" t="s">
        <v>6749</v>
      </c>
    </row>
    <row r="734" spans="1:2" x14ac:dyDescent="0.3">
      <c r="A734" s="46">
        <v>240629</v>
      </c>
      <c r="B734" s="46" t="s">
        <v>6750</v>
      </c>
    </row>
    <row r="735" spans="1:2" x14ac:dyDescent="0.3">
      <c r="A735" s="46">
        <v>240630</v>
      </c>
      <c r="B735" s="46" t="s">
        <v>6751</v>
      </c>
    </row>
    <row r="736" spans="1:2" x14ac:dyDescent="0.3">
      <c r="A736" s="46">
        <v>240631</v>
      </c>
      <c r="B736" s="46" t="s">
        <v>6752</v>
      </c>
    </row>
    <row r="737" spans="1:2" x14ac:dyDescent="0.3">
      <c r="A737" s="46">
        <v>240632</v>
      </c>
      <c r="B737" s="46" t="s">
        <v>6753</v>
      </c>
    </row>
    <row r="738" spans="1:2" x14ac:dyDescent="0.3">
      <c r="A738" s="46">
        <v>240633</v>
      </c>
      <c r="B738" s="46" t="s">
        <v>6754</v>
      </c>
    </row>
    <row r="739" spans="1:2" x14ac:dyDescent="0.3">
      <c r="A739" s="46">
        <v>240634</v>
      </c>
      <c r="B739" s="46" t="s">
        <v>6755</v>
      </c>
    </row>
    <row r="740" spans="1:2" x14ac:dyDescent="0.3">
      <c r="A740" s="46">
        <v>240635</v>
      </c>
      <c r="B740" s="46" t="s">
        <v>6756</v>
      </c>
    </row>
    <row r="741" spans="1:2" x14ac:dyDescent="0.3">
      <c r="A741" s="46">
        <v>240636</v>
      </c>
      <c r="B741" s="46" t="s">
        <v>6757</v>
      </c>
    </row>
    <row r="742" spans="1:2" x14ac:dyDescent="0.3">
      <c r="A742" s="46">
        <v>240638</v>
      </c>
      <c r="B742" s="46" t="s">
        <v>6758</v>
      </c>
    </row>
    <row r="743" spans="1:2" x14ac:dyDescent="0.3">
      <c r="A743" s="46">
        <v>240639</v>
      </c>
      <c r="B743" s="46" t="s">
        <v>6759</v>
      </c>
    </row>
    <row r="744" spans="1:2" x14ac:dyDescent="0.3">
      <c r="A744" s="46">
        <v>240640</v>
      </c>
      <c r="B744" s="46" t="s">
        <v>6760</v>
      </c>
    </row>
    <row r="745" spans="1:2" x14ac:dyDescent="0.3">
      <c r="A745" s="46">
        <v>240641</v>
      </c>
      <c r="B745" s="46" t="s">
        <v>6761</v>
      </c>
    </row>
    <row r="746" spans="1:2" x14ac:dyDescent="0.3">
      <c r="A746" s="46">
        <v>240642</v>
      </c>
      <c r="B746" s="46" t="s">
        <v>6762</v>
      </c>
    </row>
    <row r="747" spans="1:2" x14ac:dyDescent="0.3">
      <c r="A747" s="46">
        <v>240643</v>
      </c>
      <c r="B747" s="46" t="s">
        <v>6763</v>
      </c>
    </row>
    <row r="748" spans="1:2" x14ac:dyDescent="0.3">
      <c r="A748" s="46">
        <v>240644</v>
      </c>
      <c r="B748" s="46" t="s">
        <v>6764</v>
      </c>
    </row>
    <row r="749" spans="1:2" x14ac:dyDescent="0.3">
      <c r="A749" s="46">
        <v>240645</v>
      </c>
      <c r="B749" s="46" t="s">
        <v>6765</v>
      </c>
    </row>
    <row r="750" spans="1:2" x14ac:dyDescent="0.3">
      <c r="A750" s="46">
        <v>240646</v>
      </c>
      <c r="B750" s="46" t="s">
        <v>6766</v>
      </c>
    </row>
    <row r="751" spans="1:2" x14ac:dyDescent="0.3">
      <c r="A751" s="46">
        <v>240647</v>
      </c>
      <c r="B751" s="46" t="s">
        <v>6767</v>
      </c>
    </row>
    <row r="752" spans="1:2" x14ac:dyDescent="0.3">
      <c r="A752" s="46">
        <v>240648</v>
      </c>
      <c r="B752" s="46" t="s">
        <v>6768</v>
      </c>
    </row>
    <row r="753" spans="1:2" x14ac:dyDescent="0.3">
      <c r="A753" s="46">
        <v>240649</v>
      </c>
      <c r="B753" s="46" t="s">
        <v>6769</v>
      </c>
    </row>
    <row r="754" spans="1:2" x14ac:dyDescent="0.3">
      <c r="A754" s="46">
        <v>240650</v>
      </c>
      <c r="B754" s="46" t="s">
        <v>6770</v>
      </c>
    </row>
    <row r="755" spans="1:2" x14ac:dyDescent="0.3">
      <c r="A755" s="46">
        <v>240651</v>
      </c>
      <c r="B755" s="46" t="s">
        <v>6771</v>
      </c>
    </row>
    <row r="756" spans="1:2" x14ac:dyDescent="0.3">
      <c r="A756" s="46">
        <v>240652</v>
      </c>
      <c r="B756" s="46" t="s">
        <v>6772</v>
      </c>
    </row>
    <row r="757" spans="1:2" x14ac:dyDescent="0.3">
      <c r="A757" s="46">
        <v>240653</v>
      </c>
      <c r="B757" s="46" t="s">
        <v>6773</v>
      </c>
    </row>
    <row r="758" spans="1:2" x14ac:dyDescent="0.3">
      <c r="A758" s="46">
        <v>240654</v>
      </c>
      <c r="B758" s="46" t="s">
        <v>6774</v>
      </c>
    </row>
    <row r="759" spans="1:2" x14ac:dyDescent="0.3">
      <c r="A759" s="46">
        <v>240655</v>
      </c>
      <c r="B759" s="46" t="s">
        <v>6775</v>
      </c>
    </row>
    <row r="760" spans="1:2" x14ac:dyDescent="0.3">
      <c r="A760" s="46">
        <v>240656</v>
      </c>
      <c r="B760" s="46" t="s">
        <v>6776</v>
      </c>
    </row>
    <row r="761" spans="1:2" x14ac:dyDescent="0.3">
      <c r="A761" s="46">
        <v>240657</v>
      </c>
      <c r="B761" s="46" t="s">
        <v>6777</v>
      </c>
    </row>
    <row r="762" spans="1:2" x14ac:dyDescent="0.3">
      <c r="A762" s="46">
        <v>240658</v>
      </c>
      <c r="B762" s="46" t="s">
        <v>6778</v>
      </c>
    </row>
    <row r="763" spans="1:2" x14ac:dyDescent="0.3">
      <c r="A763" s="46">
        <v>240659</v>
      </c>
      <c r="B763" s="46" t="s">
        <v>6779</v>
      </c>
    </row>
    <row r="764" spans="1:2" x14ac:dyDescent="0.3">
      <c r="A764" s="46">
        <v>240660</v>
      </c>
      <c r="B764" s="46" t="s">
        <v>6780</v>
      </c>
    </row>
    <row r="765" spans="1:2" x14ac:dyDescent="0.3">
      <c r="A765" s="46">
        <v>240661</v>
      </c>
      <c r="B765" s="46" t="s">
        <v>6781</v>
      </c>
    </row>
    <row r="766" spans="1:2" x14ac:dyDescent="0.3">
      <c r="A766" s="46">
        <v>240662</v>
      </c>
      <c r="B766" s="46" t="s">
        <v>6782</v>
      </c>
    </row>
    <row r="767" spans="1:2" x14ac:dyDescent="0.3">
      <c r="A767" s="46">
        <v>240663</v>
      </c>
      <c r="B767" s="46" t="s">
        <v>6783</v>
      </c>
    </row>
    <row r="768" spans="1:2" x14ac:dyDescent="0.3">
      <c r="A768" s="46">
        <v>240664</v>
      </c>
      <c r="B768" s="46" t="s">
        <v>6784</v>
      </c>
    </row>
    <row r="769" spans="1:2" x14ac:dyDescent="0.3">
      <c r="A769" s="46">
        <v>240665</v>
      </c>
      <c r="B769" s="46" t="s">
        <v>6785</v>
      </c>
    </row>
    <row r="770" spans="1:2" x14ac:dyDescent="0.3">
      <c r="A770" s="46">
        <v>240666</v>
      </c>
      <c r="B770" s="46" t="s">
        <v>6786</v>
      </c>
    </row>
    <row r="771" spans="1:2" x14ac:dyDescent="0.3">
      <c r="A771" s="46">
        <v>240667</v>
      </c>
      <c r="B771" s="46" t="s">
        <v>6787</v>
      </c>
    </row>
    <row r="772" spans="1:2" x14ac:dyDescent="0.3">
      <c r="A772" s="46">
        <v>240668</v>
      </c>
      <c r="B772" s="46" t="s">
        <v>6788</v>
      </c>
    </row>
    <row r="773" spans="1:2" x14ac:dyDescent="0.3">
      <c r="A773" s="46">
        <v>240669</v>
      </c>
      <c r="B773" s="46" t="s">
        <v>6789</v>
      </c>
    </row>
    <row r="774" spans="1:2" x14ac:dyDescent="0.3">
      <c r="A774" s="46">
        <v>240670</v>
      </c>
      <c r="B774" s="46" t="s">
        <v>6790</v>
      </c>
    </row>
    <row r="775" spans="1:2" x14ac:dyDescent="0.3">
      <c r="A775" s="46">
        <v>240696</v>
      </c>
      <c r="B775" s="46" t="s">
        <v>6791</v>
      </c>
    </row>
    <row r="776" spans="1:2" x14ac:dyDescent="0.3">
      <c r="A776" s="46">
        <v>240672</v>
      </c>
      <c r="B776" s="46" t="s">
        <v>6792</v>
      </c>
    </row>
    <row r="777" spans="1:2" x14ac:dyDescent="0.3">
      <c r="A777" s="46">
        <v>240673</v>
      </c>
      <c r="B777" s="46" t="s">
        <v>6793</v>
      </c>
    </row>
    <row r="778" spans="1:2" x14ac:dyDescent="0.3">
      <c r="A778" s="46">
        <v>240674</v>
      </c>
      <c r="B778" s="46" t="s">
        <v>6794</v>
      </c>
    </row>
    <row r="779" spans="1:2" x14ac:dyDescent="0.3">
      <c r="A779" s="46">
        <v>240675</v>
      </c>
      <c r="B779" s="46" t="s">
        <v>6795</v>
      </c>
    </row>
    <row r="780" spans="1:2" x14ac:dyDescent="0.3">
      <c r="A780" s="46">
        <v>240676</v>
      </c>
      <c r="B780" s="46" t="s">
        <v>6796</v>
      </c>
    </row>
    <row r="781" spans="1:2" x14ac:dyDescent="0.3">
      <c r="A781" s="46">
        <v>240677</v>
      </c>
      <c r="B781" s="46" t="s">
        <v>6797</v>
      </c>
    </row>
    <row r="782" spans="1:2" x14ac:dyDescent="0.3">
      <c r="A782" s="46">
        <v>240678</v>
      </c>
      <c r="B782" s="46" t="s">
        <v>6798</v>
      </c>
    </row>
    <row r="783" spans="1:2" x14ac:dyDescent="0.3">
      <c r="A783" s="46">
        <v>240679</v>
      </c>
      <c r="B783" s="46" t="s">
        <v>6799</v>
      </c>
    </row>
    <row r="784" spans="1:2" x14ac:dyDescent="0.3">
      <c r="A784" s="46">
        <v>240680</v>
      </c>
      <c r="B784" s="46" t="s">
        <v>6800</v>
      </c>
    </row>
    <row r="785" spans="1:2" x14ac:dyDescent="0.3">
      <c r="A785" s="46">
        <v>240681</v>
      </c>
      <c r="B785" s="46" t="s">
        <v>6801</v>
      </c>
    </row>
    <row r="786" spans="1:2" x14ac:dyDescent="0.3">
      <c r="A786" s="46">
        <v>240682</v>
      </c>
      <c r="B786" s="46" t="s">
        <v>6802</v>
      </c>
    </row>
    <row r="787" spans="1:2" x14ac:dyDescent="0.3">
      <c r="A787" s="46">
        <v>240683</v>
      </c>
      <c r="B787" s="46" t="s">
        <v>6803</v>
      </c>
    </row>
    <row r="788" spans="1:2" x14ac:dyDescent="0.3">
      <c r="A788" s="46">
        <v>240684</v>
      </c>
      <c r="B788" s="46" t="s">
        <v>6804</v>
      </c>
    </row>
    <row r="789" spans="1:2" x14ac:dyDescent="0.3">
      <c r="A789" s="46">
        <v>240685</v>
      </c>
      <c r="B789" s="46" t="s">
        <v>6805</v>
      </c>
    </row>
    <row r="790" spans="1:2" x14ac:dyDescent="0.3">
      <c r="A790" s="46">
        <v>240686</v>
      </c>
      <c r="B790" s="46" t="s">
        <v>6806</v>
      </c>
    </row>
    <row r="791" spans="1:2" x14ac:dyDescent="0.3">
      <c r="A791" s="46">
        <v>240687</v>
      </c>
      <c r="B791" s="46" t="s">
        <v>6807</v>
      </c>
    </row>
    <row r="792" spans="1:2" x14ac:dyDescent="0.3">
      <c r="A792" s="46">
        <v>240688</v>
      </c>
      <c r="B792" s="46" t="s">
        <v>6808</v>
      </c>
    </row>
    <row r="793" spans="1:2" x14ac:dyDescent="0.3">
      <c r="A793" s="46">
        <v>240689</v>
      </c>
      <c r="B793" s="46" t="s">
        <v>6809</v>
      </c>
    </row>
    <row r="794" spans="1:2" x14ac:dyDescent="0.3">
      <c r="A794" s="46">
        <v>240690</v>
      </c>
      <c r="B794" s="46" t="s">
        <v>6810</v>
      </c>
    </row>
    <row r="795" spans="1:2" x14ac:dyDescent="0.3">
      <c r="A795" s="46">
        <v>240691</v>
      </c>
      <c r="B795" s="46" t="s">
        <v>6811</v>
      </c>
    </row>
    <row r="796" spans="1:2" x14ac:dyDescent="0.3">
      <c r="A796" s="46">
        <v>240692</v>
      </c>
      <c r="B796" s="46" t="s">
        <v>6812</v>
      </c>
    </row>
    <row r="797" spans="1:2" x14ac:dyDescent="0.3">
      <c r="A797" s="46">
        <v>240693</v>
      </c>
      <c r="B797" s="46" t="s">
        <v>6813</v>
      </c>
    </row>
    <row r="798" spans="1:2" x14ac:dyDescent="0.3">
      <c r="A798" s="46">
        <v>240694</v>
      </c>
      <c r="B798" s="46" t="s">
        <v>6814</v>
      </c>
    </row>
    <row r="799" spans="1:2" x14ac:dyDescent="0.3">
      <c r="A799" s="46">
        <v>240695</v>
      </c>
      <c r="B799" s="46" t="s">
        <v>6815</v>
      </c>
    </row>
    <row r="800" spans="1:2" x14ac:dyDescent="0.3">
      <c r="A800" s="46">
        <v>240697</v>
      </c>
      <c r="B800" s="46" t="s">
        <v>6816</v>
      </c>
    </row>
    <row r="801" spans="1:2" x14ac:dyDescent="0.3">
      <c r="A801" s="46">
        <v>240698</v>
      </c>
      <c r="B801" s="46" t="s">
        <v>6817</v>
      </c>
    </row>
    <row r="802" spans="1:2" x14ac:dyDescent="0.3">
      <c r="A802" s="46">
        <v>240699</v>
      </c>
      <c r="B802" s="46" t="s">
        <v>6818</v>
      </c>
    </row>
    <row r="803" spans="1:2" x14ac:dyDescent="0.3">
      <c r="A803" s="46">
        <v>240700</v>
      </c>
      <c r="B803" s="46" t="s">
        <v>6819</v>
      </c>
    </row>
    <row r="804" spans="1:2" x14ac:dyDescent="0.3">
      <c r="A804" s="46">
        <v>240701</v>
      </c>
      <c r="B804" s="46" t="s">
        <v>6820</v>
      </c>
    </row>
    <row r="805" spans="1:2" x14ac:dyDescent="0.3">
      <c r="A805" s="46">
        <v>240702</v>
      </c>
      <c r="B805" s="46" t="s">
        <v>6821</v>
      </c>
    </row>
    <row r="806" spans="1:2" x14ac:dyDescent="0.3">
      <c r="A806" s="46">
        <v>240703</v>
      </c>
      <c r="B806" s="46" t="s">
        <v>6822</v>
      </c>
    </row>
    <row r="807" spans="1:2" x14ac:dyDescent="0.3">
      <c r="A807" s="46">
        <v>240704</v>
      </c>
      <c r="B807" s="46" t="s">
        <v>6823</v>
      </c>
    </row>
    <row r="808" spans="1:2" x14ac:dyDescent="0.3">
      <c r="A808" s="46">
        <v>240705</v>
      </c>
      <c r="B808" s="46" t="s">
        <v>6824</v>
      </c>
    </row>
    <row r="809" spans="1:2" x14ac:dyDescent="0.3">
      <c r="A809" s="46">
        <v>240706</v>
      </c>
      <c r="B809" s="46" t="s">
        <v>6825</v>
      </c>
    </row>
    <row r="810" spans="1:2" x14ac:dyDescent="0.3">
      <c r="A810" s="46">
        <v>240707</v>
      </c>
      <c r="B810" s="46" t="s">
        <v>6826</v>
      </c>
    </row>
    <row r="811" spans="1:2" x14ac:dyDescent="0.3">
      <c r="A811" s="46">
        <v>240708</v>
      </c>
      <c r="B811" s="46" t="s">
        <v>6827</v>
      </c>
    </row>
    <row r="812" spans="1:2" x14ac:dyDescent="0.3">
      <c r="A812" s="46">
        <v>240709</v>
      </c>
      <c r="B812" s="46" t="s">
        <v>6828</v>
      </c>
    </row>
    <row r="813" spans="1:2" x14ac:dyDescent="0.3">
      <c r="A813" s="46">
        <v>240710</v>
      </c>
      <c r="B813" s="46" t="s">
        <v>6829</v>
      </c>
    </row>
    <row r="814" spans="1:2" x14ac:dyDescent="0.3">
      <c r="A814" s="46">
        <v>240711</v>
      </c>
      <c r="B814" s="46" t="s">
        <v>6830</v>
      </c>
    </row>
    <row r="815" spans="1:2" x14ac:dyDescent="0.3">
      <c r="A815" s="46">
        <v>240712</v>
      </c>
      <c r="B815" s="46" t="s">
        <v>6831</v>
      </c>
    </row>
    <row r="816" spans="1:2" x14ac:dyDescent="0.3">
      <c r="A816" s="46">
        <v>240713</v>
      </c>
      <c r="B816" s="46" t="s">
        <v>6832</v>
      </c>
    </row>
    <row r="817" spans="1:2" x14ac:dyDescent="0.3">
      <c r="A817" s="46">
        <v>240714</v>
      </c>
      <c r="B817" s="46" t="s">
        <v>6833</v>
      </c>
    </row>
    <row r="818" spans="1:2" x14ac:dyDescent="0.3">
      <c r="A818" s="46">
        <v>240715</v>
      </c>
      <c r="B818" s="46" t="s">
        <v>6834</v>
      </c>
    </row>
    <row r="819" spans="1:2" x14ac:dyDescent="0.3">
      <c r="A819" s="46">
        <v>240716</v>
      </c>
      <c r="B819" s="46" t="s">
        <v>6835</v>
      </c>
    </row>
    <row r="820" spans="1:2" x14ac:dyDescent="0.3">
      <c r="A820" s="46">
        <v>240717</v>
      </c>
      <c r="B820" s="46" t="s">
        <v>6836</v>
      </c>
    </row>
    <row r="821" spans="1:2" x14ac:dyDescent="0.3">
      <c r="A821" s="46">
        <v>240718</v>
      </c>
      <c r="B821" s="46" t="s">
        <v>6837</v>
      </c>
    </row>
    <row r="822" spans="1:2" x14ac:dyDescent="0.3">
      <c r="A822" s="46">
        <v>240719</v>
      </c>
      <c r="B822" s="46" t="s">
        <v>6838</v>
      </c>
    </row>
    <row r="823" spans="1:2" x14ac:dyDescent="0.3">
      <c r="A823" s="46">
        <v>240720</v>
      </c>
      <c r="B823" s="46" t="s">
        <v>6839</v>
      </c>
    </row>
    <row r="824" spans="1:2" x14ac:dyDescent="0.3">
      <c r="A824" s="46">
        <v>240721</v>
      </c>
      <c r="B824" s="46" t="s">
        <v>6840</v>
      </c>
    </row>
    <row r="825" spans="1:2" x14ac:dyDescent="0.3">
      <c r="A825" s="46">
        <v>240722</v>
      </c>
      <c r="B825" s="46" t="s">
        <v>6841</v>
      </c>
    </row>
    <row r="826" spans="1:2" x14ac:dyDescent="0.3">
      <c r="A826" s="46">
        <v>240723</v>
      </c>
      <c r="B826" s="46" t="s">
        <v>6842</v>
      </c>
    </row>
    <row r="827" spans="1:2" x14ac:dyDescent="0.3">
      <c r="A827" s="46">
        <v>240724</v>
      </c>
      <c r="B827" s="46" t="s">
        <v>6843</v>
      </c>
    </row>
    <row r="828" spans="1:2" x14ac:dyDescent="0.3">
      <c r="A828" s="46">
        <v>240725</v>
      </c>
      <c r="B828" s="46" t="s">
        <v>6844</v>
      </c>
    </row>
    <row r="829" spans="1:2" x14ac:dyDescent="0.3">
      <c r="A829" s="46">
        <v>240727</v>
      </c>
      <c r="B829" s="46" t="s">
        <v>6845</v>
      </c>
    </row>
    <row r="830" spans="1:2" x14ac:dyDescent="0.3">
      <c r="A830" s="46">
        <v>240728</v>
      </c>
      <c r="B830" s="46" t="s">
        <v>6846</v>
      </c>
    </row>
    <row r="831" spans="1:2" x14ac:dyDescent="0.3">
      <c r="A831" s="46">
        <v>240729</v>
      </c>
      <c r="B831" s="46" t="s">
        <v>6847</v>
      </c>
    </row>
    <row r="832" spans="1:2" x14ac:dyDescent="0.3">
      <c r="A832" s="46">
        <v>240730</v>
      </c>
      <c r="B832" s="46" t="s">
        <v>6848</v>
      </c>
    </row>
    <row r="833" spans="1:2" x14ac:dyDescent="0.3">
      <c r="A833" s="46">
        <v>240731</v>
      </c>
      <c r="B833" s="46" t="s">
        <v>6849</v>
      </c>
    </row>
    <row r="834" spans="1:2" x14ac:dyDescent="0.3">
      <c r="A834" s="46">
        <v>240732</v>
      </c>
      <c r="B834" s="46" t="s">
        <v>6850</v>
      </c>
    </row>
    <row r="835" spans="1:2" x14ac:dyDescent="0.3">
      <c r="A835" s="46">
        <v>240733</v>
      </c>
      <c r="B835" s="46" t="s">
        <v>6851</v>
      </c>
    </row>
    <row r="836" spans="1:2" x14ac:dyDescent="0.3">
      <c r="A836" s="46">
        <v>240734</v>
      </c>
      <c r="B836" s="46" t="s">
        <v>6852</v>
      </c>
    </row>
    <row r="837" spans="1:2" x14ac:dyDescent="0.3">
      <c r="A837" s="46">
        <v>240735</v>
      </c>
      <c r="B837" s="46" t="s">
        <v>6853</v>
      </c>
    </row>
    <row r="838" spans="1:2" x14ac:dyDescent="0.3">
      <c r="A838" s="46">
        <v>240736</v>
      </c>
      <c r="B838" s="46" t="s">
        <v>6854</v>
      </c>
    </row>
    <row r="839" spans="1:2" x14ac:dyDescent="0.3">
      <c r="A839" s="46">
        <v>240737</v>
      </c>
      <c r="B839" s="46" t="s">
        <v>6855</v>
      </c>
    </row>
    <row r="840" spans="1:2" x14ac:dyDescent="0.3">
      <c r="A840" s="46">
        <v>240738</v>
      </c>
      <c r="B840" s="46" t="s">
        <v>6856</v>
      </c>
    </row>
    <row r="841" spans="1:2" x14ac:dyDescent="0.3">
      <c r="A841" s="46">
        <v>240739</v>
      </c>
      <c r="B841" s="46" t="s">
        <v>6857</v>
      </c>
    </row>
    <row r="842" spans="1:2" x14ac:dyDescent="0.3">
      <c r="A842" s="46">
        <v>240740</v>
      </c>
      <c r="B842" s="46" t="s">
        <v>6858</v>
      </c>
    </row>
    <row r="843" spans="1:2" x14ac:dyDescent="0.3">
      <c r="A843" s="46">
        <v>240741</v>
      </c>
      <c r="B843" s="46" t="s">
        <v>6859</v>
      </c>
    </row>
    <row r="844" spans="1:2" x14ac:dyDescent="0.3">
      <c r="A844" s="46">
        <v>240742</v>
      </c>
      <c r="B844" s="46" t="s">
        <v>6860</v>
      </c>
    </row>
    <row r="845" spans="1:2" x14ac:dyDescent="0.3">
      <c r="A845" s="46">
        <v>240744</v>
      </c>
      <c r="B845" s="46" t="s">
        <v>6861</v>
      </c>
    </row>
    <row r="846" spans="1:2" x14ac:dyDescent="0.3">
      <c r="A846" s="46">
        <v>240745</v>
      </c>
      <c r="B846" s="46" t="s">
        <v>6862</v>
      </c>
    </row>
    <row r="847" spans="1:2" x14ac:dyDescent="0.3">
      <c r="A847" s="46">
        <v>240746</v>
      </c>
      <c r="B847" s="46" t="s">
        <v>6863</v>
      </c>
    </row>
    <row r="848" spans="1:2" x14ac:dyDescent="0.3">
      <c r="A848" s="46">
        <v>240747</v>
      </c>
      <c r="B848" s="46" t="s">
        <v>6864</v>
      </c>
    </row>
    <row r="849" spans="1:2" x14ac:dyDescent="0.3">
      <c r="A849" s="46">
        <v>240748</v>
      </c>
      <c r="B849" s="46" t="s">
        <v>6865</v>
      </c>
    </row>
    <row r="850" spans="1:2" x14ac:dyDescent="0.3">
      <c r="A850" s="46">
        <v>240749</v>
      </c>
      <c r="B850" s="46" t="s">
        <v>6866</v>
      </c>
    </row>
    <row r="851" spans="1:2" x14ac:dyDescent="0.3">
      <c r="A851" s="46">
        <v>240750</v>
      </c>
      <c r="B851" s="46" t="s">
        <v>6867</v>
      </c>
    </row>
    <row r="852" spans="1:2" x14ac:dyDescent="0.3">
      <c r="A852" s="46">
        <v>240751</v>
      </c>
      <c r="B852" s="46" t="s">
        <v>6868</v>
      </c>
    </row>
    <row r="853" spans="1:2" x14ac:dyDescent="0.3">
      <c r="A853" s="46">
        <v>240752</v>
      </c>
      <c r="B853" s="46" t="s">
        <v>6869</v>
      </c>
    </row>
    <row r="854" spans="1:2" x14ac:dyDescent="0.3">
      <c r="A854" s="46">
        <v>240753</v>
      </c>
      <c r="B854" s="46" t="s">
        <v>6870</v>
      </c>
    </row>
    <row r="855" spans="1:2" x14ac:dyDescent="0.3">
      <c r="A855" s="46">
        <v>240754</v>
      </c>
      <c r="B855" s="46" t="s">
        <v>6871</v>
      </c>
    </row>
    <row r="856" spans="1:2" x14ac:dyDescent="0.3">
      <c r="A856" s="46">
        <v>240755</v>
      </c>
      <c r="B856" s="46" t="s">
        <v>6872</v>
      </c>
    </row>
    <row r="857" spans="1:2" x14ac:dyDescent="0.3">
      <c r="A857" s="46">
        <v>240756</v>
      </c>
      <c r="B857" s="46" t="s">
        <v>6873</v>
      </c>
    </row>
    <row r="858" spans="1:2" x14ac:dyDescent="0.3">
      <c r="A858" s="46">
        <v>240757</v>
      </c>
      <c r="B858" s="46" t="s">
        <v>6874</v>
      </c>
    </row>
    <row r="859" spans="1:2" x14ac:dyDescent="0.3">
      <c r="A859" s="46">
        <v>240758</v>
      </c>
      <c r="B859" s="46" t="s">
        <v>6875</v>
      </c>
    </row>
    <row r="860" spans="1:2" x14ac:dyDescent="0.3">
      <c r="A860" s="46">
        <v>240759</v>
      </c>
      <c r="B860" s="46" t="s">
        <v>6876</v>
      </c>
    </row>
    <row r="861" spans="1:2" x14ac:dyDescent="0.3">
      <c r="A861" s="46">
        <v>240760</v>
      </c>
      <c r="B861" s="46" t="s">
        <v>6877</v>
      </c>
    </row>
    <row r="862" spans="1:2" x14ac:dyDescent="0.3">
      <c r="A862" s="46">
        <v>240761</v>
      </c>
      <c r="B862" s="46" t="s">
        <v>6878</v>
      </c>
    </row>
    <row r="863" spans="1:2" x14ac:dyDescent="0.3">
      <c r="A863" s="46">
        <v>240762</v>
      </c>
      <c r="B863" s="46" t="s">
        <v>6879</v>
      </c>
    </row>
    <row r="864" spans="1:2" x14ac:dyDescent="0.3">
      <c r="A864" s="46">
        <v>240763</v>
      </c>
      <c r="B864" s="46" t="s">
        <v>6880</v>
      </c>
    </row>
    <row r="865" spans="1:2" x14ac:dyDescent="0.3">
      <c r="A865" s="46">
        <v>240764</v>
      </c>
      <c r="B865" s="46" t="s">
        <v>6881</v>
      </c>
    </row>
    <row r="866" spans="1:2" x14ac:dyDescent="0.3">
      <c r="A866" s="46">
        <v>240765</v>
      </c>
      <c r="B866" s="46" t="s">
        <v>6882</v>
      </c>
    </row>
    <row r="867" spans="1:2" x14ac:dyDescent="0.3">
      <c r="A867" s="46">
        <v>240766</v>
      </c>
      <c r="B867" s="46" t="s">
        <v>6883</v>
      </c>
    </row>
    <row r="868" spans="1:2" x14ac:dyDescent="0.3">
      <c r="A868" s="46">
        <v>240768</v>
      </c>
      <c r="B868" s="46" t="s">
        <v>6884</v>
      </c>
    </row>
    <row r="869" spans="1:2" x14ac:dyDescent="0.3">
      <c r="A869" s="46">
        <v>240769</v>
      </c>
      <c r="B869" s="46" t="s">
        <v>6885</v>
      </c>
    </row>
    <row r="870" spans="1:2" x14ac:dyDescent="0.3">
      <c r="A870" s="46">
        <v>240770</v>
      </c>
      <c r="B870" s="46" t="s">
        <v>6886</v>
      </c>
    </row>
    <row r="871" spans="1:2" x14ac:dyDescent="0.3">
      <c r="A871" s="46">
        <v>240771</v>
      </c>
      <c r="B871" s="46" t="s">
        <v>6887</v>
      </c>
    </row>
    <row r="872" spans="1:2" x14ac:dyDescent="0.3">
      <c r="A872" s="46">
        <v>240772</v>
      </c>
      <c r="B872" s="46" t="s">
        <v>6888</v>
      </c>
    </row>
    <row r="873" spans="1:2" x14ac:dyDescent="0.3">
      <c r="A873" s="46">
        <v>240773</v>
      </c>
      <c r="B873" s="46" t="s">
        <v>6889</v>
      </c>
    </row>
    <row r="874" spans="1:2" x14ac:dyDescent="0.3">
      <c r="A874" s="46">
        <v>240774</v>
      </c>
      <c r="B874" s="46" t="s">
        <v>6890</v>
      </c>
    </row>
    <row r="875" spans="1:2" x14ac:dyDescent="0.3">
      <c r="A875" s="46">
        <v>240775</v>
      </c>
      <c r="B875" s="46" t="s">
        <v>6891</v>
      </c>
    </row>
    <row r="876" spans="1:2" x14ac:dyDescent="0.3">
      <c r="A876" s="46">
        <v>240776</v>
      </c>
      <c r="B876" s="46" t="s">
        <v>6892</v>
      </c>
    </row>
    <row r="877" spans="1:2" x14ac:dyDescent="0.3">
      <c r="A877" s="46">
        <v>240777</v>
      </c>
      <c r="B877" s="46" t="s">
        <v>6893</v>
      </c>
    </row>
    <row r="878" spans="1:2" x14ac:dyDescent="0.3">
      <c r="A878" s="46">
        <v>240778</v>
      </c>
      <c r="B878" s="46" t="s">
        <v>6894</v>
      </c>
    </row>
    <row r="879" spans="1:2" x14ac:dyDescent="0.3">
      <c r="A879" s="46">
        <v>240779</v>
      </c>
      <c r="B879" s="46" t="s">
        <v>6895</v>
      </c>
    </row>
    <row r="880" spans="1:2" x14ac:dyDescent="0.3">
      <c r="A880" s="46">
        <v>240780</v>
      </c>
      <c r="B880" s="46" t="s">
        <v>6896</v>
      </c>
    </row>
    <row r="881" spans="1:2" x14ac:dyDescent="0.3">
      <c r="A881" s="46">
        <v>310000</v>
      </c>
      <c r="B881" s="46" t="s">
        <v>6897</v>
      </c>
    </row>
    <row r="882" spans="1:2" x14ac:dyDescent="0.3">
      <c r="A882" s="46">
        <v>310002</v>
      </c>
      <c r="B882" s="46" t="s">
        <v>6898</v>
      </c>
    </row>
    <row r="883" spans="1:2" x14ac:dyDescent="0.3">
      <c r="A883" s="46">
        <v>310003</v>
      </c>
      <c r="B883" s="46" t="s">
        <v>6899</v>
      </c>
    </row>
    <row r="884" spans="1:2" x14ac:dyDescent="0.3">
      <c r="A884" s="46">
        <v>310005</v>
      </c>
      <c r="B884" s="46" t="s">
        <v>6900</v>
      </c>
    </row>
    <row r="885" spans="1:2" x14ac:dyDescent="0.3">
      <c r="A885" s="46">
        <v>310006</v>
      </c>
      <c r="B885" s="46" t="s">
        <v>6901</v>
      </c>
    </row>
    <row r="886" spans="1:2" x14ac:dyDescent="0.3">
      <c r="A886" s="46">
        <v>310007</v>
      </c>
      <c r="B886" s="46" t="s">
        <v>6902</v>
      </c>
    </row>
    <row r="887" spans="1:2" x14ac:dyDescent="0.3">
      <c r="A887" s="46">
        <v>310008</v>
      </c>
      <c r="B887" s="46" t="s">
        <v>4716</v>
      </c>
    </row>
    <row r="888" spans="1:2" x14ac:dyDescent="0.3">
      <c r="A888" s="46">
        <v>310009</v>
      </c>
      <c r="B888" s="46" t="s">
        <v>6903</v>
      </c>
    </row>
    <row r="889" spans="1:2" x14ac:dyDescent="0.3">
      <c r="A889" s="46">
        <v>310010</v>
      </c>
      <c r="B889" s="46" t="s">
        <v>6904</v>
      </c>
    </row>
    <row r="890" spans="1:2" x14ac:dyDescent="0.3">
      <c r="A890" s="46">
        <v>340000</v>
      </c>
      <c r="B890" s="46" t="s">
        <v>6905</v>
      </c>
    </row>
    <row r="891" spans="1:2" x14ac:dyDescent="0.3">
      <c r="A891" s="46">
        <v>340001</v>
      </c>
      <c r="B891" s="46" t="s">
        <v>6906</v>
      </c>
    </row>
    <row r="892" spans="1:2" x14ac:dyDescent="0.3">
      <c r="A892" s="46">
        <v>340002</v>
      </c>
      <c r="B892" s="46" t="s">
        <v>6907</v>
      </c>
    </row>
    <row r="893" spans="1:2" x14ac:dyDescent="0.3">
      <c r="A893" s="46">
        <v>340003</v>
      </c>
      <c r="B893" s="46" t="s">
        <v>6908</v>
      </c>
    </row>
    <row r="894" spans="1:2" x14ac:dyDescent="0.3">
      <c r="A894" s="46">
        <v>340004</v>
      </c>
      <c r="B894" s="46" t="s">
        <v>6909</v>
      </c>
    </row>
    <row r="895" spans="1:2" x14ac:dyDescent="0.3">
      <c r="A895" s="46">
        <v>340005</v>
      </c>
      <c r="B895" s="46" t="s">
        <v>6910</v>
      </c>
    </row>
    <row r="896" spans="1:2" x14ac:dyDescent="0.3">
      <c r="A896" s="46">
        <v>340006</v>
      </c>
      <c r="B896" s="46" t="s">
        <v>6911</v>
      </c>
    </row>
    <row r="897" spans="1:2" x14ac:dyDescent="0.3">
      <c r="A897" s="46">
        <v>340007</v>
      </c>
      <c r="B897" s="46" t="s">
        <v>6912</v>
      </c>
    </row>
    <row r="898" spans="1:2" x14ac:dyDescent="0.3">
      <c r="A898" s="46">
        <v>340008</v>
      </c>
      <c r="B898" s="46" t="s">
        <v>6913</v>
      </c>
    </row>
    <row r="899" spans="1:2" x14ac:dyDescent="0.3">
      <c r="A899" s="46">
        <v>340009</v>
      </c>
      <c r="B899" s="46" t="s">
        <v>6914</v>
      </c>
    </row>
    <row r="900" spans="1:2" x14ac:dyDescent="0.3">
      <c r="A900" s="46">
        <v>230005</v>
      </c>
      <c r="B900" s="46" t="s">
        <v>4830</v>
      </c>
    </row>
    <row r="901" spans="1:2" x14ac:dyDescent="0.3">
      <c r="A901" s="46">
        <v>340011</v>
      </c>
      <c r="B901" s="46" t="s">
        <v>6915</v>
      </c>
    </row>
    <row r="902" spans="1:2" x14ac:dyDescent="0.3">
      <c r="A902" s="46">
        <v>340012</v>
      </c>
      <c r="B902" s="46" t="s">
        <v>6916</v>
      </c>
    </row>
    <row r="903" spans="1:2" x14ac:dyDescent="0.3">
      <c r="A903" s="46">
        <v>340013</v>
      </c>
      <c r="B903" s="46" t="s">
        <v>6917</v>
      </c>
    </row>
    <row r="904" spans="1:2" x14ac:dyDescent="0.3">
      <c r="A904" s="46">
        <v>340014</v>
      </c>
      <c r="B904" s="46" t="s">
        <v>6918</v>
      </c>
    </row>
    <row r="905" spans="1:2" x14ac:dyDescent="0.3">
      <c r="A905" s="46">
        <v>340015</v>
      </c>
      <c r="B905" s="46" t="s">
        <v>6919</v>
      </c>
    </row>
    <row r="906" spans="1:2" x14ac:dyDescent="0.3">
      <c r="A906" s="46">
        <v>340016</v>
      </c>
      <c r="B906" s="46" t="s">
        <v>6920</v>
      </c>
    </row>
    <row r="907" spans="1:2" x14ac:dyDescent="0.3">
      <c r="A907" s="46">
        <v>340017</v>
      </c>
      <c r="B907" s="46" t="s">
        <v>6921</v>
      </c>
    </row>
    <row r="908" spans="1:2" x14ac:dyDescent="0.3">
      <c r="A908" s="46">
        <v>340018</v>
      </c>
      <c r="B908" s="46" t="s">
        <v>6922</v>
      </c>
    </row>
    <row r="909" spans="1:2" x14ac:dyDescent="0.3">
      <c r="A909" s="46">
        <v>340019</v>
      </c>
      <c r="B909" s="46" t="s">
        <v>6923</v>
      </c>
    </row>
    <row r="910" spans="1:2" x14ac:dyDescent="0.3">
      <c r="A910" s="46">
        <v>340020</v>
      </c>
      <c r="B910" s="46" t="s">
        <v>6924</v>
      </c>
    </row>
    <row r="911" spans="1:2" x14ac:dyDescent="0.3">
      <c r="A911" s="46">
        <v>340021</v>
      </c>
      <c r="B911" s="46" t="s">
        <v>6925</v>
      </c>
    </row>
    <row r="912" spans="1:2" x14ac:dyDescent="0.3">
      <c r="A912" s="46">
        <v>340022</v>
      </c>
      <c r="B912" s="46" t="s">
        <v>6926</v>
      </c>
    </row>
    <row r="913" spans="1:2" x14ac:dyDescent="0.3">
      <c r="A913" s="46">
        <v>340023</v>
      </c>
      <c r="B913" s="46" t="s">
        <v>6927</v>
      </c>
    </row>
    <row r="914" spans="1:2" x14ac:dyDescent="0.3">
      <c r="A914" s="46">
        <v>340024</v>
      </c>
      <c r="B914" s="46" t="s">
        <v>6928</v>
      </c>
    </row>
    <row r="915" spans="1:2" x14ac:dyDescent="0.3">
      <c r="A915" s="46">
        <v>340025</v>
      </c>
      <c r="B915" s="46" t="s">
        <v>6929</v>
      </c>
    </row>
    <row r="916" spans="1:2" x14ac:dyDescent="0.3">
      <c r="A916" s="46">
        <v>340026</v>
      </c>
      <c r="B916" s="46" t="s">
        <v>6930</v>
      </c>
    </row>
    <row r="917" spans="1:2" x14ac:dyDescent="0.3">
      <c r="A917" s="46">
        <v>340027</v>
      </c>
      <c r="B917" s="46" t="s">
        <v>6931</v>
      </c>
    </row>
    <row r="918" spans="1:2" x14ac:dyDescent="0.3">
      <c r="A918" s="46">
        <v>340028</v>
      </c>
      <c r="B918" s="46" t="s">
        <v>6932</v>
      </c>
    </row>
    <row r="919" spans="1:2" x14ac:dyDescent="0.3">
      <c r="A919" s="46">
        <v>340029</v>
      </c>
      <c r="B919" s="46" t="s">
        <v>6933</v>
      </c>
    </row>
    <row r="920" spans="1:2" x14ac:dyDescent="0.3">
      <c r="A920" s="46">
        <v>340030</v>
      </c>
      <c r="B920" s="46" t="s">
        <v>6934</v>
      </c>
    </row>
    <row r="921" spans="1:2" x14ac:dyDescent="0.3">
      <c r="A921" s="46">
        <v>340031</v>
      </c>
      <c r="B921" s="46" t="s">
        <v>6935</v>
      </c>
    </row>
    <row r="922" spans="1:2" x14ac:dyDescent="0.3">
      <c r="A922" s="46">
        <v>340032</v>
      </c>
      <c r="B922" s="46" t="s">
        <v>6936</v>
      </c>
    </row>
    <row r="923" spans="1:2" x14ac:dyDescent="0.3">
      <c r="A923" s="46">
        <v>340033</v>
      </c>
      <c r="B923" s="46" t="s">
        <v>6937</v>
      </c>
    </row>
    <row r="924" spans="1:2" x14ac:dyDescent="0.3">
      <c r="A924" s="46">
        <v>340034</v>
      </c>
      <c r="B924" s="46" t="s">
        <v>6938</v>
      </c>
    </row>
    <row r="925" spans="1:2" x14ac:dyDescent="0.3">
      <c r="A925" s="46">
        <v>340035</v>
      </c>
      <c r="B925" s="46" t="s">
        <v>6939</v>
      </c>
    </row>
    <row r="926" spans="1:2" x14ac:dyDescent="0.3">
      <c r="A926" s="46">
        <v>340036</v>
      </c>
      <c r="B926" s="46" t="s">
        <v>6940</v>
      </c>
    </row>
    <row r="927" spans="1:2" x14ac:dyDescent="0.3">
      <c r="A927" s="46">
        <v>340037</v>
      </c>
      <c r="B927" s="46" t="s">
        <v>6941</v>
      </c>
    </row>
    <row r="928" spans="1:2" x14ac:dyDescent="0.3">
      <c r="A928" s="46">
        <v>340038</v>
      </c>
      <c r="B928" s="46" t="s">
        <v>6942</v>
      </c>
    </row>
    <row r="929" spans="1:2" x14ac:dyDescent="0.3">
      <c r="A929" s="46">
        <v>340039</v>
      </c>
      <c r="B929" s="46" t="s">
        <v>6943</v>
      </c>
    </row>
    <row r="930" spans="1:2" x14ac:dyDescent="0.3">
      <c r="A930" s="46">
        <v>340040</v>
      </c>
      <c r="B930" s="46" t="s">
        <v>6944</v>
      </c>
    </row>
    <row r="931" spans="1:2" x14ac:dyDescent="0.3">
      <c r="A931" s="46">
        <v>340041</v>
      </c>
      <c r="B931" s="46" t="s">
        <v>6945</v>
      </c>
    </row>
    <row r="932" spans="1:2" x14ac:dyDescent="0.3">
      <c r="A932" s="46">
        <v>340042</v>
      </c>
      <c r="B932" s="46" t="s">
        <v>6946</v>
      </c>
    </row>
    <row r="933" spans="1:2" x14ac:dyDescent="0.3">
      <c r="A933" s="46">
        <v>340043</v>
      </c>
      <c r="B933" s="46" t="s">
        <v>6947</v>
      </c>
    </row>
    <row r="934" spans="1:2" x14ac:dyDescent="0.3">
      <c r="A934" s="46">
        <v>340044</v>
      </c>
      <c r="B934" s="46" t="s">
        <v>6948</v>
      </c>
    </row>
    <row r="935" spans="1:2" x14ac:dyDescent="0.3">
      <c r="A935" s="46">
        <v>340045</v>
      </c>
      <c r="B935" s="46" t="s">
        <v>6949</v>
      </c>
    </row>
    <row r="936" spans="1:2" x14ac:dyDescent="0.3">
      <c r="A936" s="46">
        <v>340046</v>
      </c>
      <c r="B936" s="46" t="s">
        <v>6950</v>
      </c>
    </row>
    <row r="937" spans="1:2" x14ac:dyDescent="0.3">
      <c r="A937" s="46">
        <v>340047</v>
      </c>
      <c r="B937" s="46" t="s">
        <v>6951</v>
      </c>
    </row>
    <row r="938" spans="1:2" x14ac:dyDescent="0.3">
      <c r="A938" s="46">
        <v>340048</v>
      </c>
      <c r="B938" s="46" t="s">
        <v>6952</v>
      </c>
    </row>
    <row r="939" spans="1:2" x14ac:dyDescent="0.3">
      <c r="A939" s="46">
        <v>340049</v>
      </c>
      <c r="B939" s="46" t="s">
        <v>6953</v>
      </c>
    </row>
    <row r="940" spans="1:2" x14ac:dyDescent="0.3">
      <c r="A940" s="46">
        <v>340050</v>
      </c>
      <c r="B940" s="46" t="s">
        <v>6954</v>
      </c>
    </row>
    <row r="941" spans="1:2" x14ac:dyDescent="0.3">
      <c r="A941" s="46">
        <v>340051</v>
      </c>
      <c r="B941" s="46" t="s">
        <v>6955</v>
      </c>
    </row>
    <row r="942" spans="1:2" x14ac:dyDescent="0.3">
      <c r="A942" s="46">
        <v>340052</v>
      </c>
      <c r="B942" s="46" t="s">
        <v>4785</v>
      </c>
    </row>
    <row r="943" spans="1:2" x14ac:dyDescent="0.3">
      <c r="A943" s="46">
        <v>340053</v>
      </c>
      <c r="B943" s="46" t="s">
        <v>6956</v>
      </c>
    </row>
    <row r="944" spans="1:2" x14ac:dyDescent="0.3">
      <c r="A944" s="46">
        <v>340054</v>
      </c>
      <c r="B944" s="46" t="s">
        <v>6957</v>
      </c>
    </row>
    <row r="945" spans="1:2" x14ac:dyDescent="0.3">
      <c r="A945" s="46">
        <v>340055</v>
      </c>
      <c r="B945" s="46" t="s">
        <v>6958</v>
      </c>
    </row>
    <row r="946" spans="1:2" x14ac:dyDescent="0.3">
      <c r="A946" s="46">
        <v>340056</v>
      </c>
      <c r="B946" s="46" t="s">
        <v>6959</v>
      </c>
    </row>
    <row r="947" spans="1:2" x14ac:dyDescent="0.3">
      <c r="A947" s="46">
        <v>340057</v>
      </c>
      <c r="B947" s="46" t="s">
        <v>6960</v>
      </c>
    </row>
    <row r="948" spans="1:2" x14ac:dyDescent="0.3">
      <c r="A948" s="46">
        <v>340058</v>
      </c>
      <c r="B948" s="46" t="s">
        <v>6961</v>
      </c>
    </row>
    <row r="949" spans="1:2" x14ac:dyDescent="0.3">
      <c r="A949" s="46">
        <v>340059</v>
      </c>
      <c r="B949" s="46" t="s">
        <v>6962</v>
      </c>
    </row>
    <row r="950" spans="1:2" x14ac:dyDescent="0.3">
      <c r="A950" s="46">
        <v>340060</v>
      </c>
      <c r="B950" s="46" t="s">
        <v>6963</v>
      </c>
    </row>
    <row r="951" spans="1:2" x14ac:dyDescent="0.3">
      <c r="A951" s="46">
        <v>230018</v>
      </c>
      <c r="B951" s="46" t="s">
        <v>6964</v>
      </c>
    </row>
    <row r="952" spans="1:2" x14ac:dyDescent="0.3">
      <c r="A952" s="46">
        <v>340062</v>
      </c>
      <c r="B952" s="46" t="s">
        <v>6965</v>
      </c>
    </row>
    <row r="953" spans="1:2" x14ac:dyDescent="0.3">
      <c r="A953" s="46">
        <v>400001</v>
      </c>
      <c r="B953" s="46" t="s">
        <v>6966</v>
      </c>
    </row>
    <row r="954" spans="1:2" x14ac:dyDescent="0.3">
      <c r="A954" s="46">
        <v>400002</v>
      </c>
      <c r="B954" s="46" t="s">
        <v>6967</v>
      </c>
    </row>
    <row r="955" spans="1:2" x14ac:dyDescent="0.3">
      <c r="A955" s="46">
        <v>400003</v>
      </c>
      <c r="B955" s="46" t="s">
        <v>6968</v>
      </c>
    </row>
    <row r="956" spans="1:2" x14ac:dyDescent="0.3">
      <c r="A956" s="46">
        <v>400004</v>
      </c>
      <c r="B956" s="46" t="s">
        <v>6969</v>
      </c>
    </row>
    <row r="957" spans="1:2" x14ac:dyDescent="0.3">
      <c r="A957" s="46">
        <v>400005</v>
      </c>
      <c r="B957" s="46" t="s">
        <v>6970</v>
      </c>
    </row>
    <row r="958" spans="1:2" x14ac:dyDescent="0.3">
      <c r="A958" s="46">
        <v>400006</v>
      </c>
      <c r="B958" s="46" t="s">
        <v>6971</v>
      </c>
    </row>
    <row r="959" spans="1:2" x14ac:dyDescent="0.3">
      <c r="A959" s="46">
        <v>400007</v>
      </c>
      <c r="B959" s="46" t="s">
        <v>6972</v>
      </c>
    </row>
    <row r="960" spans="1:2" x14ac:dyDescent="0.3">
      <c r="A960" s="46">
        <v>410001</v>
      </c>
      <c r="B960" s="46" t="s">
        <v>6973</v>
      </c>
    </row>
    <row r="961" spans="1:2" x14ac:dyDescent="0.3">
      <c r="A961" s="46">
        <v>410002</v>
      </c>
      <c r="B961" s="46" t="s">
        <v>6974</v>
      </c>
    </row>
    <row r="962" spans="1:2" x14ac:dyDescent="0.3">
      <c r="A962" s="46">
        <v>410003</v>
      </c>
      <c r="B962" s="46" t="s">
        <v>6975</v>
      </c>
    </row>
    <row r="963" spans="1:2" x14ac:dyDescent="0.3">
      <c r="A963" s="46">
        <v>410004</v>
      </c>
      <c r="B963" s="46" t="s">
        <v>6976</v>
      </c>
    </row>
    <row r="964" spans="1:2" x14ac:dyDescent="0.3">
      <c r="A964" s="46">
        <v>410005</v>
      </c>
      <c r="B964" s="46" t="s">
        <v>6977</v>
      </c>
    </row>
    <row r="965" spans="1:2" x14ac:dyDescent="0.3">
      <c r="A965" s="46">
        <v>410006</v>
      </c>
      <c r="B965" s="46" t="s">
        <v>6978</v>
      </c>
    </row>
    <row r="966" spans="1:2" x14ac:dyDescent="0.3">
      <c r="A966" s="46">
        <v>410007</v>
      </c>
      <c r="B966" s="46" t="s">
        <v>6979</v>
      </c>
    </row>
    <row r="967" spans="1:2" x14ac:dyDescent="0.3">
      <c r="A967" s="46">
        <v>410008</v>
      </c>
      <c r="B967" s="46" t="s">
        <v>6980</v>
      </c>
    </row>
    <row r="968" spans="1:2" x14ac:dyDescent="0.3">
      <c r="A968" s="46">
        <v>410009</v>
      </c>
      <c r="B968" s="46" t="s">
        <v>6981</v>
      </c>
    </row>
    <row r="969" spans="1:2" x14ac:dyDescent="0.3">
      <c r="A969" s="46">
        <v>410010</v>
      </c>
      <c r="B969" s="46" t="s">
        <v>6982</v>
      </c>
    </row>
    <row r="970" spans="1:2" x14ac:dyDescent="0.3">
      <c r="A970" s="46">
        <v>410011</v>
      </c>
      <c r="B970" s="46" t="s">
        <v>6983</v>
      </c>
    </row>
    <row r="971" spans="1:2" x14ac:dyDescent="0.3">
      <c r="A971" s="46">
        <v>410012</v>
      </c>
      <c r="B971" s="46" t="s">
        <v>6984</v>
      </c>
    </row>
    <row r="972" spans="1:2" x14ac:dyDescent="0.3">
      <c r="A972" s="46">
        <v>410013</v>
      </c>
      <c r="B972" s="46" t="s">
        <v>6985</v>
      </c>
    </row>
    <row r="973" spans="1:2" x14ac:dyDescent="0.3">
      <c r="A973" s="46">
        <v>410014</v>
      </c>
      <c r="B973" s="46" t="s">
        <v>6986</v>
      </c>
    </row>
    <row r="974" spans="1:2" x14ac:dyDescent="0.3">
      <c r="A974" s="46">
        <v>410015</v>
      </c>
      <c r="B974" s="46" t="s">
        <v>6987</v>
      </c>
    </row>
    <row r="975" spans="1:2" x14ac:dyDescent="0.3">
      <c r="A975" s="46">
        <v>410016</v>
      </c>
      <c r="B975" s="46" t="s">
        <v>6988</v>
      </c>
    </row>
    <row r="976" spans="1:2" x14ac:dyDescent="0.3">
      <c r="A976" s="46">
        <v>410017</v>
      </c>
      <c r="B976" s="46" t="s">
        <v>6989</v>
      </c>
    </row>
    <row r="977" spans="1:2" x14ac:dyDescent="0.3">
      <c r="A977" s="46">
        <v>410018</v>
      </c>
      <c r="B977" s="46" t="s">
        <v>6990</v>
      </c>
    </row>
    <row r="978" spans="1:2" x14ac:dyDescent="0.3">
      <c r="A978" s="46">
        <v>410019</v>
      </c>
      <c r="B978" s="46" t="s">
        <v>6991</v>
      </c>
    </row>
    <row r="979" spans="1:2" x14ac:dyDescent="0.3">
      <c r="A979" s="46">
        <v>410020</v>
      </c>
      <c r="B979" s="46" t="s">
        <v>6992</v>
      </c>
    </row>
    <row r="980" spans="1:2" x14ac:dyDescent="0.3">
      <c r="A980" s="46">
        <v>410021</v>
      </c>
      <c r="B980" s="46" t="s">
        <v>6993</v>
      </c>
    </row>
    <row r="981" spans="1:2" x14ac:dyDescent="0.3">
      <c r="A981" s="46">
        <v>410022</v>
      </c>
      <c r="B981" s="46" t="s">
        <v>6994</v>
      </c>
    </row>
    <row r="982" spans="1:2" x14ac:dyDescent="0.3">
      <c r="A982" s="46">
        <v>410023</v>
      </c>
      <c r="B982" s="46" t="s">
        <v>6995</v>
      </c>
    </row>
    <row r="983" spans="1:2" x14ac:dyDescent="0.3">
      <c r="A983" s="46">
        <v>410024</v>
      </c>
      <c r="B983" s="46" t="s">
        <v>6996</v>
      </c>
    </row>
    <row r="984" spans="1:2" x14ac:dyDescent="0.3">
      <c r="A984" s="46">
        <v>410025</v>
      </c>
      <c r="B984" s="46" t="s">
        <v>6997</v>
      </c>
    </row>
    <row r="985" spans="1:2" x14ac:dyDescent="0.3">
      <c r="A985" s="46">
        <v>410026</v>
      </c>
      <c r="B985" s="46" t="s">
        <v>6998</v>
      </c>
    </row>
    <row r="986" spans="1:2" x14ac:dyDescent="0.3">
      <c r="A986" s="46">
        <v>410027</v>
      </c>
      <c r="B986" s="46" t="s">
        <v>6999</v>
      </c>
    </row>
    <row r="987" spans="1:2" x14ac:dyDescent="0.3">
      <c r="A987" s="46">
        <v>410028</v>
      </c>
      <c r="B987" s="46" t="s">
        <v>7000</v>
      </c>
    </row>
    <row r="988" spans="1:2" x14ac:dyDescent="0.3">
      <c r="A988" s="46">
        <v>410029</v>
      </c>
      <c r="B988" s="46" t="s">
        <v>7001</v>
      </c>
    </row>
    <row r="989" spans="1:2" x14ac:dyDescent="0.3">
      <c r="A989" s="46">
        <v>410031</v>
      </c>
      <c r="B989" s="46" t="s">
        <v>7002</v>
      </c>
    </row>
    <row r="990" spans="1:2" x14ac:dyDescent="0.3">
      <c r="A990" s="46">
        <v>430001</v>
      </c>
      <c r="B990" s="46" t="s">
        <v>7003</v>
      </c>
    </row>
    <row r="991" spans="1:2" x14ac:dyDescent="0.3">
      <c r="A991" s="46">
        <v>430002</v>
      </c>
      <c r="B991" s="46" t="s">
        <v>7004</v>
      </c>
    </row>
    <row r="992" spans="1:2" x14ac:dyDescent="0.3">
      <c r="A992" s="46">
        <v>440001</v>
      </c>
      <c r="B992" s="46" t="s">
        <v>7005</v>
      </c>
    </row>
    <row r="993" spans="1:2" x14ac:dyDescent="0.3">
      <c r="A993" s="46">
        <v>440002</v>
      </c>
      <c r="B993" s="46" t="s">
        <v>7006</v>
      </c>
    </row>
    <row r="994" spans="1:2" x14ac:dyDescent="0.3">
      <c r="A994" s="46">
        <v>440003</v>
      </c>
      <c r="B994" s="46" t="s">
        <v>7007</v>
      </c>
    </row>
    <row r="995" spans="1:2" x14ac:dyDescent="0.3">
      <c r="A995" s="46">
        <v>440004</v>
      </c>
      <c r="B995" s="46" t="s">
        <v>7008</v>
      </c>
    </row>
    <row r="996" spans="1:2" x14ac:dyDescent="0.3">
      <c r="A996" s="46">
        <v>440005</v>
      </c>
      <c r="B996" s="46" t="s">
        <v>7009</v>
      </c>
    </row>
    <row r="997" spans="1:2" x14ac:dyDescent="0.3">
      <c r="A997" s="46">
        <v>440006</v>
      </c>
      <c r="B997" s="46" t="s">
        <v>7010</v>
      </c>
    </row>
    <row r="998" spans="1:2" x14ac:dyDescent="0.3">
      <c r="A998" s="46">
        <v>440007</v>
      </c>
      <c r="B998" s="46" t="s">
        <v>7011</v>
      </c>
    </row>
    <row r="999" spans="1:2" x14ac:dyDescent="0.3">
      <c r="A999" s="46">
        <v>440008</v>
      </c>
      <c r="B999" s="46" t="s">
        <v>7012</v>
      </c>
    </row>
    <row r="1000" spans="1:2" x14ac:dyDescent="0.3">
      <c r="A1000" s="46">
        <v>440009</v>
      </c>
      <c r="B1000" s="46" t="s">
        <v>7013</v>
      </c>
    </row>
    <row r="1001" spans="1:2" x14ac:dyDescent="0.3">
      <c r="A1001" s="46">
        <v>440010</v>
      </c>
      <c r="B1001" s="46" t="s">
        <v>7014</v>
      </c>
    </row>
    <row r="1002" spans="1:2" x14ac:dyDescent="0.3">
      <c r="A1002" s="46">
        <v>440011</v>
      </c>
      <c r="B1002" s="46" t="s">
        <v>7015</v>
      </c>
    </row>
    <row r="1003" spans="1:2" x14ac:dyDescent="0.3">
      <c r="A1003" s="46">
        <v>440012</v>
      </c>
      <c r="B1003" s="46" t="s">
        <v>7016</v>
      </c>
    </row>
    <row r="1004" spans="1:2" x14ac:dyDescent="0.3">
      <c r="A1004" s="46">
        <v>440013</v>
      </c>
      <c r="B1004" s="46" t="s">
        <v>7017</v>
      </c>
    </row>
    <row r="1005" spans="1:2" x14ac:dyDescent="0.3">
      <c r="A1005" s="46">
        <v>440014</v>
      </c>
      <c r="B1005" s="46" t="s">
        <v>7018</v>
      </c>
    </row>
    <row r="1006" spans="1:2" x14ac:dyDescent="0.3">
      <c r="A1006" s="46">
        <v>440015</v>
      </c>
      <c r="B1006" s="46" t="s">
        <v>7019</v>
      </c>
    </row>
    <row r="1007" spans="1:2" x14ac:dyDescent="0.3">
      <c r="A1007" s="46">
        <v>440016</v>
      </c>
      <c r="B1007" s="46" t="s">
        <v>7020</v>
      </c>
    </row>
    <row r="1008" spans="1:2" x14ac:dyDescent="0.3">
      <c r="A1008" s="46">
        <v>440017</v>
      </c>
      <c r="B1008" s="46" t="s">
        <v>7021</v>
      </c>
    </row>
    <row r="1009" spans="1:2" x14ac:dyDescent="0.3">
      <c r="A1009" s="46">
        <v>440019</v>
      </c>
      <c r="B1009" s="46" t="s">
        <v>7022</v>
      </c>
    </row>
    <row r="1010" spans="1:2" x14ac:dyDescent="0.3">
      <c r="A1010" s="46">
        <v>440020</v>
      </c>
      <c r="B1010" s="46" t="s">
        <v>7023</v>
      </c>
    </row>
    <row r="1011" spans="1:2" x14ac:dyDescent="0.3">
      <c r="A1011" s="46">
        <v>440021</v>
      </c>
      <c r="B1011" s="46" t="s">
        <v>7024</v>
      </c>
    </row>
    <row r="1012" spans="1:2" x14ac:dyDescent="0.3">
      <c r="A1012" s="46">
        <v>440022</v>
      </c>
      <c r="B1012" s="46" t="s">
        <v>7025</v>
      </c>
    </row>
    <row r="1013" spans="1:2" x14ac:dyDescent="0.3">
      <c r="A1013" s="46">
        <v>440023</v>
      </c>
      <c r="B1013" s="46" t="s">
        <v>7026</v>
      </c>
    </row>
    <row r="1014" spans="1:2" x14ac:dyDescent="0.3">
      <c r="A1014" s="46">
        <v>440024</v>
      </c>
      <c r="B1014" s="46" t="s">
        <v>7027</v>
      </c>
    </row>
    <row r="1015" spans="1:2" x14ac:dyDescent="0.3">
      <c r="A1015" s="46">
        <v>440025</v>
      </c>
      <c r="B1015" s="46" t="s">
        <v>7028</v>
      </c>
    </row>
    <row r="1016" spans="1:2" x14ac:dyDescent="0.3">
      <c r="A1016" s="46">
        <v>440026</v>
      </c>
      <c r="B1016" s="46" t="s">
        <v>7029</v>
      </c>
    </row>
    <row r="1017" spans="1:2" x14ac:dyDescent="0.3">
      <c r="A1017" s="46">
        <v>440027</v>
      </c>
      <c r="B1017" s="46" t="s">
        <v>7030</v>
      </c>
    </row>
    <row r="1018" spans="1:2" x14ac:dyDescent="0.3">
      <c r="A1018" s="46">
        <v>440028</v>
      </c>
      <c r="B1018" s="46" t="s">
        <v>7031</v>
      </c>
    </row>
    <row r="1019" spans="1:2" x14ac:dyDescent="0.3">
      <c r="A1019" s="46">
        <v>440029</v>
      </c>
      <c r="B1019" s="46" t="s">
        <v>7032</v>
      </c>
    </row>
    <row r="1020" spans="1:2" x14ac:dyDescent="0.3">
      <c r="A1020" s="46">
        <v>440030</v>
      </c>
      <c r="B1020" s="46" t="s">
        <v>7033</v>
      </c>
    </row>
    <row r="1021" spans="1:2" x14ac:dyDescent="0.3">
      <c r="A1021" s="46">
        <v>440031</v>
      </c>
      <c r="B1021" s="46" t="s">
        <v>7034</v>
      </c>
    </row>
    <row r="1022" spans="1:2" x14ac:dyDescent="0.3">
      <c r="A1022" s="46">
        <v>240073</v>
      </c>
      <c r="B1022" s="46" t="s">
        <v>7035</v>
      </c>
    </row>
    <row r="1023" spans="1:2" x14ac:dyDescent="0.3">
      <c r="A1023" s="46">
        <v>440033</v>
      </c>
      <c r="B1023" s="46" t="s">
        <v>7036</v>
      </c>
    </row>
    <row r="1024" spans="1:2" x14ac:dyDescent="0.3">
      <c r="A1024" s="46">
        <v>440035</v>
      </c>
      <c r="B1024" s="46" t="s">
        <v>7037</v>
      </c>
    </row>
    <row r="1025" spans="1:2" x14ac:dyDescent="0.3">
      <c r="A1025" s="46">
        <v>440036</v>
      </c>
      <c r="B1025" s="46" t="s">
        <v>7038</v>
      </c>
    </row>
    <row r="1026" spans="1:2" x14ac:dyDescent="0.3">
      <c r="A1026" s="46">
        <v>440037</v>
      </c>
      <c r="B1026" s="46" t="s">
        <v>7039</v>
      </c>
    </row>
    <row r="1027" spans="1:2" x14ac:dyDescent="0.3">
      <c r="A1027" s="46">
        <v>440038</v>
      </c>
      <c r="B1027" s="46" t="s">
        <v>7040</v>
      </c>
    </row>
    <row r="1028" spans="1:2" x14ac:dyDescent="0.3">
      <c r="A1028" s="46">
        <v>440039</v>
      </c>
      <c r="B1028" s="46" t="s">
        <v>7041</v>
      </c>
    </row>
    <row r="1029" spans="1:2" x14ac:dyDescent="0.3">
      <c r="A1029" s="46">
        <v>440040</v>
      </c>
      <c r="B1029" s="46" t="s">
        <v>7042</v>
      </c>
    </row>
    <row r="1030" spans="1:2" x14ac:dyDescent="0.3">
      <c r="A1030" s="46">
        <v>440041</v>
      </c>
      <c r="B1030" s="46" t="s">
        <v>6245</v>
      </c>
    </row>
    <row r="1031" spans="1:2" x14ac:dyDescent="0.3">
      <c r="A1031" s="46">
        <v>440042</v>
      </c>
      <c r="B1031" s="46" t="s">
        <v>7043</v>
      </c>
    </row>
    <row r="1032" spans="1:2" x14ac:dyDescent="0.3">
      <c r="A1032" s="46">
        <v>440043</v>
      </c>
      <c r="B1032" s="46" t="s">
        <v>7044</v>
      </c>
    </row>
    <row r="1033" spans="1:2" x14ac:dyDescent="0.3">
      <c r="A1033" s="46">
        <v>440044</v>
      </c>
      <c r="B1033" s="46" t="s">
        <v>7045</v>
      </c>
    </row>
    <row r="1034" spans="1:2" x14ac:dyDescent="0.3">
      <c r="A1034" s="46">
        <v>440045</v>
      </c>
      <c r="B1034" s="46" t="s">
        <v>7046</v>
      </c>
    </row>
    <row r="1035" spans="1:2" x14ac:dyDescent="0.3">
      <c r="A1035" s="46">
        <v>440046</v>
      </c>
      <c r="B1035" s="46" t="s">
        <v>6518</v>
      </c>
    </row>
    <row r="1036" spans="1:2" x14ac:dyDescent="0.3">
      <c r="A1036" s="46">
        <v>440047</v>
      </c>
      <c r="B1036" s="46" t="s">
        <v>7047</v>
      </c>
    </row>
    <row r="1037" spans="1:2" x14ac:dyDescent="0.3">
      <c r="A1037" s="46">
        <v>440048</v>
      </c>
      <c r="B1037" s="46" t="s">
        <v>7048</v>
      </c>
    </row>
    <row r="1038" spans="1:2" x14ac:dyDescent="0.3">
      <c r="A1038" s="46">
        <v>440049</v>
      </c>
      <c r="B1038" s="46" t="s">
        <v>7049</v>
      </c>
    </row>
    <row r="1039" spans="1:2" x14ac:dyDescent="0.3">
      <c r="A1039" s="46">
        <v>440050</v>
      </c>
      <c r="B1039" s="46" t="s">
        <v>7050</v>
      </c>
    </row>
    <row r="1040" spans="1:2" x14ac:dyDescent="0.3">
      <c r="A1040" s="46">
        <v>440051</v>
      </c>
      <c r="B1040" s="46" t="s">
        <v>7051</v>
      </c>
    </row>
    <row r="1041" spans="1:2" x14ac:dyDescent="0.3">
      <c r="A1041" s="46">
        <v>440052</v>
      </c>
      <c r="B1041" s="46" t="s">
        <v>7052</v>
      </c>
    </row>
    <row r="1042" spans="1:2" x14ac:dyDescent="0.3">
      <c r="A1042" s="46">
        <v>440053</v>
      </c>
      <c r="B1042" s="46" t="s">
        <v>7053</v>
      </c>
    </row>
    <row r="1043" spans="1:2" x14ac:dyDescent="0.3">
      <c r="A1043" s="46">
        <v>440054</v>
      </c>
      <c r="B1043" s="46" t="s">
        <v>7054</v>
      </c>
    </row>
    <row r="1044" spans="1:2" x14ac:dyDescent="0.3">
      <c r="A1044" s="46">
        <v>440055</v>
      </c>
      <c r="B1044" s="46" t="s">
        <v>7055</v>
      </c>
    </row>
    <row r="1045" spans="1:2" x14ac:dyDescent="0.3">
      <c r="A1045" s="46">
        <v>440056</v>
      </c>
      <c r="B1045" s="46" t="s">
        <v>7056</v>
      </c>
    </row>
    <row r="1046" spans="1:2" x14ac:dyDescent="0.3">
      <c r="A1046" s="46">
        <v>440057</v>
      </c>
      <c r="B1046" s="46" t="s">
        <v>7057</v>
      </c>
    </row>
    <row r="1047" spans="1:2" x14ac:dyDescent="0.3">
      <c r="A1047" s="46">
        <v>440058</v>
      </c>
      <c r="B1047" s="46" t="s">
        <v>7058</v>
      </c>
    </row>
    <row r="1048" spans="1:2" x14ac:dyDescent="0.3">
      <c r="A1048" s="46">
        <v>440059</v>
      </c>
      <c r="B1048" s="46" t="s">
        <v>7059</v>
      </c>
    </row>
    <row r="1049" spans="1:2" x14ac:dyDescent="0.3">
      <c r="A1049" s="46">
        <v>440060</v>
      </c>
      <c r="B1049" s="46" t="s">
        <v>7060</v>
      </c>
    </row>
    <row r="1050" spans="1:2" x14ac:dyDescent="0.3">
      <c r="A1050" s="46">
        <v>240091</v>
      </c>
      <c r="B1050" s="46" t="s">
        <v>7061</v>
      </c>
    </row>
    <row r="1051" spans="1:2" x14ac:dyDescent="0.3">
      <c r="A1051" s="46">
        <v>440062</v>
      </c>
      <c r="B1051" s="46" t="s">
        <v>7062</v>
      </c>
    </row>
    <row r="1052" spans="1:2" x14ac:dyDescent="0.3">
      <c r="A1052" s="46">
        <v>440063</v>
      </c>
      <c r="B1052" s="46" t="s">
        <v>7063</v>
      </c>
    </row>
    <row r="1053" spans="1:2" x14ac:dyDescent="0.3">
      <c r="A1053" s="46">
        <v>440064</v>
      </c>
      <c r="B1053" s="46" t="s">
        <v>7064</v>
      </c>
    </row>
    <row r="1054" spans="1:2" x14ac:dyDescent="0.3">
      <c r="A1054" s="46">
        <v>440065</v>
      </c>
      <c r="B1054" s="46" t="s">
        <v>7065</v>
      </c>
    </row>
    <row r="1055" spans="1:2" x14ac:dyDescent="0.3">
      <c r="A1055" s="46">
        <v>440066</v>
      </c>
      <c r="B1055" s="46" t="s">
        <v>7066</v>
      </c>
    </row>
    <row r="1056" spans="1:2" x14ac:dyDescent="0.3">
      <c r="A1056" s="46">
        <v>440067</v>
      </c>
      <c r="B1056" s="46" t="s">
        <v>7067</v>
      </c>
    </row>
    <row r="1057" spans="1:2" x14ac:dyDescent="0.3">
      <c r="A1057" s="46">
        <v>440068</v>
      </c>
      <c r="B1057" s="46" t="s">
        <v>7068</v>
      </c>
    </row>
    <row r="1058" spans="1:2" x14ac:dyDescent="0.3">
      <c r="A1058" s="46">
        <v>440069</v>
      </c>
      <c r="B1058" s="46" t="s">
        <v>7069</v>
      </c>
    </row>
    <row r="1059" spans="1:2" x14ac:dyDescent="0.3">
      <c r="A1059" s="46">
        <v>440070</v>
      </c>
      <c r="B1059" s="46" t="s">
        <v>7070</v>
      </c>
    </row>
    <row r="1060" spans="1:2" x14ac:dyDescent="0.3">
      <c r="A1060" s="46">
        <v>440071</v>
      </c>
      <c r="B1060" s="46" t="s">
        <v>7071</v>
      </c>
    </row>
    <row r="1061" spans="1:2" x14ac:dyDescent="0.3">
      <c r="A1061" s="46">
        <v>240255</v>
      </c>
      <c r="B1061" s="46" t="s">
        <v>7072</v>
      </c>
    </row>
    <row r="1062" spans="1:2" x14ac:dyDescent="0.3">
      <c r="A1062" s="46">
        <v>440073</v>
      </c>
      <c r="B1062" s="46" t="s">
        <v>7073</v>
      </c>
    </row>
    <row r="1063" spans="1:2" x14ac:dyDescent="0.3">
      <c r="A1063" s="46">
        <v>440074</v>
      </c>
      <c r="B1063" s="46" t="s">
        <v>7074</v>
      </c>
    </row>
    <row r="1064" spans="1:2" x14ac:dyDescent="0.3">
      <c r="A1064" s="46">
        <v>440075</v>
      </c>
      <c r="B1064" s="46" t="s">
        <v>7075</v>
      </c>
    </row>
    <row r="1065" spans="1:2" x14ac:dyDescent="0.3">
      <c r="A1065" s="46">
        <v>440076</v>
      </c>
      <c r="B1065" s="46" t="s">
        <v>7076</v>
      </c>
    </row>
    <row r="1066" spans="1:2" x14ac:dyDescent="0.3">
      <c r="A1066" s="46">
        <v>440077</v>
      </c>
      <c r="B1066" s="46" t="s">
        <v>7077</v>
      </c>
    </row>
    <row r="1067" spans="1:2" x14ac:dyDescent="0.3">
      <c r="A1067" s="46">
        <v>440078</v>
      </c>
      <c r="B1067" s="46" t="s">
        <v>7078</v>
      </c>
    </row>
    <row r="1068" spans="1:2" x14ac:dyDescent="0.3">
      <c r="A1068" s="46">
        <v>440079</v>
      </c>
      <c r="B1068" s="46" t="s">
        <v>7079</v>
      </c>
    </row>
    <row r="1069" spans="1:2" x14ac:dyDescent="0.3">
      <c r="A1069" s="46">
        <v>440080</v>
      </c>
      <c r="B1069" s="46" t="s">
        <v>7080</v>
      </c>
    </row>
    <row r="1070" spans="1:2" x14ac:dyDescent="0.3">
      <c r="A1070" s="46">
        <v>440081</v>
      </c>
      <c r="B1070" s="46" t="s">
        <v>7081</v>
      </c>
    </row>
    <row r="1071" spans="1:2" x14ac:dyDescent="0.3">
      <c r="A1071" s="46">
        <v>240259</v>
      </c>
      <c r="B1071" s="46" t="s">
        <v>4788</v>
      </c>
    </row>
    <row r="1072" spans="1:2" x14ac:dyDescent="0.3">
      <c r="A1072" s="46">
        <v>440083</v>
      </c>
      <c r="B1072" s="46" t="s">
        <v>7082</v>
      </c>
    </row>
    <row r="1073" spans="1:2" x14ac:dyDescent="0.3">
      <c r="A1073" s="46">
        <v>440084</v>
      </c>
      <c r="B1073" s="46" t="s">
        <v>7083</v>
      </c>
    </row>
    <row r="1074" spans="1:2" x14ac:dyDescent="0.3">
      <c r="A1074" s="46">
        <v>440085</v>
      </c>
      <c r="B1074" s="46" t="s">
        <v>7084</v>
      </c>
    </row>
    <row r="1075" spans="1:2" x14ac:dyDescent="0.3">
      <c r="A1075" s="46">
        <v>440086</v>
      </c>
      <c r="B1075" s="46" t="s">
        <v>7085</v>
      </c>
    </row>
    <row r="1076" spans="1:2" x14ac:dyDescent="0.3">
      <c r="A1076" s="46">
        <v>440087</v>
      </c>
      <c r="B1076" s="46" t="s">
        <v>7086</v>
      </c>
    </row>
    <row r="1077" spans="1:2" x14ac:dyDescent="0.3">
      <c r="A1077" s="46">
        <v>440088</v>
      </c>
      <c r="B1077" s="46" t="s">
        <v>7087</v>
      </c>
    </row>
    <row r="1078" spans="1:2" x14ac:dyDescent="0.3">
      <c r="A1078" s="46">
        <v>440089</v>
      </c>
      <c r="B1078" s="46" t="s">
        <v>7088</v>
      </c>
    </row>
    <row r="1079" spans="1:2" x14ac:dyDescent="0.3">
      <c r="A1079" s="46">
        <v>440090</v>
      </c>
      <c r="B1079" s="46" t="s">
        <v>7089</v>
      </c>
    </row>
    <row r="1080" spans="1:2" x14ac:dyDescent="0.3">
      <c r="A1080" s="46">
        <v>440091</v>
      </c>
      <c r="B1080" s="46" t="s">
        <v>7090</v>
      </c>
    </row>
    <row r="1081" spans="1:2" x14ac:dyDescent="0.3">
      <c r="A1081" s="46">
        <v>440092</v>
      </c>
      <c r="B1081" s="46" t="s">
        <v>7091</v>
      </c>
    </row>
    <row r="1082" spans="1:2" x14ac:dyDescent="0.3">
      <c r="A1082" s="46">
        <v>440093</v>
      </c>
      <c r="B1082" s="46" t="s">
        <v>7092</v>
      </c>
    </row>
    <row r="1083" spans="1:2" x14ac:dyDescent="0.3">
      <c r="A1083" s="46">
        <v>440094</v>
      </c>
      <c r="B1083" s="46" t="s">
        <v>7093</v>
      </c>
    </row>
    <row r="1084" spans="1:2" x14ac:dyDescent="0.3">
      <c r="A1084" s="46">
        <v>440095</v>
      </c>
      <c r="B1084" s="46" t="s">
        <v>7094</v>
      </c>
    </row>
    <row r="1085" spans="1:2" x14ac:dyDescent="0.3">
      <c r="A1085" s="46">
        <v>440096</v>
      </c>
      <c r="B1085" s="46" t="s">
        <v>7095</v>
      </c>
    </row>
    <row r="1086" spans="1:2" x14ac:dyDescent="0.3">
      <c r="A1086" s="46">
        <v>440097</v>
      </c>
      <c r="B1086" s="46" t="s">
        <v>7096</v>
      </c>
    </row>
    <row r="1087" spans="1:2" x14ac:dyDescent="0.3">
      <c r="A1087" s="46">
        <v>440098</v>
      </c>
      <c r="B1087" s="46" t="s">
        <v>7097</v>
      </c>
    </row>
    <row r="1088" spans="1:2" x14ac:dyDescent="0.3">
      <c r="A1088" s="46">
        <v>440099</v>
      </c>
      <c r="B1088" s="46" t="s">
        <v>7098</v>
      </c>
    </row>
    <row r="1089" spans="1:2" x14ac:dyDescent="0.3">
      <c r="A1089" s="46">
        <v>440100</v>
      </c>
      <c r="B1089" s="46" t="s">
        <v>7099</v>
      </c>
    </row>
    <row r="1090" spans="1:2" x14ac:dyDescent="0.3">
      <c r="A1090" s="46">
        <v>440101</v>
      </c>
      <c r="B1090" s="46" t="s">
        <v>7100</v>
      </c>
    </row>
    <row r="1091" spans="1:2" x14ac:dyDescent="0.3">
      <c r="A1091" s="46">
        <v>440102</v>
      </c>
      <c r="B1091" s="46" t="s">
        <v>7101</v>
      </c>
    </row>
    <row r="1092" spans="1:2" x14ac:dyDescent="0.3">
      <c r="A1092" s="46">
        <v>440103</v>
      </c>
      <c r="B1092" s="46" t="s">
        <v>7102</v>
      </c>
    </row>
    <row r="1093" spans="1:2" x14ac:dyDescent="0.3">
      <c r="A1093" s="46">
        <v>440104</v>
      </c>
      <c r="B1093" s="46" t="s">
        <v>7103</v>
      </c>
    </row>
    <row r="1094" spans="1:2" x14ac:dyDescent="0.3">
      <c r="A1094" s="46">
        <v>440105</v>
      </c>
      <c r="B1094" s="46" t="s">
        <v>7104</v>
      </c>
    </row>
    <row r="1095" spans="1:2" x14ac:dyDescent="0.3">
      <c r="A1095" s="46">
        <v>440106</v>
      </c>
      <c r="B1095" s="46" t="s">
        <v>7105</v>
      </c>
    </row>
    <row r="1096" spans="1:2" x14ac:dyDescent="0.3">
      <c r="A1096" s="46">
        <v>440107</v>
      </c>
      <c r="B1096" s="46" t="s">
        <v>7106</v>
      </c>
    </row>
    <row r="1097" spans="1:2" x14ac:dyDescent="0.3">
      <c r="A1097" s="46">
        <v>440108</v>
      </c>
      <c r="B1097" s="46" t="s">
        <v>7107</v>
      </c>
    </row>
    <row r="1098" spans="1:2" x14ac:dyDescent="0.3">
      <c r="A1098" s="46">
        <v>440109</v>
      </c>
      <c r="B1098" s="46" t="s">
        <v>7108</v>
      </c>
    </row>
    <row r="1099" spans="1:2" x14ac:dyDescent="0.3">
      <c r="A1099" s="46">
        <v>440110</v>
      </c>
      <c r="B1099" s="46" t="s">
        <v>7109</v>
      </c>
    </row>
    <row r="1100" spans="1:2" x14ac:dyDescent="0.3">
      <c r="A1100" s="46">
        <v>440111</v>
      </c>
      <c r="B1100" s="46" t="s">
        <v>7110</v>
      </c>
    </row>
    <row r="1101" spans="1:2" x14ac:dyDescent="0.3">
      <c r="A1101" s="46">
        <v>440112</v>
      </c>
      <c r="B1101" s="46" t="s">
        <v>7111</v>
      </c>
    </row>
    <row r="1102" spans="1:2" x14ac:dyDescent="0.3">
      <c r="A1102" s="46">
        <v>440113</v>
      </c>
      <c r="B1102" s="46" t="s">
        <v>7112</v>
      </c>
    </row>
    <row r="1103" spans="1:2" x14ac:dyDescent="0.3">
      <c r="A1103" s="46">
        <v>440114</v>
      </c>
      <c r="B1103" s="46" t="s">
        <v>7113</v>
      </c>
    </row>
    <row r="1104" spans="1:2" x14ac:dyDescent="0.3">
      <c r="A1104" s="46">
        <v>440116</v>
      </c>
      <c r="B1104" s="46" t="s">
        <v>7114</v>
      </c>
    </row>
    <row r="1105" spans="1:2" x14ac:dyDescent="0.3">
      <c r="A1105" s="46">
        <v>440117</v>
      </c>
      <c r="B1105" s="46" t="s">
        <v>7115</v>
      </c>
    </row>
    <row r="1106" spans="1:2" x14ac:dyDescent="0.3">
      <c r="A1106" s="46">
        <v>440118</v>
      </c>
      <c r="B1106" s="46" t="s">
        <v>7116</v>
      </c>
    </row>
    <row r="1107" spans="1:2" x14ac:dyDescent="0.3">
      <c r="A1107" s="46">
        <v>440119</v>
      </c>
      <c r="B1107" s="46" t="s">
        <v>7117</v>
      </c>
    </row>
    <row r="1108" spans="1:2" x14ac:dyDescent="0.3">
      <c r="A1108" s="46">
        <v>440120</v>
      </c>
      <c r="B1108" s="46" t="s">
        <v>7118</v>
      </c>
    </row>
    <row r="1109" spans="1:2" x14ac:dyDescent="0.3">
      <c r="A1109" s="46">
        <v>440121</v>
      </c>
      <c r="B1109" s="46" t="s">
        <v>7119</v>
      </c>
    </row>
    <row r="1110" spans="1:2" x14ac:dyDescent="0.3">
      <c r="A1110" s="46">
        <v>440122</v>
      </c>
      <c r="B1110" s="46" t="s">
        <v>7120</v>
      </c>
    </row>
    <row r="1111" spans="1:2" x14ac:dyDescent="0.3">
      <c r="A1111" s="46">
        <v>440123</v>
      </c>
      <c r="B1111" s="46" t="s">
        <v>7121</v>
      </c>
    </row>
    <row r="1112" spans="1:2" x14ac:dyDescent="0.3">
      <c r="A1112" s="46">
        <v>440124</v>
      </c>
      <c r="B1112" s="46" t="s">
        <v>7122</v>
      </c>
    </row>
    <row r="1113" spans="1:2" x14ac:dyDescent="0.3">
      <c r="A1113" s="46">
        <v>440125</v>
      </c>
      <c r="B1113" s="46" t="s">
        <v>7123</v>
      </c>
    </row>
    <row r="1114" spans="1:2" x14ac:dyDescent="0.3">
      <c r="A1114" s="46">
        <v>440126</v>
      </c>
      <c r="B1114" s="46" t="s">
        <v>7124</v>
      </c>
    </row>
    <row r="1115" spans="1:2" x14ac:dyDescent="0.3">
      <c r="A1115" s="46">
        <v>440127</v>
      </c>
      <c r="B1115" s="46" t="s">
        <v>7125</v>
      </c>
    </row>
    <row r="1116" spans="1:2" x14ac:dyDescent="0.3">
      <c r="A1116" s="46">
        <v>440128</v>
      </c>
      <c r="B1116" s="46" t="s">
        <v>7126</v>
      </c>
    </row>
    <row r="1117" spans="1:2" x14ac:dyDescent="0.3">
      <c r="A1117" s="46">
        <v>440129</v>
      </c>
      <c r="B1117" s="46" t="s">
        <v>7127</v>
      </c>
    </row>
    <row r="1118" spans="1:2" x14ac:dyDescent="0.3">
      <c r="A1118" s="46">
        <v>440130</v>
      </c>
      <c r="B1118" s="46" t="s">
        <v>7128</v>
      </c>
    </row>
    <row r="1119" spans="1:2" x14ac:dyDescent="0.3">
      <c r="A1119" s="46">
        <v>440131</v>
      </c>
      <c r="B1119" s="46" t="s">
        <v>7129</v>
      </c>
    </row>
    <row r="1120" spans="1:2" x14ac:dyDescent="0.3">
      <c r="A1120" s="46">
        <v>440132</v>
      </c>
      <c r="B1120" s="46" t="s">
        <v>7130</v>
      </c>
    </row>
    <row r="1121" spans="1:2" x14ac:dyDescent="0.3">
      <c r="A1121" s="46">
        <v>440133</v>
      </c>
      <c r="B1121" s="46" t="s">
        <v>7131</v>
      </c>
    </row>
    <row r="1122" spans="1:2" x14ac:dyDescent="0.3">
      <c r="A1122" s="46">
        <v>440134</v>
      </c>
      <c r="B1122" s="46" t="s">
        <v>7132</v>
      </c>
    </row>
    <row r="1123" spans="1:2" x14ac:dyDescent="0.3">
      <c r="A1123" s="46">
        <v>440135</v>
      </c>
      <c r="B1123" s="46" t="s">
        <v>7133</v>
      </c>
    </row>
    <row r="1124" spans="1:2" x14ac:dyDescent="0.3">
      <c r="A1124" s="46">
        <v>440136</v>
      </c>
      <c r="B1124" s="46" t="s">
        <v>7134</v>
      </c>
    </row>
    <row r="1125" spans="1:2" x14ac:dyDescent="0.3">
      <c r="A1125" s="46">
        <v>440137</v>
      </c>
      <c r="B1125" s="46" t="s">
        <v>7135</v>
      </c>
    </row>
    <row r="1126" spans="1:2" x14ac:dyDescent="0.3">
      <c r="A1126" s="46">
        <v>440138</v>
      </c>
      <c r="B1126" s="46" t="s">
        <v>7136</v>
      </c>
    </row>
    <row r="1127" spans="1:2" x14ac:dyDescent="0.3">
      <c r="A1127" s="46">
        <v>440139</v>
      </c>
      <c r="B1127" s="46" t="s">
        <v>7137</v>
      </c>
    </row>
    <row r="1128" spans="1:2" x14ac:dyDescent="0.3">
      <c r="A1128" s="46">
        <v>440140</v>
      </c>
      <c r="B1128" s="46" t="s">
        <v>7138</v>
      </c>
    </row>
    <row r="1129" spans="1:2" x14ac:dyDescent="0.3">
      <c r="A1129" s="46">
        <v>440141</v>
      </c>
      <c r="B1129" s="46" t="s">
        <v>7139</v>
      </c>
    </row>
    <row r="1130" spans="1:2" x14ac:dyDescent="0.3">
      <c r="A1130" s="46">
        <v>440142</v>
      </c>
      <c r="B1130" s="46" t="s">
        <v>7140</v>
      </c>
    </row>
    <row r="1131" spans="1:2" x14ac:dyDescent="0.3">
      <c r="A1131" s="46">
        <v>440143</v>
      </c>
      <c r="B1131" s="46" t="s">
        <v>7141</v>
      </c>
    </row>
    <row r="1132" spans="1:2" x14ac:dyDescent="0.3">
      <c r="A1132" s="46">
        <v>440144</v>
      </c>
      <c r="B1132" s="46" t="s">
        <v>7142</v>
      </c>
    </row>
    <row r="1133" spans="1:2" x14ac:dyDescent="0.3">
      <c r="A1133" s="46">
        <v>440145</v>
      </c>
      <c r="B1133" s="46" t="s">
        <v>7143</v>
      </c>
    </row>
    <row r="1134" spans="1:2" x14ac:dyDescent="0.3">
      <c r="A1134" s="46">
        <v>440146</v>
      </c>
      <c r="B1134" s="46" t="s">
        <v>7144</v>
      </c>
    </row>
    <row r="1135" spans="1:2" x14ac:dyDescent="0.3">
      <c r="A1135" s="46">
        <v>440147</v>
      </c>
      <c r="B1135" s="46" t="s">
        <v>7145</v>
      </c>
    </row>
    <row r="1136" spans="1:2" x14ac:dyDescent="0.3">
      <c r="A1136" s="46">
        <v>440148</v>
      </c>
      <c r="B1136" s="46" t="s">
        <v>7146</v>
      </c>
    </row>
    <row r="1137" spans="1:2" x14ac:dyDescent="0.3">
      <c r="A1137" s="46">
        <v>440149</v>
      </c>
      <c r="B1137" s="46" t="s">
        <v>7147</v>
      </c>
    </row>
    <row r="1138" spans="1:2" x14ac:dyDescent="0.3">
      <c r="A1138" s="46">
        <v>440150</v>
      </c>
      <c r="B1138" s="46" t="s">
        <v>7148</v>
      </c>
    </row>
    <row r="1139" spans="1:2" x14ac:dyDescent="0.3">
      <c r="A1139" s="46">
        <v>440151</v>
      </c>
      <c r="B1139" s="46" t="s">
        <v>7149</v>
      </c>
    </row>
    <row r="1140" spans="1:2" x14ac:dyDescent="0.3">
      <c r="A1140" s="46">
        <v>440152</v>
      </c>
      <c r="B1140" s="46" t="s">
        <v>7150</v>
      </c>
    </row>
    <row r="1141" spans="1:2" x14ac:dyDescent="0.3">
      <c r="A1141" s="46">
        <v>440153</v>
      </c>
      <c r="B1141" s="46" t="s">
        <v>7151</v>
      </c>
    </row>
    <row r="1142" spans="1:2" x14ac:dyDescent="0.3">
      <c r="A1142" s="46">
        <v>440154</v>
      </c>
      <c r="B1142" s="46" t="s">
        <v>7152</v>
      </c>
    </row>
    <row r="1143" spans="1:2" x14ac:dyDescent="0.3">
      <c r="A1143" s="46">
        <v>440155</v>
      </c>
      <c r="B1143" s="46" t="s">
        <v>7153</v>
      </c>
    </row>
    <row r="1144" spans="1:2" x14ac:dyDescent="0.3">
      <c r="A1144" s="46">
        <v>440156</v>
      </c>
      <c r="B1144" s="46" t="s">
        <v>7154</v>
      </c>
    </row>
    <row r="1145" spans="1:2" x14ac:dyDescent="0.3">
      <c r="A1145" s="46">
        <v>440157</v>
      </c>
      <c r="B1145" s="46" t="s">
        <v>7155</v>
      </c>
    </row>
    <row r="1146" spans="1:2" x14ac:dyDescent="0.3">
      <c r="A1146" s="46">
        <v>440158</v>
      </c>
      <c r="B1146" s="46" t="s">
        <v>7156</v>
      </c>
    </row>
    <row r="1147" spans="1:2" x14ac:dyDescent="0.3">
      <c r="A1147" s="46">
        <v>440159</v>
      </c>
      <c r="B1147" s="46" t="s">
        <v>7157</v>
      </c>
    </row>
    <row r="1148" spans="1:2" x14ac:dyDescent="0.3">
      <c r="A1148" s="46">
        <v>440160</v>
      </c>
      <c r="B1148" s="46" t="s">
        <v>7158</v>
      </c>
    </row>
    <row r="1149" spans="1:2" x14ac:dyDescent="0.3">
      <c r="A1149" s="46">
        <v>440161</v>
      </c>
      <c r="B1149" s="46" t="s">
        <v>7159</v>
      </c>
    </row>
    <row r="1150" spans="1:2" x14ac:dyDescent="0.3">
      <c r="A1150" s="46">
        <v>440162</v>
      </c>
      <c r="B1150" s="46" t="s">
        <v>7160</v>
      </c>
    </row>
    <row r="1151" spans="1:2" x14ac:dyDescent="0.3">
      <c r="A1151" s="46">
        <v>440163</v>
      </c>
      <c r="B1151" s="46" t="s">
        <v>7161</v>
      </c>
    </row>
    <row r="1152" spans="1:2" x14ac:dyDescent="0.3">
      <c r="A1152" s="46">
        <v>440164</v>
      </c>
      <c r="B1152" s="46" t="s">
        <v>7162</v>
      </c>
    </row>
    <row r="1153" spans="1:2" x14ac:dyDescent="0.3">
      <c r="A1153" s="46">
        <v>440165</v>
      </c>
      <c r="B1153" s="46" t="s">
        <v>7163</v>
      </c>
    </row>
    <row r="1154" spans="1:2" x14ac:dyDescent="0.3">
      <c r="A1154" s="46">
        <v>440166</v>
      </c>
      <c r="B1154" s="46" t="s">
        <v>7164</v>
      </c>
    </row>
    <row r="1155" spans="1:2" x14ac:dyDescent="0.3">
      <c r="A1155" s="46">
        <v>440167</v>
      </c>
      <c r="B1155" s="46" t="s">
        <v>7165</v>
      </c>
    </row>
    <row r="1156" spans="1:2" x14ac:dyDescent="0.3">
      <c r="A1156" s="46">
        <v>440168</v>
      </c>
      <c r="B1156" s="46" t="s">
        <v>7166</v>
      </c>
    </row>
    <row r="1157" spans="1:2" x14ac:dyDescent="0.3">
      <c r="A1157" s="46">
        <v>440169</v>
      </c>
      <c r="B1157" s="46" t="s">
        <v>7167</v>
      </c>
    </row>
    <row r="1158" spans="1:2" x14ac:dyDescent="0.3">
      <c r="A1158" s="46">
        <v>440170</v>
      </c>
      <c r="B1158" s="46" t="s">
        <v>7168</v>
      </c>
    </row>
    <row r="1159" spans="1:2" x14ac:dyDescent="0.3">
      <c r="A1159" s="46">
        <v>440171</v>
      </c>
      <c r="B1159" s="46" t="s">
        <v>7169</v>
      </c>
    </row>
    <row r="1160" spans="1:2" x14ac:dyDescent="0.3">
      <c r="A1160" s="46">
        <v>440172</v>
      </c>
      <c r="B1160" s="46" t="s">
        <v>7170</v>
      </c>
    </row>
    <row r="1161" spans="1:2" x14ac:dyDescent="0.3">
      <c r="A1161" s="46">
        <v>440173</v>
      </c>
      <c r="B1161" s="46" t="s">
        <v>7171</v>
      </c>
    </row>
    <row r="1162" spans="1:2" x14ac:dyDescent="0.3">
      <c r="A1162" s="46">
        <v>440174</v>
      </c>
      <c r="B1162" s="46" t="s">
        <v>7172</v>
      </c>
    </row>
    <row r="1163" spans="1:2" x14ac:dyDescent="0.3">
      <c r="A1163" s="46">
        <v>440175</v>
      </c>
      <c r="B1163" s="46" t="s">
        <v>7173</v>
      </c>
    </row>
    <row r="1164" spans="1:2" x14ac:dyDescent="0.3">
      <c r="A1164" s="46">
        <v>440176</v>
      </c>
      <c r="B1164" s="46" t="s">
        <v>7174</v>
      </c>
    </row>
    <row r="1165" spans="1:2" x14ac:dyDescent="0.3">
      <c r="A1165" s="46">
        <v>440177</v>
      </c>
      <c r="B1165" s="46" t="s">
        <v>7175</v>
      </c>
    </row>
    <row r="1166" spans="1:2" x14ac:dyDescent="0.3">
      <c r="A1166" s="46">
        <v>440178</v>
      </c>
      <c r="B1166" s="46" t="s">
        <v>7176</v>
      </c>
    </row>
    <row r="1167" spans="1:2" x14ac:dyDescent="0.3">
      <c r="A1167" s="46">
        <v>440179</v>
      </c>
      <c r="B1167" s="46" t="s">
        <v>7177</v>
      </c>
    </row>
    <row r="1168" spans="1:2" x14ac:dyDescent="0.3">
      <c r="A1168" s="46">
        <v>440180</v>
      </c>
      <c r="B1168" s="46" t="s">
        <v>7178</v>
      </c>
    </row>
    <row r="1169" spans="1:2" x14ac:dyDescent="0.3">
      <c r="A1169" s="46">
        <v>440181</v>
      </c>
      <c r="B1169" s="46" t="s">
        <v>7179</v>
      </c>
    </row>
    <row r="1170" spans="1:2" x14ac:dyDescent="0.3">
      <c r="A1170" s="46">
        <v>440182</v>
      </c>
      <c r="B1170" s="46" t="s">
        <v>7180</v>
      </c>
    </row>
    <row r="1171" spans="1:2" x14ac:dyDescent="0.3">
      <c r="A1171" s="46">
        <v>440183</v>
      </c>
      <c r="B1171" s="46" t="s">
        <v>7181</v>
      </c>
    </row>
    <row r="1172" spans="1:2" x14ac:dyDescent="0.3">
      <c r="A1172" s="46">
        <v>440184</v>
      </c>
      <c r="B1172" s="46" t="s">
        <v>7182</v>
      </c>
    </row>
    <row r="1173" spans="1:2" x14ac:dyDescent="0.3">
      <c r="A1173" s="46">
        <v>440185</v>
      </c>
      <c r="B1173" s="46" t="s">
        <v>7183</v>
      </c>
    </row>
    <row r="1174" spans="1:2" x14ac:dyDescent="0.3">
      <c r="A1174" s="46">
        <v>440187</v>
      </c>
      <c r="B1174" s="46" t="s">
        <v>7184</v>
      </c>
    </row>
    <row r="1175" spans="1:2" x14ac:dyDescent="0.3">
      <c r="A1175" s="46">
        <v>440188</v>
      </c>
      <c r="B1175" s="46" t="s">
        <v>7185</v>
      </c>
    </row>
    <row r="1176" spans="1:2" x14ac:dyDescent="0.3">
      <c r="A1176" s="46">
        <v>440189</v>
      </c>
      <c r="B1176" s="46" t="s">
        <v>7186</v>
      </c>
    </row>
    <row r="1177" spans="1:2" x14ac:dyDescent="0.3">
      <c r="A1177" s="46">
        <v>440190</v>
      </c>
      <c r="B1177" s="46" t="s">
        <v>7187</v>
      </c>
    </row>
    <row r="1178" spans="1:2" x14ac:dyDescent="0.3">
      <c r="A1178" s="46">
        <v>440191</v>
      </c>
      <c r="B1178" s="46" t="s">
        <v>7188</v>
      </c>
    </row>
    <row r="1179" spans="1:2" x14ac:dyDescent="0.3">
      <c r="A1179" s="46">
        <v>440192</v>
      </c>
      <c r="B1179" s="46" t="s">
        <v>7189</v>
      </c>
    </row>
    <row r="1180" spans="1:2" x14ac:dyDescent="0.3">
      <c r="A1180" s="46">
        <v>440193</v>
      </c>
      <c r="B1180" s="46" t="s">
        <v>7190</v>
      </c>
    </row>
    <row r="1181" spans="1:2" x14ac:dyDescent="0.3">
      <c r="A1181" s="46">
        <v>440194</v>
      </c>
      <c r="B1181" s="46" t="s">
        <v>7191</v>
      </c>
    </row>
    <row r="1182" spans="1:2" x14ac:dyDescent="0.3">
      <c r="A1182" s="46">
        <v>440195</v>
      </c>
      <c r="B1182" s="46" t="s">
        <v>7192</v>
      </c>
    </row>
    <row r="1183" spans="1:2" x14ac:dyDescent="0.3">
      <c r="A1183" s="46">
        <v>440196</v>
      </c>
      <c r="B1183" s="46" t="s">
        <v>7193</v>
      </c>
    </row>
    <row r="1184" spans="1:2" x14ac:dyDescent="0.3">
      <c r="A1184" s="46">
        <v>440197</v>
      </c>
      <c r="B1184" s="46" t="s">
        <v>7194</v>
      </c>
    </row>
    <row r="1185" spans="1:2" x14ac:dyDescent="0.3">
      <c r="A1185" s="46">
        <v>440198</v>
      </c>
      <c r="B1185" s="46" t="s">
        <v>7195</v>
      </c>
    </row>
    <row r="1186" spans="1:2" x14ac:dyDescent="0.3">
      <c r="A1186" s="46">
        <v>440199</v>
      </c>
      <c r="B1186" s="46" t="s">
        <v>7196</v>
      </c>
    </row>
    <row r="1187" spans="1:2" x14ac:dyDescent="0.3">
      <c r="A1187" s="46">
        <v>440200</v>
      </c>
      <c r="B1187" s="46" t="s">
        <v>7197</v>
      </c>
    </row>
    <row r="1188" spans="1:2" x14ac:dyDescent="0.3">
      <c r="A1188" s="46">
        <v>440201</v>
      </c>
      <c r="B1188" s="46" t="s">
        <v>7198</v>
      </c>
    </row>
    <row r="1189" spans="1:2" x14ac:dyDescent="0.3">
      <c r="A1189" s="46">
        <v>440202</v>
      </c>
      <c r="B1189" s="46" t="s">
        <v>7199</v>
      </c>
    </row>
    <row r="1190" spans="1:2" x14ac:dyDescent="0.3">
      <c r="A1190" s="46">
        <v>440203</v>
      </c>
      <c r="B1190" s="46" t="s">
        <v>7200</v>
      </c>
    </row>
    <row r="1191" spans="1:2" x14ac:dyDescent="0.3">
      <c r="A1191" s="46">
        <v>440204</v>
      </c>
      <c r="B1191" s="46" t="s">
        <v>7201</v>
      </c>
    </row>
    <row r="1192" spans="1:2" x14ac:dyDescent="0.3">
      <c r="A1192" s="46">
        <v>440205</v>
      </c>
      <c r="B1192" s="46" t="s">
        <v>7202</v>
      </c>
    </row>
    <row r="1193" spans="1:2" x14ac:dyDescent="0.3">
      <c r="A1193" s="46">
        <v>440206</v>
      </c>
      <c r="B1193" s="46" t="s">
        <v>7203</v>
      </c>
    </row>
    <row r="1194" spans="1:2" x14ac:dyDescent="0.3">
      <c r="A1194" s="46">
        <v>440207</v>
      </c>
      <c r="B1194" s="46" t="s">
        <v>7204</v>
      </c>
    </row>
    <row r="1195" spans="1:2" x14ac:dyDescent="0.3">
      <c r="A1195" s="46">
        <v>440208</v>
      </c>
      <c r="B1195" s="46" t="s">
        <v>7205</v>
      </c>
    </row>
    <row r="1196" spans="1:2" x14ac:dyDescent="0.3">
      <c r="A1196" s="46">
        <v>440209</v>
      </c>
      <c r="B1196" s="46" t="s">
        <v>7206</v>
      </c>
    </row>
    <row r="1197" spans="1:2" x14ac:dyDescent="0.3">
      <c r="A1197" s="46">
        <v>440210</v>
      </c>
      <c r="B1197" s="46" t="s">
        <v>7207</v>
      </c>
    </row>
    <row r="1198" spans="1:2" x14ac:dyDescent="0.3">
      <c r="A1198" s="46">
        <v>440211</v>
      </c>
      <c r="B1198" s="46" t="s">
        <v>7208</v>
      </c>
    </row>
    <row r="1199" spans="1:2" x14ac:dyDescent="0.3">
      <c r="A1199" s="46">
        <v>440212</v>
      </c>
      <c r="B1199" s="46" t="s">
        <v>7209</v>
      </c>
    </row>
    <row r="1200" spans="1:2" x14ac:dyDescent="0.3">
      <c r="A1200" s="46">
        <v>440213</v>
      </c>
      <c r="B1200" s="46" t="s">
        <v>7210</v>
      </c>
    </row>
    <row r="1201" spans="1:2" x14ac:dyDescent="0.3">
      <c r="A1201" s="46">
        <v>440214</v>
      </c>
      <c r="B1201" s="46" t="s">
        <v>7211</v>
      </c>
    </row>
    <row r="1202" spans="1:2" x14ac:dyDescent="0.3">
      <c r="A1202" s="46">
        <v>440215</v>
      </c>
      <c r="B1202" s="46" t="s">
        <v>7212</v>
      </c>
    </row>
    <row r="1203" spans="1:2" x14ac:dyDescent="0.3">
      <c r="A1203" s="46">
        <v>440216</v>
      </c>
      <c r="B1203" s="46" t="s">
        <v>7213</v>
      </c>
    </row>
    <row r="1204" spans="1:2" x14ac:dyDescent="0.3">
      <c r="A1204" s="46">
        <v>440217</v>
      </c>
      <c r="B1204" s="46" t="s">
        <v>7214</v>
      </c>
    </row>
    <row r="1205" spans="1:2" x14ac:dyDescent="0.3">
      <c r="A1205" s="46">
        <v>440218</v>
      </c>
      <c r="B1205" s="46" t="s">
        <v>7215</v>
      </c>
    </row>
    <row r="1206" spans="1:2" x14ac:dyDescent="0.3">
      <c r="A1206" s="46">
        <v>440219</v>
      </c>
      <c r="B1206" s="46" t="s">
        <v>7216</v>
      </c>
    </row>
    <row r="1207" spans="1:2" x14ac:dyDescent="0.3">
      <c r="A1207" s="46">
        <v>440220</v>
      </c>
      <c r="B1207" s="46" t="s">
        <v>7217</v>
      </c>
    </row>
    <row r="1208" spans="1:2" x14ac:dyDescent="0.3">
      <c r="A1208" s="46">
        <v>440221</v>
      </c>
      <c r="B1208" s="46" t="s">
        <v>7218</v>
      </c>
    </row>
    <row r="1209" spans="1:2" x14ac:dyDescent="0.3">
      <c r="A1209" s="46">
        <v>440222</v>
      </c>
      <c r="B1209" s="46" t="s">
        <v>7219</v>
      </c>
    </row>
    <row r="1210" spans="1:2" x14ac:dyDescent="0.3">
      <c r="A1210" s="46">
        <v>440223</v>
      </c>
      <c r="B1210" s="46" t="s">
        <v>7220</v>
      </c>
    </row>
    <row r="1211" spans="1:2" x14ac:dyDescent="0.3">
      <c r="A1211" s="46">
        <v>440224</v>
      </c>
      <c r="B1211" s="46" t="s">
        <v>7221</v>
      </c>
    </row>
    <row r="1212" spans="1:2" x14ac:dyDescent="0.3">
      <c r="A1212" s="46">
        <v>440225</v>
      </c>
      <c r="B1212" s="46" t="s">
        <v>7222</v>
      </c>
    </row>
    <row r="1213" spans="1:2" x14ac:dyDescent="0.3">
      <c r="A1213" s="46">
        <v>440226</v>
      </c>
      <c r="B1213" s="46" t="s">
        <v>7223</v>
      </c>
    </row>
    <row r="1214" spans="1:2" x14ac:dyDescent="0.3">
      <c r="A1214" s="46">
        <v>440227</v>
      </c>
      <c r="B1214" s="46" t="s">
        <v>7224</v>
      </c>
    </row>
    <row r="1215" spans="1:2" x14ac:dyDescent="0.3">
      <c r="A1215" s="46">
        <v>440228</v>
      </c>
      <c r="B1215" s="46" t="s">
        <v>7225</v>
      </c>
    </row>
    <row r="1216" spans="1:2" x14ac:dyDescent="0.3">
      <c r="A1216" s="46">
        <v>440229</v>
      </c>
      <c r="B1216" s="46" t="s">
        <v>7226</v>
      </c>
    </row>
    <row r="1217" spans="1:2" x14ac:dyDescent="0.3">
      <c r="A1217" s="46">
        <v>440230</v>
      </c>
      <c r="B1217" s="46" t="s">
        <v>7227</v>
      </c>
    </row>
    <row r="1218" spans="1:2" x14ac:dyDescent="0.3">
      <c r="A1218" s="46">
        <v>440231</v>
      </c>
      <c r="B1218" s="46" t="s">
        <v>7228</v>
      </c>
    </row>
    <row r="1219" spans="1:2" x14ac:dyDescent="0.3">
      <c r="A1219" s="46">
        <v>440232</v>
      </c>
      <c r="B1219" s="46" t="s">
        <v>7229</v>
      </c>
    </row>
    <row r="1220" spans="1:2" x14ac:dyDescent="0.3">
      <c r="A1220" s="46">
        <v>440233</v>
      </c>
      <c r="B1220" s="46" t="s">
        <v>7230</v>
      </c>
    </row>
    <row r="1221" spans="1:2" x14ac:dyDescent="0.3">
      <c r="A1221" s="46">
        <v>440234</v>
      </c>
      <c r="B1221" s="46" t="s">
        <v>7231</v>
      </c>
    </row>
    <row r="1222" spans="1:2" x14ac:dyDescent="0.3">
      <c r="A1222" s="46">
        <v>440235</v>
      </c>
      <c r="B1222" s="46" t="s">
        <v>7232</v>
      </c>
    </row>
    <row r="1223" spans="1:2" x14ac:dyDescent="0.3">
      <c r="A1223" s="46">
        <v>440236</v>
      </c>
      <c r="B1223" s="46" t="s">
        <v>7233</v>
      </c>
    </row>
    <row r="1224" spans="1:2" x14ac:dyDescent="0.3">
      <c r="A1224" s="46">
        <v>440237</v>
      </c>
      <c r="B1224" s="46" t="s">
        <v>7234</v>
      </c>
    </row>
    <row r="1225" spans="1:2" x14ac:dyDescent="0.3">
      <c r="A1225" s="46">
        <v>440238</v>
      </c>
      <c r="B1225" s="46" t="s">
        <v>7235</v>
      </c>
    </row>
    <row r="1226" spans="1:2" x14ac:dyDescent="0.3">
      <c r="A1226" s="46">
        <v>440239</v>
      </c>
      <c r="B1226" s="46" t="s">
        <v>7236</v>
      </c>
    </row>
    <row r="1227" spans="1:2" x14ac:dyDescent="0.3">
      <c r="A1227" s="46">
        <v>440240</v>
      </c>
      <c r="B1227" s="46" t="s">
        <v>7237</v>
      </c>
    </row>
    <row r="1228" spans="1:2" x14ac:dyDescent="0.3">
      <c r="A1228" s="46">
        <v>440241</v>
      </c>
      <c r="B1228" s="46" t="s">
        <v>7238</v>
      </c>
    </row>
    <row r="1229" spans="1:2" x14ac:dyDescent="0.3">
      <c r="A1229" s="46">
        <v>440242</v>
      </c>
      <c r="B1229" s="46" t="s">
        <v>7239</v>
      </c>
    </row>
    <row r="1230" spans="1:2" x14ac:dyDescent="0.3">
      <c r="A1230" s="46">
        <v>440243</v>
      </c>
      <c r="B1230" s="46" t="s">
        <v>7240</v>
      </c>
    </row>
    <row r="1231" spans="1:2" x14ac:dyDescent="0.3">
      <c r="A1231" s="46">
        <v>440244</v>
      </c>
      <c r="B1231" s="46" t="s">
        <v>7241</v>
      </c>
    </row>
    <row r="1232" spans="1:2" x14ac:dyDescent="0.3">
      <c r="A1232" s="46">
        <v>440245</v>
      </c>
      <c r="B1232" s="46" t="s">
        <v>7242</v>
      </c>
    </row>
    <row r="1233" spans="1:2" x14ac:dyDescent="0.3">
      <c r="A1233" s="46">
        <v>440246</v>
      </c>
      <c r="B1233" s="46" t="s">
        <v>7243</v>
      </c>
    </row>
    <row r="1234" spans="1:2" x14ac:dyDescent="0.3">
      <c r="A1234" s="46">
        <v>440247</v>
      </c>
      <c r="B1234" s="46" t="s">
        <v>7244</v>
      </c>
    </row>
    <row r="1235" spans="1:2" x14ac:dyDescent="0.3">
      <c r="A1235" s="46">
        <v>440248</v>
      </c>
      <c r="B1235" s="46" t="s">
        <v>7245</v>
      </c>
    </row>
    <row r="1236" spans="1:2" x14ac:dyDescent="0.3">
      <c r="A1236" s="46">
        <v>440249</v>
      </c>
      <c r="B1236" s="46" t="s">
        <v>7246</v>
      </c>
    </row>
    <row r="1237" spans="1:2" x14ac:dyDescent="0.3">
      <c r="A1237" s="46">
        <v>440250</v>
      </c>
      <c r="B1237" s="46" t="s">
        <v>7247</v>
      </c>
    </row>
    <row r="1238" spans="1:2" x14ac:dyDescent="0.3">
      <c r="A1238" s="46">
        <v>440251</v>
      </c>
      <c r="B1238" s="46" t="s">
        <v>7248</v>
      </c>
    </row>
    <row r="1239" spans="1:2" x14ac:dyDescent="0.3">
      <c r="A1239" s="46">
        <v>440252</v>
      </c>
      <c r="B1239" s="46" t="s">
        <v>7249</v>
      </c>
    </row>
    <row r="1240" spans="1:2" x14ac:dyDescent="0.3">
      <c r="A1240" s="46">
        <v>440253</v>
      </c>
      <c r="B1240" s="46" t="s">
        <v>7250</v>
      </c>
    </row>
    <row r="1241" spans="1:2" x14ac:dyDescent="0.3">
      <c r="A1241" s="46">
        <v>440254</v>
      </c>
      <c r="B1241" s="46" t="s">
        <v>7251</v>
      </c>
    </row>
    <row r="1242" spans="1:2" x14ac:dyDescent="0.3">
      <c r="A1242" s="46">
        <v>440255</v>
      </c>
      <c r="B1242" s="46" t="s">
        <v>7252</v>
      </c>
    </row>
    <row r="1243" spans="1:2" x14ac:dyDescent="0.3">
      <c r="A1243" s="46">
        <v>440256</v>
      </c>
      <c r="B1243" s="46" t="s">
        <v>7253</v>
      </c>
    </row>
    <row r="1244" spans="1:2" x14ac:dyDescent="0.3">
      <c r="A1244" s="46">
        <v>440257</v>
      </c>
      <c r="B1244" s="46" t="s">
        <v>7254</v>
      </c>
    </row>
    <row r="1245" spans="1:2" x14ac:dyDescent="0.3">
      <c r="A1245" s="46">
        <v>440258</v>
      </c>
      <c r="B1245" s="46" t="s">
        <v>7255</v>
      </c>
    </row>
    <row r="1246" spans="1:2" x14ac:dyDescent="0.3">
      <c r="A1246" s="46">
        <v>440032</v>
      </c>
      <c r="B1246" s="46" t="s">
        <v>7256</v>
      </c>
    </row>
    <row r="1247" spans="1:2" x14ac:dyDescent="0.3">
      <c r="A1247" s="46">
        <v>440260</v>
      </c>
      <c r="B1247" s="46" t="s">
        <v>7257</v>
      </c>
    </row>
    <row r="1248" spans="1:2" x14ac:dyDescent="0.3">
      <c r="A1248" s="46">
        <v>440261</v>
      </c>
      <c r="B1248" s="46" t="s">
        <v>7258</v>
      </c>
    </row>
    <row r="1249" spans="1:2" x14ac:dyDescent="0.3">
      <c r="A1249" s="46">
        <v>440262</v>
      </c>
      <c r="B1249" s="46" t="s">
        <v>7259</v>
      </c>
    </row>
    <row r="1250" spans="1:2" x14ac:dyDescent="0.3">
      <c r="A1250" s="46">
        <v>440263</v>
      </c>
      <c r="B1250" s="46" t="s">
        <v>7260</v>
      </c>
    </row>
    <row r="1251" spans="1:2" x14ac:dyDescent="0.3">
      <c r="A1251" s="46">
        <v>440264</v>
      </c>
      <c r="B1251" s="46" t="s">
        <v>7261</v>
      </c>
    </row>
    <row r="1252" spans="1:2" x14ac:dyDescent="0.3">
      <c r="A1252" s="46">
        <v>440265</v>
      </c>
      <c r="B1252" s="46" t="s">
        <v>7262</v>
      </c>
    </row>
    <row r="1253" spans="1:2" x14ac:dyDescent="0.3">
      <c r="A1253" s="46">
        <v>440266</v>
      </c>
      <c r="B1253" s="46" t="s">
        <v>7263</v>
      </c>
    </row>
    <row r="1254" spans="1:2" x14ac:dyDescent="0.3">
      <c r="A1254" s="46">
        <v>440267</v>
      </c>
      <c r="B1254" s="46" t="s">
        <v>7264</v>
      </c>
    </row>
    <row r="1255" spans="1:2" x14ac:dyDescent="0.3">
      <c r="A1255" s="46">
        <v>440268</v>
      </c>
      <c r="B1255" s="46" t="s">
        <v>7265</v>
      </c>
    </row>
    <row r="1256" spans="1:2" x14ac:dyDescent="0.3">
      <c r="A1256" s="46">
        <v>440269</v>
      </c>
      <c r="B1256" s="46" t="s">
        <v>7266</v>
      </c>
    </row>
    <row r="1257" spans="1:2" x14ac:dyDescent="0.3">
      <c r="A1257" s="46">
        <v>440270</v>
      </c>
      <c r="B1257" s="46" t="s">
        <v>7267</v>
      </c>
    </row>
    <row r="1258" spans="1:2" x14ac:dyDescent="0.3">
      <c r="A1258" s="46">
        <v>440271</v>
      </c>
      <c r="B1258" s="46" t="s">
        <v>7268</v>
      </c>
    </row>
    <row r="1259" spans="1:2" x14ac:dyDescent="0.3">
      <c r="A1259" s="46">
        <v>440272</v>
      </c>
      <c r="B1259" s="46" t="s">
        <v>7269</v>
      </c>
    </row>
    <row r="1260" spans="1:2" x14ac:dyDescent="0.3">
      <c r="A1260" s="46">
        <v>440274</v>
      </c>
      <c r="B1260" s="46" t="s">
        <v>7270</v>
      </c>
    </row>
    <row r="1261" spans="1:2" x14ac:dyDescent="0.3">
      <c r="A1261" s="46">
        <v>440275</v>
      </c>
      <c r="B1261" s="46" t="s">
        <v>7271</v>
      </c>
    </row>
    <row r="1262" spans="1:2" x14ac:dyDescent="0.3">
      <c r="A1262" s="46">
        <v>440276</v>
      </c>
      <c r="B1262" s="46" t="s">
        <v>7272</v>
      </c>
    </row>
    <row r="1263" spans="1:2" x14ac:dyDescent="0.3">
      <c r="A1263" s="46">
        <v>440277</v>
      </c>
      <c r="B1263" s="46" t="s">
        <v>7273</v>
      </c>
    </row>
    <row r="1264" spans="1:2" x14ac:dyDescent="0.3">
      <c r="A1264" s="46">
        <v>440278</v>
      </c>
      <c r="B1264" s="46" t="s">
        <v>7274</v>
      </c>
    </row>
    <row r="1265" spans="1:2" x14ac:dyDescent="0.3">
      <c r="A1265" s="46">
        <v>440279</v>
      </c>
      <c r="B1265" s="46" t="s">
        <v>7275</v>
      </c>
    </row>
    <row r="1266" spans="1:2" x14ac:dyDescent="0.3">
      <c r="A1266" s="46">
        <v>440280</v>
      </c>
      <c r="B1266" s="46" t="s">
        <v>7276</v>
      </c>
    </row>
    <row r="1267" spans="1:2" x14ac:dyDescent="0.3">
      <c r="A1267" s="46">
        <v>440281</v>
      </c>
      <c r="B1267" s="46" t="s">
        <v>7277</v>
      </c>
    </row>
    <row r="1268" spans="1:2" x14ac:dyDescent="0.3">
      <c r="A1268" s="46">
        <v>440282</v>
      </c>
      <c r="B1268" s="46" t="s">
        <v>7278</v>
      </c>
    </row>
    <row r="1269" spans="1:2" x14ac:dyDescent="0.3">
      <c r="A1269" s="46">
        <v>440283</v>
      </c>
      <c r="B1269" s="46" t="s">
        <v>7279</v>
      </c>
    </row>
    <row r="1270" spans="1:2" x14ac:dyDescent="0.3">
      <c r="A1270" s="46">
        <v>440284</v>
      </c>
      <c r="B1270" s="46" t="s">
        <v>7280</v>
      </c>
    </row>
    <row r="1271" spans="1:2" x14ac:dyDescent="0.3">
      <c r="A1271" s="46">
        <v>440285</v>
      </c>
      <c r="B1271" s="46" t="s">
        <v>7281</v>
      </c>
    </row>
    <row r="1272" spans="1:2" x14ac:dyDescent="0.3">
      <c r="A1272" s="46">
        <v>440286</v>
      </c>
      <c r="B1272" s="46" t="s">
        <v>7282</v>
      </c>
    </row>
    <row r="1273" spans="1:2" x14ac:dyDescent="0.3">
      <c r="A1273" s="46">
        <v>440287</v>
      </c>
      <c r="B1273" s="46" t="s">
        <v>7283</v>
      </c>
    </row>
    <row r="1274" spans="1:2" x14ac:dyDescent="0.3">
      <c r="A1274" s="46">
        <v>440288</v>
      </c>
      <c r="B1274" s="46" t="s">
        <v>7284</v>
      </c>
    </row>
    <row r="1275" spans="1:2" x14ac:dyDescent="0.3">
      <c r="A1275" s="46">
        <v>440289</v>
      </c>
      <c r="B1275" s="46" t="s">
        <v>7285</v>
      </c>
    </row>
    <row r="1276" spans="1:2" x14ac:dyDescent="0.3">
      <c r="A1276" s="46">
        <v>440290</v>
      </c>
      <c r="B1276" s="46" t="s">
        <v>7286</v>
      </c>
    </row>
    <row r="1277" spans="1:2" x14ac:dyDescent="0.3">
      <c r="A1277" s="46">
        <v>440291</v>
      </c>
      <c r="B1277" s="46" t="s">
        <v>7287</v>
      </c>
    </row>
    <row r="1278" spans="1:2" x14ac:dyDescent="0.3">
      <c r="A1278" s="46">
        <v>440292</v>
      </c>
      <c r="B1278" s="46" t="s">
        <v>7288</v>
      </c>
    </row>
    <row r="1279" spans="1:2" x14ac:dyDescent="0.3">
      <c r="A1279" s="46">
        <v>440293</v>
      </c>
      <c r="B1279" s="46" t="s">
        <v>7289</v>
      </c>
    </row>
    <row r="1280" spans="1:2" x14ac:dyDescent="0.3">
      <c r="A1280" s="46">
        <v>440294</v>
      </c>
      <c r="B1280" s="46" t="s">
        <v>7290</v>
      </c>
    </row>
    <row r="1281" spans="1:2" x14ac:dyDescent="0.3">
      <c r="A1281" s="46">
        <v>440295</v>
      </c>
      <c r="B1281" s="46" t="s">
        <v>7291</v>
      </c>
    </row>
    <row r="1282" spans="1:2" x14ac:dyDescent="0.3">
      <c r="A1282" s="46">
        <v>440296</v>
      </c>
      <c r="B1282" s="46" t="s">
        <v>7292</v>
      </c>
    </row>
    <row r="1283" spans="1:2" x14ac:dyDescent="0.3">
      <c r="A1283" s="46">
        <v>440297</v>
      </c>
      <c r="B1283" s="46" t="s">
        <v>7293</v>
      </c>
    </row>
    <row r="1284" spans="1:2" x14ac:dyDescent="0.3">
      <c r="A1284" s="46">
        <v>440298</v>
      </c>
      <c r="B1284" s="46" t="s">
        <v>7294</v>
      </c>
    </row>
    <row r="1285" spans="1:2" x14ac:dyDescent="0.3">
      <c r="A1285" s="46">
        <v>440299</v>
      </c>
      <c r="B1285" s="46" t="s">
        <v>7295</v>
      </c>
    </row>
    <row r="1286" spans="1:2" x14ac:dyDescent="0.3">
      <c r="A1286" s="46">
        <v>440300</v>
      </c>
      <c r="B1286" s="46" t="s">
        <v>7296</v>
      </c>
    </row>
    <row r="1287" spans="1:2" x14ac:dyDescent="0.3">
      <c r="A1287" s="46">
        <v>440301</v>
      </c>
      <c r="B1287" s="46" t="s">
        <v>7297</v>
      </c>
    </row>
    <row r="1288" spans="1:2" x14ac:dyDescent="0.3">
      <c r="A1288" s="46">
        <v>440302</v>
      </c>
      <c r="B1288" s="46" t="s">
        <v>7298</v>
      </c>
    </row>
    <row r="1289" spans="1:2" x14ac:dyDescent="0.3">
      <c r="A1289" s="46">
        <v>440303</v>
      </c>
      <c r="B1289" s="46" t="s">
        <v>7299</v>
      </c>
    </row>
    <row r="1290" spans="1:2" x14ac:dyDescent="0.3">
      <c r="A1290" s="46">
        <v>440304</v>
      </c>
      <c r="B1290" s="46" t="s">
        <v>7300</v>
      </c>
    </row>
    <row r="1291" spans="1:2" x14ac:dyDescent="0.3">
      <c r="A1291" s="46">
        <v>440305</v>
      </c>
      <c r="B1291" s="46" t="s">
        <v>7301</v>
      </c>
    </row>
    <row r="1292" spans="1:2" x14ac:dyDescent="0.3">
      <c r="A1292" s="46">
        <v>440306</v>
      </c>
      <c r="B1292" s="46" t="s">
        <v>7302</v>
      </c>
    </row>
    <row r="1293" spans="1:2" x14ac:dyDescent="0.3">
      <c r="A1293" s="46">
        <v>440307</v>
      </c>
      <c r="B1293" s="46" t="s">
        <v>7303</v>
      </c>
    </row>
    <row r="1294" spans="1:2" x14ac:dyDescent="0.3">
      <c r="A1294" s="46">
        <v>440308</v>
      </c>
      <c r="B1294" s="46" t="s">
        <v>7304</v>
      </c>
    </row>
    <row r="1295" spans="1:2" x14ac:dyDescent="0.3">
      <c r="A1295" s="46">
        <v>440309</v>
      </c>
      <c r="B1295" s="46" t="s">
        <v>7305</v>
      </c>
    </row>
    <row r="1296" spans="1:2" x14ac:dyDescent="0.3">
      <c r="A1296" s="46">
        <v>440310</v>
      </c>
      <c r="B1296" s="46" t="s">
        <v>7306</v>
      </c>
    </row>
    <row r="1297" spans="1:2" x14ac:dyDescent="0.3">
      <c r="A1297" s="46">
        <v>440311</v>
      </c>
      <c r="B1297" s="46" t="s">
        <v>7307</v>
      </c>
    </row>
    <row r="1298" spans="1:2" x14ac:dyDescent="0.3">
      <c r="A1298" s="46">
        <v>440312</v>
      </c>
      <c r="B1298" s="46" t="s">
        <v>7308</v>
      </c>
    </row>
    <row r="1299" spans="1:2" x14ac:dyDescent="0.3">
      <c r="A1299" s="46">
        <v>440313</v>
      </c>
      <c r="B1299" s="46" t="s">
        <v>7309</v>
      </c>
    </row>
    <row r="1300" spans="1:2" x14ac:dyDescent="0.3">
      <c r="A1300" s="46">
        <v>440314</v>
      </c>
      <c r="B1300" s="46" t="s">
        <v>7310</v>
      </c>
    </row>
    <row r="1301" spans="1:2" x14ac:dyDescent="0.3">
      <c r="A1301" s="46">
        <v>440316</v>
      </c>
      <c r="B1301" s="46" t="s">
        <v>7311</v>
      </c>
    </row>
    <row r="1302" spans="1:2" x14ac:dyDescent="0.3">
      <c r="A1302" s="46">
        <v>440317</v>
      </c>
      <c r="B1302" s="46" t="s">
        <v>7312</v>
      </c>
    </row>
    <row r="1303" spans="1:2" x14ac:dyDescent="0.3">
      <c r="A1303" s="46">
        <v>440318</v>
      </c>
      <c r="B1303" s="46" t="s">
        <v>7313</v>
      </c>
    </row>
    <row r="1304" spans="1:2" x14ac:dyDescent="0.3">
      <c r="A1304" s="46">
        <v>440319</v>
      </c>
      <c r="B1304" s="46" t="s">
        <v>7314</v>
      </c>
    </row>
    <row r="1305" spans="1:2" x14ac:dyDescent="0.3">
      <c r="A1305" s="46">
        <v>440320</v>
      </c>
      <c r="B1305" s="46" t="s">
        <v>7315</v>
      </c>
    </row>
    <row r="1306" spans="1:2" x14ac:dyDescent="0.3">
      <c r="A1306" s="46">
        <v>440321</v>
      </c>
      <c r="B1306" s="46" t="s">
        <v>7316</v>
      </c>
    </row>
    <row r="1307" spans="1:2" x14ac:dyDescent="0.3">
      <c r="A1307" s="46">
        <v>440322</v>
      </c>
      <c r="B1307" s="46" t="s">
        <v>7317</v>
      </c>
    </row>
    <row r="1308" spans="1:2" x14ac:dyDescent="0.3">
      <c r="A1308" s="46">
        <v>440323</v>
      </c>
      <c r="B1308" s="46" t="s">
        <v>7318</v>
      </c>
    </row>
    <row r="1309" spans="1:2" x14ac:dyDescent="0.3">
      <c r="A1309" s="46">
        <v>440324</v>
      </c>
      <c r="B1309" s="46" t="s">
        <v>7319</v>
      </c>
    </row>
    <row r="1310" spans="1:2" x14ac:dyDescent="0.3">
      <c r="A1310" s="46">
        <v>440325</v>
      </c>
      <c r="B1310" s="46" t="s">
        <v>7320</v>
      </c>
    </row>
    <row r="1311" spans="1:2" x14ac:dyDescent="0.3">
      <c r="A1311" s="46">
        <v>440326</v>
      </c>
      <c r="B1311" s="46" t="s">
        <v>7321</v>
      </c>
    </row>
    <row r="1312" spans="1:2" x14ac:dyDescent="0.3">
      <c r="A1312" s="46">
        <v>440327</v>
      </c>
      <c r="B1312" s="46" t="s">
        <v>7322</v>
      </c>
    </row>
    <row r="1313" spans="1:2" x14ac:dyDescent="0.3">
      <c r="A1313" s="46">
        <v>440328</v>
      </c>
      <c r="B1313" s="46" t="s">
        <v>7323</v>
      </c>
    </row>
    <row r="1314" spans="1:2" x14ac:dyDescent="0.3">
      <c r="A1314" s="46">
        <v>440329</v>
      </c>
      <c r="B1314" s="46" t="s">
        <v>7324</v>
      </c>
    </row>
    <row r="1315" spans="1:2" x14ac:dyDescent="0.3">
      <c r="A1315" s="46">
        <v>440330</v>
      </c>
      <c r="B1315" s="46" t="s">
        <v>7325</v>
      </c>
    </row>
    <row r="1316" spans="1:2" x14ac:dyDescent="0.3">
      <c r="A1316" s="46">
        <v>440331</v>
      </c>
      <c r="B1316" s="46" t="s">
        <v>7326</v>
      </c>
    </row>
    <row r="1317" spans="1:2" x14ac:dyDescent="0.3">
      <c r="A1317" s="46">
        <v>440332</v>
      </c>
      <c r="B1317" s="46" t="s">
        <v>7327</v>
      </c>
    </row>
    <row r="1318" spans="1:2" x14ac:dyDescent="0.3">
      <c r="A1318" s="46">
        <v>440333</v>
      </c>
      <c r="B1318" s="46" t="s">
        <v>7328</v>
      </c>
    </row>
    <row r="1319" spans="1:2" x14ac:dyDescent="0.3">
      <c r="A1319" s="46">
        <v>440334</v>
      </c>
      <c r="B1319" s="46" t="s">
        <v>7329</v>
      </c>
    </row>
    <row r="1320" spans="1:2" x14ac:dyDescent="0.3">
      <c r="A1320" s="46">
        <v>440335</v>
      </c>
      <c r="B1320" s="46" t="s">
        <v>7330</v>
      </c>
    </row>
    <row r="1321" spans="1:2" x14ac:dyDescent="0.3">
      <c r="A1321" s="46">
        <v>440336</v>
      </c>
      <c r="B1321" s="46" t="s">
        <v>7331</v>
      </c>
    </row>
    <row r="1322" spans="1:2" x14ac:dyDescent="0.3">
      <c r="A1322" s="46">
        <v>440337</v>
      </c>
      <c r="B1322" s="46" t="s">
        <v>7332</v>
      </c>
    </row>
    <row r="1323" spans="1:2" x14ac:dyDescent="0.3">
      <c r="A1323" s="46">
        <v>440338</v>
      </c>
      <c r="B1323" s="46" t="s">
        <v>7333</v>
      </c>
    </row>
    <row r="1324" spans="1:2" x14ac:dyDescent="0.3">
      <c r="A1324" s="46">
        <v>440339</v>
      </c>
      <c r="B1324" s="46" t="s">
        <v>7334</v>
      </c>
    </row>
    <row r="1325" spans="1:2" x14ac:dyDescent="0.3">
      <c r="A1325" s="46">
        <v>440340</v>
      </c>
      <c r="B1325" s="46" t="s">
        <v>7335</v>
      </c>
    </row>
    <row r="1326" spans="1:2" x14ac:dyDescent="0.3">
      <c r="A1326" s="46">
        <v>440341</v>
      </c>
      <c r="B1326" s="46" t="s">
        <v>7336</v>
      </c>
    </row>
    <row r="1327" spans="1:2" x14ac:dyDescent="0.3">
      <c r="A1327" s="46">
        <v>440342</v>
      </c>
      <c r="B1327" s="46" t="s">
        <v>7337</v>
      </c>
    </row>
    <row r="1328" spans="1:2" x14ac:dyDescent="0.3">
      <c r="A1328" s="46">
        <v>440343</v>
      </c>
      <c r="B1328" s="46" t="s">
        <v>7338</v>
      </c>
    </row>
    <row r="1329" spans="1:2" x14ac:dyDescent="0.3">
      <c r="A1329" s="46">
        <v>440344</v>
      </c>
      <c r="B1329" s="46" t="s">
        <v>7339</v>
      </c>
    </row>
    <row r="1330" spans="1:2" x14ac:dyDescent="0.3">
      <c r="A1330" s="46">
        <v>440345</v>
      </c>
      <c r="B1330" s="46" t="s">
        <v>7340</v>
      </c>
    </row>
    <row r="1331" spans="1:2" x14ac:dyDescent="0.3">
      <c r="A1331" s="46">
        <v>440346</v>
      </c>
      <c r="B1331" s="46" t="s">
        <v>7341</v>
      </c>
    </row>
    <row r="1332" spans="1:2" x14ac:dyDescent="0.3">
      <c r="A1332" s="46">
        <v>440347</v>
      </c>
      <c r="B1332" s="46" t="s">
        <v>7342</v>
      </c>
    </row>
    <row r="1333" spans="1:2" x14ac:dyDescent="0.3">
      <c r="A1333" s="46">
        <v>440348</v>
      </c>
      <c r="B1333" s="46" t="s">
        <v>7343</v>
      </c>
    </row>
    <row r="1334" spans="1:2" x14ac:dyDescent="0.3">
      <c r="A1334" s="46">
        <v>440349</v>
      </c>
      <c r="B1334" s="46" t="s">
        <v>7344</v>
      </c>
    </row>
    <row r="1335" spans="1:2" x14ac:dyDescent="0.3">
      <c r="A1335" s="46">
        <v>440350</v>
      </c>
      <c r="B1335" s="46" t="s">
        <v>7345</v>
      </c>
    </row>
    <row r="1336" spans="1:2" x14ac:dyDescent="0.3">
      <c r="A1336" s="46">
        <v>440351</v>
      </c>
      <c r="B1336" s="46" t="s">
        <v>7346</v>
      </c>
    </row>
    <row r="1337" spans="1:2" x14ac:dyDescent="0.3">
      <c r="A1337" s="46">
        <v>440352</v>
      </c>
      <c r="B1337" s="46" t="s">
        <v>7347</v>
      </c>
    </row>
    <row r="1338" spans="1:2" x14ac:dyDescent="0.3">
      <c r="A1338" s="46">
        <v>440353</v>
      </c>
      <c r="B1338" s="46" t="s">
        <v>7348</v>
      </c>
    </row>
    <row r="1339" spans="1:2" x14ac:dyDescent="0.3">
      <c r="A1339" s="46">
        <v>440354</v>
      </c>
      <c r="B1339" s="46" t="s">
        <v>7349</v>
      </c>
    </row>
    <row r="1340" spans="1:2" x14ac:dyDescent="0.3">
      <c r="A1340" s="46">
        <v>440355</v>
      </c>
      <c r="B1340" s="46" t="s">
        <v>7350</v>
      </c>
    </row>
    <row r="1341" spans="1:2" x14ac:dyDescent="0.3">
      <c r="A1341" s="46">
        <v>440356</v>
      </c>
      <c r="B1341" s="46" t="s">
        <v>7351</v>
      </c>
    </row>
    <row r="1342" spans="1:2" x14ac:dyDescent="0.3">
      <c r="A1342" s="46">
        <v>440357</v>
      </c>
      <c r="B1342" s="46" t="s">
        <v>7352</v>
      </c>
    </row>
    <row r="1343" spans="1:2" x14ac:dyDescent="0.3">
      <c r="A1343" s="46">
        <v>440358</v>
      </c>
      <c r="B1343" s="46" t="s">
        <v>7353</v>
      </c>
    </row>
    <row r="1344" spans="1:2" x14ac:dyDescent="0.3">
      <c r="A1344" s="46">
        <v>440359</v>
      </c>
      <c r="B1344" s="46" t="s">
        <v>7354</v>
      </c>
    </row>
    <row r="1345" spans="1:2" x14ac:dyDescent="0.3">
      <c r="A1345" s="46">
        <v>440360</v>
      </c>
      <c r="B1345" s="46" t="s">
        <v>7355</v>
      </c>
    </row>
    <row r="1346" spans="1:2" x14ac:dyDescent="0.3">
      <c r="A1346" s="46">
        <v>440361</v>
      </c>
      <c r="B1346" s="46" t="s">
        <v>7356</v>
      </c>
    </row>
    <row r="1347" spans="1:2" x14ac:dyDescent="0.3">
      <c r="A1347" s="46">
        <v>440362</v>
      </c>
      <c r="B1347" s="46" t="s">
        <v>7357</v>
      </c>
    </row>
    <row r="1348" spans="1:2" x14ac:dyDescent="0.3">
      <c r="A1348" s="46">
        <v>440363</v>
      </c>
      <c r="B1348" s="46" t="s">
        <v>7358</v>
      </c>
    </row>
    <row r="1349" spans="1:2" x14ac:dyDescent="0.3">
      <c r="A1349" s="46">
        <v>440364</v>
      </c>
      <c r="B1349" s="46" t="s">
        <v>7359</v>
      </c>
    </row>
    <row r="1350" spans="1:2" x14ac:dyDescent="0.3">
      <c r="A1350" s="46">
        <v>440365</v>
      </c>
      <c r="B1350" s="46" t="s">
        <v>7360</v>
      </c>
    </row>
    <row r="1351" spans="1:2" x14ac:dyDescent="0.3">
      <c r="A1351" s="46">
        <v>440366</v>
      </c>
      <c r="B1351" s="46" t="s">
        <v>7361</v>
      </c>
    </row>
    <row r="1352" spans="1:2" x14ac:dyDescent="0.3">
      <c r="A1352" s="46">
        <v>440367</v>
      </c>
      <c r="B1352" s="46" t="s">
        <v>7362</v>
      </c>
    </row>
    <row r="1353" spans="1:2" x14ac:dyDescent="0.3">
      <c r="A1353" s="46">
        <v>440369</v>
      </c>
      <c r="B1353" s="46" t="s">
        <v>7363</v>
      </c>
    </row>
    <row r="1354" spans="1:2" x14ac:dyDescent="0.3">
      <c r="A1354" s="46">
        <v>440370</v>
      </c>
      <c r="B1354" s="46" t="s">
        <v>7364</v>
      </c>
    </row>
    <row r="1355" spans="1:2" x14ac:dyDescent="0.3">
      <c r="A1355" s="46">
        <v>440371</v>
      </c>
      <c r="B1355" s="46" t="s">
        <v>7365</v>
      </c>
    </row>
    <row r="1356" spans="1:2" x14ac:dyDescent="0.3">
      <c r="A1356" s="46">
        <v>440372</v>
      </c>
      <c r="B1356" s="46" t="s">
        <v>7366</v>
      </c>
    </row>
    <row r="1357" spans="1:2" x14ac:dyDescent="0.3">
      <c r="A1357" s="46">
        <v>440373</v>
      </c>
      <c r="B1357" s="46" t="s">
        <v>7367</v>
      </c>
    </row>
    <row r="1358" spans="1:2" x14ac:dyDescent="0.3">
      <c r="A1358" s="46">
        <v>440374</v>
      </c>
      <c r="B1358" s="46" t="s">
        <v>7368</v>
      </c>
    </row>
    <row r="1359" spans="1:2" x14ac:dyDescent="0.3">
      <c r="A1359" s="46">
        <v>440375</v>
      </c>
      <c r="B1359" s="46" t="s">
        <v>7369</v>
      </c>
    </row>
    <row r="1360" spans="1:2" x14ac:dyDescent="0.3">
      <c r="A1360" s="46">
        <v>440376</v>
      </c>
      <c r="B1360" s="46" t="s">
        <v>7370</v>
      </c>
    </row>
    <row r="1361" spans="1:2" x14ac:dyDescent="0.3">
      <c r="A1361" s="46">
        <v>440377</v>
      </c>
      <c r="B1361" s="46" t="s">
        <v>7371</v>
      </c>
    </row>
    <row r="1362" spans="1:2" x14ac:dyDescent="0.3">
      <c r="A1362" s="46">
        <v>440378</v>
      </c>
      <c r="B1362" s="46" t="s">
        <v>7372</v>
      </c>
    </row>
    <row r="1363" spans="1:2" x14ac:dyDescent="0.3">
      <c r="A1363" s="46">
        <v>440379</v>
      </c>
      <c r="B1363" s="46" t="s">
        <v>7373</v>
      </c>
    </row>
    <row r="1364" spans="1:2" x14ac:dyDescent="0.3">
      <c r="A1364" s="46">
        <v>440380</v>
      </c>
      <c r="B1364" s="46" t="s">
        <v>7374</v>
      </c>
    </row>
    <row r="1365" spans="1:2" x14ac:dyDescent="0.3">
      <c r="A1365" s="46">
        <v>440381</v>
      </c>
      <c r="B1365" s="46" t="s">
        <v>7375</v>
      </c>
    </row>
    <row r="1366" spans="1:2" x14ac:dyDescent="0.3">
      <c r="A1366" s="46">
        <v>440382</v>
      </c>
      <c r="B1366" s="46" t="s">
        <v>7376</v>
      </c>
    </row>
    <row r="1367" spans="1:2" x14ac:dyDescent="0.3">
      <c r="A1367" s="46">
        <v>440383</v>
      </c>
      <c r="B1367" s="46" t="s">
        <v>7377</v>
      </c>
    </row>
    <row r="1368" spans="1:2" x14ac:dyDescent="0.3">
      <c r="A1368" s="46">
        <v>440384</v>
      </c>
      <c r="B1368" s="46" t="s">
        <v>7378</v>
      </c>
    </row>
    <row r="1369" spans="1:2" x14ac:dyDescent="0.3">
      <c r="A1369" s="46">
        <v>440385</v>
      </c>
      <c r="B1369" s="46" t="s">
        <v>7379</v>
      </c>
    </row>
    <row r="1370" spans="1:2" x14ac:dyDescent="0.3">
      <c r="A1370" s="46">
        <v>440386</v>
      </c>
      <c r="B1370" s="46" t="s">
        <v>7380</v>
      </c>
    </row>
    <row r="1371" spans="1:2" x14ac:dyDescent="0.3">
      <c r="A1371" s="46">
        <v>440387</v>
      </c>
      <c r="B1371" s="46" t="s">
        <v>7381</v>
      </c>
    </row>
    <row r="1372" spans="1:2" x14ac:dyDescent="0.3">
      <c r="A1372" s="46">
        <v>440388</v>
      </c>
      <c r="B1372" s="46" t="s">
        <v>7382</v>
      </c>
    </row>
    <row r="1373" spans="1:2" x14ac:dyDescent="0.3">
      <c r="A1373" s="46">
        <v>440389</v>
      </c>
      <c r="B1373" s="46" t="s">
        <v>7383</v>
      </c>
    </row>
    <row r="1374" spans="1:2" x14ac:dyDescent="0.3">
      <c r="A1374" s="46">
        <v>440390</v>
      </c>
      <c r="B1374" s="46" t="s">
        <v>7384</v>
      </c>
    </row>
    <row r="1375" spans="1:2" x14ac:dyDescent="0.3">
      <c r="A1375" s="46">
        <v>440391</v>
      </c>
      <c r="B1375" s="46" t="s">
        <v>7385</v>
      </c>
    </row>
    <row r="1376" spans="1:2" x14ac:dyDescent="0.3">
      <c r="A1376" s="46">
        <v>440392</v>
      </c>
      <c r="B1376" s="46" t="s">
        <v>7386</v>
      </c>
    </row>
    <row r="1377" spans="1:2" x14ac:dyDescent="0.3">
      <c r="A1377" s="46">
        <v>440393</v>
      </c>
      <c r="B1377" s="46" t="s">
        <v>7387</v>
      </c>
    </row>
    <row r="1378" spans="1:2" x14ac:dyDescent="0.3">
      <c r="A1378" s="46">
        <v>440394</v>
      </c>
      <c r="B1378" s="46" t="s">
        <v>7388</v>
      </c>
    </row>
    <row r="1379" spans="1:2" x14ac:dyDescent="0.3">
      <c r="A1379" s="46">
        <v>440395</v>
      </c>
      <c r="B1379" s="46" t="s">
        <v>7389</v>
      </c>
    </row>
    <row r="1380" spans="1:2" x14ac:dyDescent="0.3">
      <c r="A1380" s="46">
        <v>440396</v>
      </c>
      <c r="B1380" s="46" t="s">
        <v>7390</v>
      </c>
    </row>
    <row r="1381" spans="1:2" x14ac:dyDescent="0.3">
      <c r="A1381" s="46">
        <v>440397</v>
      </c>
      <c r="B1381" s="46" t="s">
        <v>7391</v>
      </c>
    </row>
    <row r="1382" spans="1:2" x14ac:dyDescent="0.3">
      <c r="A1382" s="46">
        <v>440398</v>
      </c>
      <c r="B1382" s="46" t="s">
        <v>7392</v>
      </c>
    </row>
    <row r="1383" spans="1:2" x14ac:dyDescent="0.3">
      <c r="A1383" s="46">
        <v>440399</v>
      </c>
      <c r="B1383" s="46" t="s">
        <v>7393</v>
      </c>
    </row>
    <row r="1384" spans="1:2" x14ac:dyDescent="0.3">
      <c r="A1384" s="46">
        <v>440400</v>
      </c>
      <c r="B1384" s="46" t="s">
        <v>7394</v>
      </c>
    </row>
    <row r="1385" spans="1:2" x14ac:dyDescent="0.3">
      <c r="A1385" s="46">
        <v>440401</v>
      </c>
      <c r="B1385" s="46" t="s">
        <v>7395</v>
      </c>
    </row>
    <row r="1386" spans="1:2" x14ac:dyDescent="0.3">
      <c r="A1386" s="46">
        <v>440402</v>
      </c>
      <c r="B1386" s="46" t="s">
        <v>7396</v>
      </c>
    </row>
    <row r="1387" spans="1:2" x14ac:dyDescent="0.3">
      <c r="A1387" s="46">
        <v>440403</v>
      </c>
      <c r="B1387" s="46" t="s">
        <v>7397</v>
      </c>
    </row>
    <row r="1388" spans="1:2" x14ac:dyDescent="0.3">
      <c r="A1388" s="46">
        <v>440404</v>
      </c>
      <c r="B1388" s="46" t="s">
        <v>7398</v>
      </c>
    </row>
    <row r="1389" spans="1:2" x14ac:dyDescent="0.3">
      <c r="A1389" s="46">
        <v>440405</v>
      </c>
      <c r="B1389" s="46" t="s">
        <v>7399</v>
      </c>
    </row>
    <row r="1390" spans="1:2" x14ac:dyDescent="0.3">
      <c r="A1390" s="46">
        <v>440406</v>
      </c>
      <c r="B1390" s="46" t="s">
        <v>7400</v>
      </c>
    </row>
    <row r="1391" spans="1:2" x14ac:dyDescent="0.3">
      <c r="A1391" s="46">
        <v>440407</v>
      </c>
      <c r="B1391" s="46" t="s">
        <v>7401</v>
      </c>
    </row>
    <row r="1392" spans="1:2" x14ac:dyDescent="0.3">
      <c r="A1392" s="46">
        <v>440408</v>
      </c>
      <c r="B1392" s="46" t="s">
        <v>7402</v>
      </c>
    </row>
    <row r="1393" spans="1:2" x14ac:dyDescent="0.3">
      <c r="A1393" s="46">
        <v>440409</v>
      </c>
      <c r="B1393" s="46" t="s">
        <v>7403</v>
      </c>
    </row>
    <row r="1394" spans="1:2" x14ac:dyDescent="0.3">
      <c r="A1394" s="46">
        <v>440410</v>
      </c>
      <c r="B1394" s="46" t="s">
        <v>7404</v>
      </c>
    </row>
    <row r="1395" spans="1:2" x14ac:dyDescent="0.3">
      <c r="A1395" s="46">
        <v>440411</v>
      </c>
      <c r="B1395" s="46" t="s">
        <v>7405</v>
      </c>
    </row>
    <row r="1396" spans="1:2" x14ac:dyDescent="0.3">
      <c r="A1396" s="46">
        <v>440412</v>
      </c>
      <c r="B1396" s="46" t="s">
        <v>7406</v>
      </c>
    </row>
    <row r="1397" spans="1:2" x14ac:dyDescent="0.3">
      <c r="A1397" s="46">
        <v>440413</v>
      </c>
      <c r="B1397" s="46" t="s">
        <v>7407</v>
      </c>
    </row>
    <row r="1398" spans="1:2" x14ac:dyDescent="0.3">
      <c r="A1398" s="46">
        <v>440414</v>
      </c>
      <c r="B1398" s="46" t="s">
        <v>7408</v>
      </c>
    </row>
    <row r="1399" spans="1:2" x14ac:dyDescent="0.3">
      <c r="A1399" s="46">
        <v>440416</v>
      </c>
      <c r="B1399" s="46" t="s">
        <v>7409</v>
      </c>
    </row>
    <row r="1400" spans="1:2" x14ac:dyDescent="0.3">
      <c r="A1400" s="46">
        <v>440417</v>
      </c>
      <c r="B1400" s="46" t="s">
        <v>7410</v>
      </c>
    </row>
    <row r="1401" spans="1:2" x14ac:dyDescent="0.3">
      <c r="A1401" s="46">
        <v>440418</v>
      </c>
      <c r="B1401" s="46" t="s">
        <v>7411</v>
      </c>
    </row>
    <row r="1402" spans="1:2" x14ac:dyDescent="0.3">
      <c r="A1402" s="46">
        <v>440419</v>
      </c>
      <c r="B1402" s="46" t="s">
        <v>7412</v>
      </c>
    </row>
    <row r="1403" spans="1:2" x14ac:dyDescent="0.3">
      <c r="A1403" s="46">
        <v>440420</v>
      </c>
      <c r="B1403" s="46" t="s">
        <v>7413</v>
      </c>
    </row>
    <row r="1404" spans="1:2" x14ac:dyDescent="0.3">
      <c r="A1404" s="46">
        <v>440421</v>
      </c>
      <c r="B1404" s="46" t="s">
        <v>7414</v>
      </c>
    </row>
    <row r="1405" spans="1:2" x14ac:dyDescent="0.3">
      <c r="A1405" s="46">
        <v>440422</v>
      </c>
      <c r="B1405" s="46" t="s">
        <v>7415</v>
      </c>
    </row>
    <row r="1406" spans="1:2" x14ac:dyDescent="0.3">
      <c r="A1406" s="46">
        <v>440423</v>
      </c>
      <c r="B1406" s="46" t="s">
        <v>7416</v>
      </c>
    </row>
    <row r="1407" spans="1:2" x14ac:dyDescent="0.3">
      <c r="A1407" s="46">
        <v>440424</v>
      </c>
      <c r="B1407" s="46" t="s">
        <v>7417</v>
      </c>
    </row>
    <row r="1408" spans="1:2" x14ac:dyDescent="0.3">
      <c r="A1408" s="46">
        <v>440425</v>
      </c>
      <c r="B1408" s="46" t="s">
        <v>7418</v>
      </c>
    </row>
    <row r="1409" spans="1:2" x14ac:dyDescent="0.3">
      <c r="A1409" s="46">
        <v>440426</v>
      </c>
      <c r="B1409" s="46" t="s">
        <v>7419</v>
      </c>
    </row>
    <row r="1410" spans="1:2" x14ac:dyDescent="0.3">
      <c r="A1410" s="46">
        <v>440427</v>
      </c>
      <c r="B1410" s="46" t="s">
        <v>7420</v>
      </c>
    </row>
    <row r="1411" spans="1:2" x14ac:dyDescent="0.3">
      <c r="A1411" s="46">
        <v>440428</v>
      </c>
      <c r="B1411" s="46" t="s">
        <v>7421</v>
      </c>
    </row>
    <row r="1412" spans="1:2" x14ac:dyDescent="0.3">
      <c r="A1412" s="46">
        <v>440429</v>
      </c>
      <c r="B1412" s="46" t="s">
        <v>7422</v>
      </c>
    </row>
    <row r="1413" spans="1:2" x14ac:dyDescent="0.3">
      <c r="A1413" s="46">
        <v>440430</v>
      </c>
      <c r="B1413" s="46" t="s">
        <v>7423</v>
      </c>
    </row>
    <row r="1414" spans="1:2" x14ac:dyDescent="0.3">
      <c r="A1414" s="46">
        <v>440431</v>
      </c>
      <c r="B1414" s="46" t="s">
        <v>7424</v>
      </c>
    </row>
    <row r="1415" spans="1:2" x14ac:dyDescent="0.3">
      <c r="A1415" s="46">
        <v>440432</v>
      </c>
      <c r="B1415" s="46" t="s">
        <v>7425</v>
      </c>
    </row>
    <row r="1416" spans="1:2" x14ac:dyDescent="0.3">
      <c r="A1416" s="46">
        <v>440433</v>
      </c>
      <c r="B1416" s="46" t="s">
        <v>7426</v>
      </c>
    </row>
    <row r="1417" spans="1:2" x14ac:dyDescent="0.3">
      <c r="A1417" s="46">
        <v>440434</v>
      </c>
      <c r="B1417" s="46" t="s">
        <v>7427</v>
      </c>
    </row>
    <row r="1418" spans="1:2" x14ac:dyDescent="0.3">
      <c r="A1418" s="46">
        <v>440435</v>
      </c>
      <c r="B1418" s="46" t="s">
        <v>7428</v>
      </c>
    </row>
    <row r="1419" spans="1:2" x14ac:dyDescent="0.3">
      <c r="A1419" s="46">
        <v>440436</v>
      </c>
      <c r="B1419" s="46" t="s">
        <v>7429</v>
      </c>
    </row>
    <row r="1420" spans="1:2" x14ac:dyDescent="0.3">
      <c r="A1420" s="46">
        <v>440437</v>
      </c>
      <c r="B1420" s="46" t="s">
        <v>7430</v>
      </c>
    </row>
    <row r="1421" spans="1:2" x14ac:dyDescent="0.3">
      <c r="A1421" s="46">
        <v>440438</v>
      </c>
      <c r="B1421" s="46" t="s">
        <v>7431</v>
      </c>
    </row>
    <row r="1422" spans="1:2" x14ac:dyDescent="0.3">
      <c r="A1422" s="46">
        <v>440439</v>
      </c>
      <c r="B1422" s="46" t="s">
        <v>7432</v>
      </c>
    </row>
    <row r="1423" spans="1:2" x14ac:dyDescent="0.3">
      <c r="A1423" s="46">
        <v>440440</v>
      </c>
      <c r="B1423" s="46" t="s">
        <v>7433</v>
      </c>
    </row>
    <row r="1424" spans="1:2" x14ac:dyDescent="0.3">
      <c r="A1424" s="46">
        <v>440441</v>
      </c>
      <c r="B1424" s="46" t="s">
        <v>7434</v>
      </c>
    </row>
    <row r="1425" spans="1:2" x14ac:dyDescent="0.3">
      <c r="A1425" s="46">
        <v>440442</v>
      </c>
      <c r="B1425" s="46" t="s">
        <v>7435</v>
      </c>
    </row>
    <row r="1426" spans="1:2" x14ac:dyDescent="0.3">
      <c r="A1426" s="46">
        <v>440443</v>
      </c>
      <c r="B1426" s="46" t="s">
        <v>3168</v>
      </c>
    </row>
    <row r="1427" spans="1:2" x14ac:dyDescent="0.3">
      <c r="A1427" s="46">
        <v>440444</v>
      </c>
      <c r="B1427" s="46" t="s">
        <v>7436</v>
      </c>
    </row>
    <row r="1428" spans="1:2" x14ac:dyDescent="0.3">
      <c r="A1428" s="46">
        <v>440445</v>
      </c>
      <c r="B1428" s="46" t="s">
        <v>7437</v>
      </c>
    </row>
    <row r="1429" spans="1:2" x14ac:dyDescent="0.3">
      <c r="A1429" s="46">
        <v>440446</v>
      </c>
      <c r="B1429" s="46" t="s">
        <v>7438</v>
      </c>
    </row>
    <row r="1430" spans="1:2" x14ac:dyDescent="0.3">
      <c r="A1430" s="46">
        <v>440447</v>
      </c>
      <c r="B1430" s="46" t="s">
        <v>7439</v>
      </c>
    </row>
    <row r="1431" spans="1:2" x14ac:dyDescent="0.3">
      <c r="A1431" s="46">
        <v>440448</v>
      </c>
      <c r="B1431" s="46" t="s">
        <v>7440</v>
      </c>
    </row>
    <row r="1432" spans="1:2" x14ac:dyDescent="0.3">
      <c r="A1432" s="46">
        <v>440449</v>
      </c>
      <c r="B1432" s="46" t="s">
        <v>7441</v>
      </c>
    </row>
    <row r="1433" spans="1:2" x14ac:dyDescent="0.3">
      <c r="A1433" s="46">
        <v>440450</v>
      </c>
      <c r="B1433" s="46" t="s">
        <v>7442</v>
      </c>
    </row>
    <row r="1434" spans="1:2" x14ac:dyDescent="0.3">
      <c r="A1434" s="46">
        <v>440451</v>
      </c>
      <c r="B1434" s="46" t="s">
        <v>7443</v>
      </c>
    </row>
    <row r="1435" spans="1:2" x14ac:dyDescent="0.3">
      <c r="A1435" s="46">
        <v>440452</v>
      </c>
      <c r="B1435" s="46" t="s">
        <v>7444</v>
      </c>
    </row>
    <row r="1436" spans="1:2" x14ac:dyDescent="0.3">
      <c r="A1436" s="46">
        <v>440453</v>
      </c>
      <c r="B1436" s="46" t="s">
        <v>7445</v>
      </c>
    </row>
    <row r="1437" spans="1:2" x14ac:dyDescent="0.3">
      <c r="A1437" s="46">
        <v>440454</v>
      </c>
      <c r="B1437" s="46" t="s">
        <v>7446</v>
      </c>
    </row>
    <row r="1438" spans="1:2" x14ac:dyDescent="0.3">
      <c r="A1438" s="46">
        <v>800001</v>
      </c>
      <c r="B1438" s="46" t="s">
        <v>7447</v>
      </c>
    </row>
    <row r="1439" spans="1:2" x14ac:dyDescent="0.3">
      <c r="A1439" s="46">
        <v>800002</v>
      </c>
      <c r="B1439" s="46" t="s">
        <v>7448</v>
      </c>
    </row>
    <row r="1440" spans="1:2" x14ac:dyDescent="0.3">
      <c r="A1440" s="46">
        <v>800003</v>
      </c>
      <c r="B1440" s="46" t="s">
        <v>7449</v>
      </c>
    </row>
    <row r="1441" spans="1:2" x14ac:dyDescent="0.3">
      <c r="A1441" s="46">
        <v>800004</v>
      </c>
      <c r="B1441" s="46" t="s">
        <v>7450</v>
      </c>
    </row>
    <row r="1442" spans="1:2" x14ac:dyDescent="0.3">
      <c r="A1442" s="46">
        <v>800005</v>
      </c>
      <c r="B1442" s="46" t="s">
        <v>7451</v>
      </c>
    </row>
    <row r="1443" spans="1:2" x14ac:dyDescent="0.3">
      <c r="A1443" s="46">
        <v>800006</v>
      </c>
      <c r="B1443" s="46" t="s">
        <v>7452</v>
      </c>
    </row>
    <row r="1444" spans="1:2" x14ac:dyDescent="0.3">
      <c r="A1444" s="46">
        <v>800007</v>
      </c>
      <c r="B1444" s="46" t="s">
        <v>7453</v>
      </c>
    </row>
    <row r="1445" spans="1:2" x14ac:dyDescent="0.3">
      <c r="A1445" s="46">
        <v>800008</v>
      </c>
      <c r="B1445" s="46" t="s">
        <v>7454</v>
      </c>
    </row>
    <row r="1446" spans="1:2" x14ac:dyDescent="0.3">
      <c r="A1446" s="46">
        <v>800009</v>
      </c>
      <c r="B1446" s="46" t="s">
        <v>7455</v>
      </c>
    </row>
    <row r="1447" spans="1:2" x14ac:dyDescent="0.3">
      <c r="A1447" s="46">
        <v>800010</v>
      </c>
      <c r="B1447" s="46" t="s">
        <v>7456</v>
      </c>
    </row>
    <row r="1448" spans="1:2" x14ac:dyDescent="0.3">
      <c r="A1448" s="46">
        <v>800011</v>
      </c>
      <c r="B1448" s="46" t="s">
        <v>7457</v>
      </c>
    </row>
    <row r="1449" spans="1:2" x14ac:dyDescent="0.3">
      <c r="A1449" s="46">
        <v>800012</v>
      </c>
      <c r="B1449" s="46" t="s">
        <v>7458</v>
      </c>
    </row>
    <row r="1450" spans="1:2" x14ac:dyDescent="0.3">
      <c r="A1450" s="46">
        <v>800013</v>
      </c>
      <c r="B1450" s="46" t="s">
        <v>7459</v>
      </c>
    </row>
    <row r="1451" spans="1:2" x14ac:dyDescent="0.3">
      <c r="A1451" s="46">
        <v>800014</v>
      </c>
      <c r="B1451" s="46" t="s">
        <v>7460</v>
      </c>
    </row>
    <row r="1452" spans="1:2" x14ac:dyDescent="0.3">
      <c r="A1452" s="46">
        <v>800015</v>
      </c>
      <c r="B1452" s="46" t="s">
        <v>7461</v>
      </c>
    </row>
    <row r="1453" spans="1:2" x14ac:dyDescent="0.3">
      <c r="A1453" s="46">
        <v>800016</v>
      </c>
      <c r="B1453" s="46" t="s">
        <v>7462</v>
      </c>
    </row>
    <row r="1454" spans="1:2" x14ac:dyDescent="0.3">
      <c r="A1454" s="46">
        <v>800017</v>
      </c>
      <c r="B1454" s="46" t="s">
        <v>7463</v>
      </c>
    </row>
    <row r="1455" spans="1:2" x14ac:dyDescent="0.3">
      <c r="A1455" s="46">
        <v>800018</v>
      </c>
      <c r="B1455" s="46" t="s">
        <v>7464</v>
      </c>
    </row>
    <row r="1456" spans="1:2" x14ac:dyDescent="0.3">
      <c r="A1456" s="46">
        <v>800019</v>
      </c>
      <c r="B1456" s="46" t="s">
        <v>7465</v>
      </c>
    </row>
    <row r="1457" spans="1:2" x14ac:dyDescent="0.3">
      <c r="A1457" s="46">
        <v>800020</v>
      </c>
      <c r="B1457" s="46" t="s">
        <v>7466</v>
      </c>
    </row>
    <row r="1458" spans="1:2" x14ac:dyDescent="0.3">
      <c r="A1458" s="46">
        <v>800021</v>
      </c>
      <c r="B1458" s="46" t="s">
        <v>7467</v>
      </c>
    </row>
    <row r="1459" spans="1:2" x14ac:dyDescent="0.3">
      <c r="A1459" s="46">
        <v>800022</v>
      </c>
      <c r="B1459" s="46" t="s">
        <v>7468</v>
      </c>
    </row>
    <row r="1460" spans="1:2" x14ac:dyDescent="0.3">
      <c r="A1460" s="46">
        <v>800023</v>
      </c>
      <c r="B1460" s="46" t="s">
        <v>7469</v>
      </c>
    </row>
    <row r="1461" spans="1:2" x14ac:dyDescent="0.3">
      <c r="A1461" s="46">
        <v>800024</v>
      </c>
      <c r="B1461" s="46" t="s">
        <v>7470</v>
      </c>
    </row>
    <row r="1462" spans="1:2" x14ac:dyDescent="0.3">
      <c r="A1462" s="46">
        <v>800025</v>
      </c>
      <c r="B1462" s="46" t="s">
        <v>7471</v>
      </c>
    </row>
    <row r="1463" spans="1:2" x14ac:dyDescent="0.3">
      <c r="A1463" s="46">
        <v>800026</v>
      </c>
      <c r="B1463" s="46" t="s">
        <v>7472</v>
      </c>
    </row>
    <row r="1464" spans="1:2" x14ac:dyDescent="0.3">
      <c r="A1464" s="46">
        <v>800027</v>
      </c>
      <c r="B1464" s="46" t="s">
        <v>7473</v>
      </c>
    </row>
    <row r="1465" spans="1:2" x14ac:dyDescent="0.3">
      <c r="A1465" s="46">
        <v>800028</v>
      </c>
      <c r="B1465" s="46" t="s">
        <v>7474</v>
      </c>
    </row>
    <row r="1466" spans="1:2" x14ac:dyDescent="0.3">
      <c r="A1466" s="46">
        <v>800029</v>
      </c>
      <c r="B1466" s="46" t="s">
        <v>7475</v>
      </c>
    </row>
    <row r="1467" spans="1:2" x14ac:dyDescent="0.3">
      <c r="A1467" s="46">
        <v>800031</v>
      </c>
      <c r="B1467" s="46" t="s">
        <v>7476</v>
      </c>
    </row>
    <row r="1468" spans="1:2" x14ac:dyDescent="0.3">
      <c r="A1468" s="46">
        <v>800032</v>
      </c>
      <c r="B1468" s="46" t="s">
        <v>7477</v>
      </c>
    </row>
    <row r="1469" spans="1:2" x14ac:dyDescent="0.3">
      <c r="A1469" s="46">
        <v>800033</v>
      </c>
      <c r="B1469" s="46" t="s">
        <v>7478</v>
      </c>
    </row>
    <row r="1470" spans="1:2" x14ac:dyDescent="0.3">
      <c r="A1470" s="46">
        <v>800034</v>
      </c>
      <c r="B1470" s="46" t="s">
        <v>7479</v>
      </c>
    </row>
    <row r="1471" spans="1:2" x14ac:dyDescent="0.3">
      <c r="A1471" s="46">
        <v>800035</v>
      </c>
      <c r="B1471" s="46" t="s">
        <v>7480</v>
      </c>
    </row>
    <row r="1472" spans="1:2" x14ac:dyDescent="0.3">
      <c r="A1472" s="46">
        <v>800036</v>
      </c>
      <c r="B1472" s="46" t="s">
        <v>7481</v>
      </c>
    </row>
    <row r="1473" spans="1:2" x14ac:dyDescent="0.3">
      <c r="A1473" s="46">
        <v>800037</v>
      </c>
      <c r="B1473" s="46" t="s">
        <v>7482</v>
      </c>
    </row>
    <row r="1474" spans="1:2" x14ac:dyDescent="0.3">
      <c r="A1474" s="46">
        <v>800038</v>
      </c>
      <c r="B1474" s="46" t="s">
        <v>7483</v>
      </c>
    </row>
    <row r="1475" spans="1:2" x14ac:dyDescent="0.3">
      <c r="A1475" s="46">
        <v>800039</v>
      </c>
      <c r="B1475" s="46" t="s">
        <v>7484</v>
      </c>
    </row>
    <row r="1476" spans="1:2" x14ac:dyDescent="0.3">
      <c r="A1476" s="46">
        <v>800040</v>
      </c>
      <c r="B1476" s="46" t="s">
        <v>7485</v>
      </c>
    </row>
    <row r="1477" spans="1:2" x14ac:dyDescent="0.3">
      <c r="A1477" s="46">
        <v>800041</v>
      </c>
      <c r="B1477" s="46" t="s">
        <v>7486</v>
      </c>
    </row>
    <row r="1478" spans="1:2" x14ac:dyDescent="0.3">
      <c r="A1478" s="46">
        <v>800042</v>
      </c>
      <c r="B1478" s="46" t="s">
        <v>7487</v>
      </c>
    </row>
    <row r="1479" spans="1:2" x14ac:dyDescent="0.3">
      <c r="A1479" s="46">
        <v>800043</v>
      </c>
      <c r="B1479" s="46" t="s">
        <v>7488</v>
      </c>
    </row>
    <row r="1480" spans="1:2" x14ac:dyDescent="0.3">
      <c r="A1480" s="46">
        <v>800044</v>
      </c>
      <c r="B1480" s="46" t="s">
        <v>4715</v>
      </c>
    </row>
    <row r="1481" spans="1:2" x14ac:dyDescent="0.3">
      <c r="A1481" s="46">
        <v>800045</v>
      </c>
      <c r="B1481" s="46" t="s">
        <v>7489</v>
      </c>
    </row>
    <row r="1482" spans="1:2" x14ac:dyDescent="0.3">
      <c r="A1482" s="46">
        <v>800046</v>
      </c>
      <c r="B1482" s="46" t="s">
        <v>7490</v>
      </c>
    </row>
    <row r="1483" spans="1:2" x14ac:dyDescent="0.3">
      <c r="A1483" s="46">
        <v>800047</v>
      </c>
      <c r="B1483" s="46" t="s">
        <v>7491</v>
      </c>
    </row>
    <row r="1484" spans="1:2" x14ac:dyDescent="0.3">
      <c r="A1484" s="46">
        <v>800048</v>
      </c>
      <c r="B1484" s="46" t="s">
        <v>7492</v>
      </c>
    </row>
    <row r="1485" spans="1:2" x14ac:dyDescent="0.3">
      <c r="A1485" s="46">
        <v>800049</v>
      </c>
      <c r="B1485" s="46" t="s">
        <v>7493</v>
      </c>
    </row>
    <row r="1486" spans="1:2" x14ac:dyDescent="0.3">
      <c r="A1486" s="46">
        <v>800050</v>
      </c>
      <c r="B1486" s="46" t="s">
        <v>7494</v>
      </c>
    </row>
    <row r="1487" spans="1:2" x14ac:dyDescent="0.3">
      <c r="A1487" s="46">
        <v>800051</v>
      </c>
      <c r="B1487" s="46" t="s">
        <v>7495</v>
      </c>
    </row>
    <row r="1488" spans="1:2" x14ac:dyDescent="0.3">
      <c r="A1488" s="46">
        <v>800052</v>
      </c>
      <c r="B1488" s="46" t="s">
        <v>7496</v>
      </c>
    </row>
    <row r="1489" spans="1:2" x14ac:dyDescent="0.3">
      <c r="A1489" s="46">
        <v>800053</v>
      </c>
      <c r="B1489" s="46" t="s">
        <v>4723</v>
      </c>
    </row>
    <row r="1490" spans="1:2" x14ac:dyDescent="0.3">
      <c r="A1490" s="46">
        <v>800054</v>
      </c>
      <c r="B1490" s="46" t="s">
        <v>7497</v>
      </c>
    </row>
    <row r="1491" spans="1:2" x14ac:dyDescent="0.3">
      <c r="A1491" s="46">
        <v>800055</v>
      </c>
      <c r="B1491" s="46" t="s">
        <v>7498</v>
      </c>
    </row>
    <row r="1492" spans="1:2" x14ac:dyDescent="0.3">
      <c r="A1492" s="46">
        <v>800056</v>
      </c>
      <c r="B1492" s="46" t="s">
        <v>7499</v>
      </c>
    </row>
    <row r="1493" spans="1:2" x14ac:dyDescent="0.3">
      <c r="A1493" s="46">
        <v>800057</v>
      </c>
      <c r="B1493" s="46" t="s">
        <v>7500</v>
      </c>
    </row>
    <row r="1494" spans="1:2" x14ac:dyDescent="0.3">
      <c r="A1494" s="46">
        <v>800058</v>
      </c>
      <c r="B1494" s="46" t="s">
        <v>7501</v>
      </c>
    </row>
    <row r="1495" spans="1:2" x14ac:dyDescent="0.3">
      <c r="A1495" s="46">
        <v>800059</v>
      </c>
      <c r="B1495" s="46" t="s">
        <v>7502</v>
      </c>
    </row>
    <row r="1496" spans="1:2" x14ac:dyDescent="0.3">
      <c r="A1496" s="46">
        <v>800060</v>
      </c>
      <c r="B1496" s="46" t="s">
        <v>7503</v>
      </c>
    </row>
    <row r="1497" spans="1:2" x14ac:dyDescent="0.3">
      <c r="A1497" s="46">
        <v>800061</v>
      </c>
      <c r="B1497" s="46" t="s">
        <v>7504</v>
      </c>
    </row>
    <row r="1498" spans="1:2" x14ac:dyDescent="0.3">
      <c r="A1498" s="46">
        <v>800062</v>
      </c>
      <c r="B1498" s="46" t="s">
        <v>7505</v>
      </c>
    </row>
    <row r="1499" spans="1:2" x14ac:dyDescent="0.3">
      <c r="A1499" s="46">
        <v>800063</v>
      </c>
      <c r="B1499" s="46" t="s">
        <v>7506</v>
      </c>
    </row>
    <row r="1500" spans="1:2" x14ac:dyDescent="0.3">
      <c r="A1500" s="46">
        <v>810000</v>
      </c>
      <c r="B1500" s="46" t="s">
        <v>7507</v>
      </c>
    </row>
    <row r="1501" spans="1:2" x14ac:dyDescent="0.3">
      <c r="A1501" s="46">
        <v>820000</v>
      </c>
      <c r="B1501" s="46" t="s">
        <v>7508</v>
      </c>
    </row>
    <row r="1502" spans="1:2" x14ac:dyDescent="0.3">
      <c r="A1502" s="46">
        <v>820001</v>
      </c>
      <c r="B1502" s="46" t="s">
        <v>7509</v>
      </c>
    </row>
    <row r="1503" spans="1:2" x14ac:dyDescent="0.3">
      <c r="A1503" s="46">
        <v>820002</v>
      </c>
      <c r="B1503" s="46" t="s">
        <v>7510</v>
      </c>
    </row>
    <row r="1504" spans="1:2" x14ac:dyDescent="0.3">
      <c r="A1504" s="46">
        <v>820003</v>
      </c>
      <c r="B1504" s="46" t="s">
        <v>7511</v>
      </c>
    </row>
  </sheetData>
  <sheetProtection algorithmName="SHA-512" hashValue="jr9VfSHhwEtu/5i7dDH/c+R7vNj9TJskkbWzlLLjd/vxSN9rmvFAmkEn0r7DUgkGok1VGUD5UVzSoIAjCIxQxw==" saltValue="SxOy5jUxvJEFUmJfOZfCbQ==" spinCount="100000"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737BB2-6F7A-4AE3-8C8E-3F2A2D7870DA}">
  <dimension ref="A1:BP193"/>
  <sheetViews>
    <sheetView topLeftCell="A169" workbookViewId="0">
      <selection activeCell="C183" sqref="C183"/>
    </sheetView>
  </sheetViews>
  <sheetFormatPr defaultColWidth="9.109375" defaultRowHeight="14.4" x14ac:dyDescent="0.3"/>
  <cols>
    <col min="1" max="1" width="21.6640625" style="35" bestFit="1" customWidth="1"/>
    <col min="2" max="2" width="36" style="35" bestFit="1" customWidth="1"/>
    <col min="3" max="3" width="22.33203125" style="35" bestFit="1" customWidth="1"/>
    <col min="4" max="4" width="36" style="35" bestFit="1" customWidth="1"/>
    <col min="5" max="9" width="36" style="35" customWidth="1"/>
    <col min="10" max="10" width="9.109375" style="35"/>
    <col min="11" max="11" width="20.5546875" style="35" bestFit="1" customWidth="1"/>
    <col min="12" max="12" width="32" style="35" bestFit="1" customWidth="1"/>
    <col min="13" max="13" width="18.88671875" style="35" bestFit="1" customWidth="1"/>
    <col min="14" max="14" width="14.5546875" style="35" bestFit="1" customWidth="1"/>
    <col min="15" max="15" width="3" style="35" customWidth="1"/>
    <col min="16" max="16" width="3.44140625" style="35" bestFit="1" customWidth="1"/>
    <col min="17" max="17" width="10.88671875" style="35" bestFit="1" customWidth="1"/>
    <col min="18" max="18" width="22.33203125" style="35" bestFit="1" customWidth="1"/>
    <col min="19" max="20" width="26.88671875" style="35" bestFit="1" customWidth="1"/>
    <col min="21" max="21" width="18.6640625" style="35" bestFit="1" customWidth="1"/>
    <col min="22" max="22" width="12.33203125" style="35" bestFit="1" customWidth="1"/>
    <col min="23" max="23" width="5.44140625" style="35" customWidth="1"/>
    <col min="24" max="24" width="22.6640625" style="35" bestFit="1" customWidth="1"/>
    <col min="25" max="26" width="26.88671875" style="35" bestFit="1" customWidth="1"/>
    <col min="27" max="27" width="18.6640625" style="35" bestFit="1" customWidth="1"/>
    <col min="28" max="28" width="12.33203125" style="35" bestFit="1" customWidth="1"/>
    <col min="29" max="29" width="0" style="35" hidden="1" customWidth="1"/>
    <col min="30" max="30" width="13.109375" style="35" bestFit="1" customWidth="1"/>
    <col min="31" max="31" width="28.6640625" style="35" bestFit="1" customWidth="1"/>
    <col min="32" max="32" width="18.6640625" style="35" bestFit="1" customWidth="1"/>
    <col min="33" max="33" width="32.44140625" style="35" bestFit="1" customWidth="1"/>
    <col min="34" max="34" width="0" style="35" hidden="1" customWidth="1"/>
    <col min="35" max="35" width="8.109375" style="1" bestFit="1" customWidth="1"/>
    <col min="36" max="36" width="26.88671875" style="1" bestFit="1" customWidth="1"/>
    <col min="37" max="37" width="22.44140625" style="1" bestFit="1" customWidth="1"/>
    <col min="38" max="38" width="32" style="1" bestFit="1" customWidth="1"/>
    <col min="39" max="39" width="0" style="1" hidden="1" customWidth="1"/>
    <col min="40" max="40" width="7.109375" style="35" bestFit="1" customWidth="1"/>
    <col min="41" max="41" width="25.88671875" style="35" bestFit="1" customWidth="1"/>
    <col min="42" max="42" width="22.109375" style="35" bestFit="1" customWidth="1"/>
    <col min="43" max="43" width="31.5546875" style="35" bestFit="1" customWidth="1"/>
    <col min="44" max="45" width="0" style="35" hidden="1" customWidth="1"/>
    <col min="46" max="46" width="7.109375" style="35" bestFit="1" customWidth="1"/>
    <col min="47" max="47" width="25.88671875" style="35" bestFit="1" customWidth="1"/>
    <col min="48" max="48" width="11.88671875" style="35" bestFit="1" customWidth="1"/>
    <col min="49" max="49" width="32" style="35" bestFit="1" customWidth="1"/>
    <col min="50" max="50" width="0" style="35" hidden="1" customWidth="1"/>
    <col min="51" max="51" width="7.109375" style="35" bestFit="1" customWidth="1"/>
    <col min="52" max="52" width="25.88671875" style="35" bestFit="1" customWidth="1"/>
    <col min="53" max="53" width="11.88671875" style="35" bestFit="1" customWidth="1"/>
    <col min="54" max="54" width="25.88671875" style="35" bestFit="1" customWidth="1"/>
    <col min="55" max="55" width="0" style="35" hidden="1" customWidth="1"/>
    <col min="56" max="56" width="7.88671875" style="35" hidden="1" customWidth="1"/>
    <col min="57" max="57" width="7.6640625" style="35" bestFit="1" customWidth="1"/>
    <col min="58" max="58" width="25.88671875" style="35" bestFit="1" customWidth="1"/>
    <col min="59" max="59" width="9" style="35" bestFit="1" customWidth="1"/>
    <col min="60" max="60" width="25.88671875" style="35" bestFit="1" customWidth="1"/>
    <col min="61" max="61" width="4" style="35" bestFit="1" customWidth="1"/>
    <col min="62" max="62" width="7.88671875" style="35" bestFit="1" customWidth="1"/>
    <col min="63" max="63" width="0" style="35" hidden="1" customWidth="1"/>
    <col min="64" max="64" width="27.33203125" style="35" bestFit="1" customWidth="1"/>
    <col min="65" max="65" width="7.33203125" style="35" bestFit="1" customWidth="1"/>
    <col min="66" max="66" width="25.88671875" style="35" bestFit="1" customWidth="1"/>
    <col min="67" max="67" width="12" style="35" bestFit="1" customWidth="1"/>
    <col min="68" max="68" width="9" style="35" bestFit="1" customWidth="1"/>
    <col min="69" max="16384" width="9.109375" style="35"/>
  </cols>
  <sheetData>
    <row r="1" spans="1:68" x14ac:dyDescent="0.3">
      <c r="A1" s="63" t="s">
        <v>8361</v>
      </c>
      <c r="B1" s="63"/>
      <c r="C1" s="63"/>
      <c r="D1" s="63"/>
      <c r="E1" s="63"/>
      <c r="F1" s="63" t="s">
        <v>8168</v>
      </c>
      <c r="G1" s="63"/>
      <c r="H1" s="63"/>
      <c r="I1" s="63"/>
      <c r="K1" s="63" t="s">
        <v>8019</v>
      </c>
      <c r="L1" s="63"/>
      <c r="M1" s="63"/>
      <c r="N1" s="63"/>
      <c r="O1" s="63"/>
      <c r="P1" s="63"/>
      <c r="Q1" s="63"/>
      <c r="R1" s="63" t="s">
        <v>7792</v>
      </c>
      <c r="S1" s="63"/>
      <c r="T1" s="63"/>
      <c r="U1" s="63"/>
      <c r="V1" s="63"/>
      <c r="W1" s="63"/>
      <c r="X1" s="63" t="s">
        <v>7662</v>
      </c>
      <c r="Y1" s="63"/>
      <c r="Z1" s="63"/>
      <c r="AA1" s="63"/>
      <c r="AB1" s="63"/>
      <c r="AD1" s="188">
        <v>45566</v>
      </c>
      <c r="AE1" s="189"/>
      <c r="AF1" s="189"/>
      <c r="AG1" s="189"/>
      <c r="AI1" s="186">
        <v>45565</v>
      </c>
      <c r="AJ1" s="187"/>
      <c r="AK1" s="187"/>
      <c r="AL1" s="187"/>
      <c r="AN1" s="184">
        <v>45505</v>
      </c>
      <c r="AO1" s="185"/>
      <c r="AP1" s="185"/>
      <c r="AQ1" s="185"/>
      <c r="AT1" s="36">
        <v>45474</v>
      </c>
      <c r="AY1" s="36">
        <v>45444</v>
      </c>
      <c r="BE1" s="37">
        <v>45413</v>
      </c>
      <c r="BL1" s="182">
        <v>45383</v>
      </c>
      <c r="BM1" s="183"/>
      <c r="BN1" s="183"/>
      <c r="BO1" s="183"/>
      <c r="BP1" s="183"/>
    </row>
    <row r="2" spans="1:68" x14ac:dyDescent="0.3">
      <c r="A2" s="10" t="s">
        <v>3337</v>
      </c>
      <c r="B2" s="10" t="s">
        <v>3203</v>
      </c>
      <c r="C2" s="10" t="s">
        <v>3205</v>
      </c>
      <c r="D2" s="11" t="s">
        <v>3373</v>
      </c>
      <c r="E2" s="63"/>
      <c r="F2" s="10" t="s">
        <v>3337</v>
      </c>
      <c r="G2" s="10" t="s">
        <v>3203</v>
      </c>
      <c r="H2" s="10" t="s">
        <v>3205</v>
      </c>
      <c r="I2" s="11" t="s">
        <v>3373</v>
      </c>
      <c r="K2" s="10" t="s">
        <v>3337</v>
      </c>
      <c r="L2" s="10" t="s">
        <v>3203</v>
      </c>
      <c r="M2" s="10" t="s">
        <v>3205</v>
      </c>
      <c r="N2" s="11" t="s">
        <v>3373</v>
      </c>
      <c r="O2" s="63"/>
      <c r="P2" s="63"/>
      <c r="Q2" s="63" t="s">
        <v>8020</v>
      </c>
      <c r="R2" s="10" t="s">
        <v>3337</v>
      </c>
      <c r="S2" s="10" t="s">
        <v>3203</v>
      </c>
      <c r="T2" s="10" t="s">
        <v>7793</v>
      </c>
      <c r="U2" s="10" t="s">
        <v>3205</v>
      </c>
      <c r="V2" s="11" t="s">
        <v>3373</v>
      </c>
      <c r="W2" s="63"/>
      <c r="X2" s="10" t="s">
        <v>3337</v>
      </c>
      <c r="Y2" s="10" t="s">
        <v>3203</v>
      </c>
      <c r="Z2" s="10" t="s">
        <v>7663</v>
      </c>
      <c r="AA2" s="10" t="s">
        <v>3205</v>
      </c>
      <c r="AB2" s="11" t="s">
        <v>3373</v>
      </c>
      <c r="AD2" s="49" t="s">
        <v>3337</v>
      </c>
      <c r="AE2" s="50" t="s">
        <v>6014</v>
      </c>
      <c r="AF2" s="50" t="s">
        <v>3205</v>
      </c>
      <c r="AG2" s="51" t="s">
        <v>3373</v>
      </c>
      <c r="AI2" s="10" t="s">
        <v>1036</v>
      </c>
      <c r="AJ2" s="10" t="s">
        <v>6014</v>
      </c>
      <c r="AK2" s="10" t="s">
        <v>3205</v>
      </c>
      <c r="AL2" s="11" t="s">
        <v>3373</v>
      </c>
      <c r="AN2" s="38" t="s">
        <v>1036</v>
      </c>
      <c r="AO2" s="38" t="s">
        <v>4710</v>
      </c>
      <c r="AP2" s="38" t="s">
        <v>3205</v>
      </c>
      <c r="AQ2" s="39" t="s">
        <v>3373</v>
      </c>
      <c r="AT2" s="38" t="s">
        <v>1036</v>
      </c>
      <c r="AU2" s="38" t="s">
        <v>4710</v>
      </c>
      <c r="AV2" s="38" t="s">
        <v>3205</v>
      </c>
      <c r="AW2" s="39" t="s">
        <v>3373</v>
      </c>
      <c r="AY2" s="40" t="s">
        <v>1036</v>
      </c>
      <c r="AZ2" s="40" t="s">
        <v>3373</v>
      </c>
      <c r="BA2" s="40" t="s">
        <v>3205</v>
      </c>
      <c r="BB2" s="39" t="s">
        <v>3732</v>
      </c>
      <c r="BE2" s="41" t="s">
        <v>3153</v>
      </c>
      <c r="BF2" s="41" t="s">
        <v>3154</v>
      </c>
      <c r="BG2" s="41" t="s">
        <v>3155</v>
      </c>
      <c r="BH2" s="41" t="s">
        <v>3156</v>
      </c>
      <c r="BL2" s="41" t="s">
        <v>3203</v>
      </c>
      <c r="BM2" s="41" t="s">
        <v>1036</v>
      </c>
      <c r="BN2" s="41" t="s">
        <v>3204</v>
      </c>
      <c r="BO2" s="41" t="s">
        <v>3205</v>
      </c>
      <c r="BP2" s="41" t="s">
        <v>3157</v>
      </c>
    </row>
    <row r="3" spans="1:68" x14ac:dyDescent="0.3">
      <c r="A3" s="41" t="s">
        <v>7815</v>
      </c>
      <c r="B3" s="41" t="s">
        <v>8362</v>
      </c>
      <c r="C3" s="41">
        <v>210013</v>
      </c>
      <c r="D3" s="41" t="s">
        <v>8362</v>
      </c>
      <c r="E3" s="134"/>
      <c r="F3" s="120" t="s">
        <v>292</v>
      </c>
      <c r="G3" s="120" t="s">
        <v>4711</v>
      </c>
      <c r="H3" s="120">
        <v>210074</v>
      </c>
      <c r="I3" s="120" t="s">
        <v>4711</v>
      </c>
      <c r="K3" s="41" t="s">
        <v>292</v>
      </c>
      <c r="L3" s="41" t="s">
        <v>4711</v>
      </c>
      <c r="M3" s="41">
        <v>210074</v>
      </c>
      <c r="N3" s="47"/>
      <c r="O3" s="63"/>
      <c r="P3" s="63" t="str">
        <f>IF(K3=R3,"","N")</f>
        <v/>
      </c>
      <c r="Q3" s="63" t="s">
        <v>8021</v>
      </c>
      <c r="R3" s="12" t="s">
        <v>292</v>
      </c>
      <c r="S3" s="12" t="s">
        <v>342</v>
      </c>
      <c r="T3" s="12" t="s">
        <v>342</v>
      </c>
      <c r="U3" s="12">
        <v>210074</v>
      </c>
      <c r="V3" s="12"/>
      <c r="W3" s="63"/>
      <c r="X3" s="12" t="s">
        <v>3188</v>
      </c>
      <c r="Y3" s="12" t="s">
        <v>411</v>
      </c>
      <c r="Z3" s="12" t="s">
        <v>411</v>
      </c>
      <c r="AA3" s="12">
        <v>210069</v>
      </c>
      <c r="AB3" s="12"/>
      <c r="AD3" s="47" t="s">
        <v>292</v>
      </c>
      <c r="AE3" s="12" t="s">
        <v>342</v>
      </c>
      <c r="AF3" s="12">
        <v>210074</v>
      </c>
      <c r="AG3" s="48" t="str">
        <f>IFERROR(VLOOKUP($AF3,ELIST!$A$1:$B$1504,2,FALSE),"")</f>
        <v>Martinez Alvarez, Saul</v>
      </c>
      <c r="AI3" s="34" t="s">
        <v>268</v>
      </c>
      <c r="AJ3" s="34" t="s">
        <v>3273</v>
      </c>
      <c r="AK3" s="34" t="s">
        <v>3273</v>
      </c>
      <c r="AL3" s="34" t="s">
        <v>3273</v>
      </c>
      <c r="AN3" s="42" t="s">
        <v>3375</v>
      </c>
      <c r="AO3" s="42" t="s">
        <v>3374</v>
      </c>
      <c r="AP3" s="42">
        <v>210087</v>
      </c>
      <c r="AQ3" s="42" t="s">
        <v>4853</v>
      </c>
      <c r="AT3" s="42" t="s">
        <v>292</v>
      </c>
      <c r="AU3" s="42" t="s">
        <v>342</v>
      </c>
      <c r="AV3" s="42">
        <v>210074</v>
      </c>
      <c r="AW3" s="42" t="s">
        <v>4711</v>
      </c>
      <c r="AY3" s="42" t="s">
        <v>292</v>
      </c>
      <c r="AZ3" s="42" t="s">
        <v>342</v>
      </c>
      <c r="BA3" s="42">
        <v>210074</v>
      </c>
      <c r="BB3" s="42" t="s">
        <v>342</v>
      </c>
      <c r="BE3" s="41" t="s">
        <v>292</v>
      </c>
      <c r="BF3" s="41" t="s">
        <v>342</v>
      </c>
      <c r="BG3" s="41">
        <v>210074</v>
      </c>
      <c r="BH3" s="41" t="s">
        <v>342</v>
      </c>
      <c r="BL3" s="41" t="s">
        <v>3207</v>
      </c>
      <c r="BM3" s="41" t="s">
        <v>292</v>
      </c>
      <c r="BN3" s="41" t="s">
        <v>342</v>
      </c>
      <c r="BO3" s="41">
        <v>210074</v>
      </c>
      <c r="BP3" s="41" t="s">
        <v>292</v>
      </c>
    </row>
    <row r="4" spans="1:68" x14ac:dyDescent="0.3">
      <c r="A4" s="41" t="s">
        <v>485</v>
      </c>
      <c r="B4" s="41" t="s">
        <v>3273</v>
      </c>
      <c r="C4" s="41"/>
      <c r="D4" s="41" t="s">
        <v>3273</v>
      </c>
      <c r="E4" s="134"/>
      <c r="F4" s="120" t="s">
        <v>294</v>
      </c>
      <c r="G4" s="120" t="s">
        <v>8035</v>
      </c>
      <c r="H4" s="120">
        <v>210091</v>
      </c>
      <c r="I4" s="120" t="s">
        <v>8035</v>
      </c>
      <c r="K4" s="41" t="s">
        <v>294</v>
      </c>
      <c r="L4" s="41" t="s">
        <v>8035</v>
      </c>
      <c r="M4" s="41">
        <v>210091</v>
      </c>
      <c r="N4" s="47"/>
      <c r="O4" s="63"/>
      <c r="P4" s="63" t="str">
        <f t="shared" ref="P4:P67" si="0">IF(K4=R4,"","N")</f>
        <v/>
      </c>
      <c r="Q4" s="63" t="s">
        <v>8022</v>
      </c>
      <c r="R4" s="12" t="s">
        <v>294</v>
      </c>
      <c r="S4" s="12" t="s">
        <v>4866</v>
      </c>
      <c r="T4" s="12" t="s">
        <v>4866</v>
      </c>
      <c r="U4" s="12">
        <v>210091</v>
      </c>
      <c r="V4" s="12"/>
      <c r="W4" s="63"/>
      <c r="X4" s="12" t="s">
        <v>455</v>
      </c>
      <c r="Y4" s="12" t="s">
        <v>390</v>
      </c>
      <c r="Z4" s="12" t="s">
        <v>390</v>
      </c>
      <c r="AA4" s="12">
        <v>240075</v>
      </c>
      <c r="AB4" s="12"/>
      <c r="AD4" s="47" t="s">
        <v>294</v>
      </c>
      <c r="AE4" s="12" t="s">
        <v>4866</v>
      </c>
      <c r="AF4" s="12">
        <v>210091</v>
      </c>
      <c r="AG4" s="48" t="str">
        <f>IFERROR(VLOOKUP($AF4,ELIST!$A$1:$B$1504,2,FALSE),"")</f>
        <v>HARDIMON, ANTHONY J.</v>
      </c>
      <c r="AI4" s="12" t="s">
        <v>453</v>
      </c>
      <c r="AJ4" s="12" t="s">
        <v>3273</v>
      </c>
      <c r="AK4" s="12" t="s">
        <v>3273</v>
      </c>
      <c r="AL4" s="12" t="s">
        <v>3273</v>
      </c>
      <c r="AN4" s="43" t="s">
        <v>76</v>
      </c>
      <c r="AO4" s="43" t="s">
        <v>447</v>
      </c>
      <c r="AP4" s="43">
        <v>240005</v>
      </c>
      <c r="AQ4" s="43" t="s">
        <v>4854</v>
      </c>
      <c r="AT4" s="43" t="s">
        <v>294</v>
      </c>
      <c r="AU4" s="43" t="s">
        <v>4712</v>
      </c>
      <c r="AV4" s="43" t="e">
        <v>#N/A</v>
      </c>
      <c r="AW4" s="43" t="e">
        <v>#N/A</v>
      </c>
      <c r="AY4" s="43" t="s">
        <v>294</v>
      </c>
      <c r="AZ4" s="43" t="s">
        <v>343</v>
      </c>
      <c r="BA4" s="43">
        <v>210041</v>
      </c>
      <c r="BB4" s="43" t="s">
        <v>343</v>
      </c>
      <c r="BE4" s="41" t="s">
        <v>294</v>
      </c>
      <c r="BF4" s="41" t="s">
        <v>343</v>
      </c>
      <c r="BG4" s="41">
        <v>210041</v>
      </c>
      <c r="BH4" s="41" t="s">
        <v>343</v>
      </c>
      <c r="BL4" s="41" t="s">
        <v>3208</v>
      </c>
      <c r="BM4" s="41" t="s">
        <v>294</v>
      </c>
      <c r="BN4" s="41" t="s">
        <v>343</v>
      </c>
      <c r="BO4" s="41">
        <v>210041</v>
      </c>
      <c r="BP4" s="41" t="s">
        <v>294</v>
      </c>
    </row>
    <row r="5" spans="1:68" x14ac:dyDescent="0.3">
      <c r="A5" s="41" t="s">
        <v>19</v>
      </c>
      <c r="B5" s="41" t="s">
        <v>3273</v>
      </c>
      <c r="C5" s="41"/>
      <c r="D5" s="41" t="s">
        <v>3273</v>
      </c>
      <c r="E5" s="134"/>
      <c r="F5" s="120" t="s">
        <v>295</v>
      </c>
      <c r="G5" s="120" t="s">
        <v>8032</v>
      </c>
      <c r="H5" s="120">
        <v>410032</v>
      </c>
      <c r="I5" s="120" t="s">
        <v>8032</v>
      </c>
      <c r="K5" s="41" t="s">
        <v>295</v>
      </c>
      <c r="L5" s="41" t="s">
        <v>8032</v>
      </c>
      <c r="M5" s="41">
        <v>410032</v>
      </c>
      <c r="N5" s="47"/>
      <c r="O5" s="63"/>
      <c r="P5" s="63" t="str">
        <f t="shared" si="0"/>
        <v/>
      </c>
      <c r="Q5" s="63"/>
      <c r="R5" s="12" t="s">
        <v>295</v>
      </c>
      <c r="S5" s="12" t="s">
        <v>6032</v>
      </c>
      <c r="T5" s="12" t="s">
        <v>6032</v>
      </c>
      <c r="U5" s="12">
        <v>410032</v>
      </c>
      <c r="V5" s="12"/>
      <c r="W5" s="63"/>
      <c r="X5" s="12" t="s">
        <v>6022</v>
      </c>
      <c r="Y5" s="12" t="s">
        <v>376</v>
      </c>
      <c r="Z5" s="12" t="s">
        <v>376</v>
      </c>
      <c r="AA5" s="12" t="s">
        <v>3175</v>
      </c>
      <c r="AB5" s="12"/>
      <c r="AD5" s="47" t="s">
        <v>295</v>
      </c>
      <c r="AE5" s="12" t="s">
        <v>6032</v>
      </c>
      <c r="AF5" s="12">
        <v>410032</v>
      </c>
      <c r="AG5" s="48" t="str">
        <f>IFERROR(VLOOKUP($AF5,ELIST!$A$1:$B$1504,2,FALSE),"")</f>
        <v/>
      </c>
      <c r="AI5" s="34" t="s">
        <v>292</v>
      </c>
      <c r="AJ5" s="34" t="s">
        <v>342</v>
      </c>
      <c r="AK5" s="34">
        <v>210074</v>
      </c>
      <c r="AL5" s="34" t="s">
        <v>4971</v>
      </c>
      <c r="AN5" s="43" t="s">
        <v>311</v>
      </c>
      <c r="AO5" s="43" t="s">
        <v>3381</v>
      </c>
      <c r="AP5" s="43">
        <v>800057</v>
      </c>
      <c r="AQ5" s="43" t="s">
        <v>4855</v>
      </c>
      <c r="AT5" s="42" t="s">
        <v>295</v>
      </c>
      <c r="AU5" s="42" t="s">
        <v>3210</v>
      </c>
      <c r="AV5" s="42">
        <v>410027</v>
      </c>
      <c r="AW5" s="42" t="s">
        <v>4713</v>
      </c>
      <c r="AY5" s="42" t="s">
        <v>295</v>
      </c>
      <c r="AZ5" s="42" t="s">
        <v>3210</v>
      </c>
      <c r="BA5" s="42">
        <v>410027</v>
      </c>
      <c r="BB5" s="42" t="s">
        <v>3210</v>
      </c>
      <c r="BE5" s="41" t="s">
        <v>295</v>
      </c>
      <c r="BF5" s="41" t="s">
        <v>344</v>
      </c>
      <c r="BG5" s="41">
        <v>410027</v>
      </c>
      <c r="BH5" s="41" t="s">
        <v>344</v>
      </c>
      <c r="BL5" s="41" t="s">
        <v>3209</v>
      </c>
      <c r="BM5" s="41" t="s">
        <v>295</v>
      </c>
      <c r="BN5" s="41" t="s">
        <v>3210</v>
      </c>
      <c r="BO5" s="41">
        <v>410027</v>
      </c>
      <c r="BP5" s="41" t="s">
        <v>295</v>
      </c>
    </row>
    <row r="6" spans="1:68" x14ac:dyDescent="0.3">
      <c r="A6" s="41" t="s">
        <v>21</v>
      </c>
      <c r="B6" s="41" t="s">
        <v>3273</v>
      </c>
      <c r="C6" s="41"/>
      <c r="D6" s="41" t="s">
        <v>3273</v>
      </c>
      <c r="E6" s="134"/>
      <c r="F6" s="120" t="s">
        <v>296</v>
      </c>
      <c r="G6" s="120" t="s">
        <v>529</v>
      </c>
      <c r="H6" s="120" t="s">
        <v>529</v>
      </c>
      <c r="I6" s="120" t="s">
        <v>529</v>
      </c>
      <c r="K6" s="41" t="s">
        <v>296</v>
      </c>
      <c r="L6" s="41" t="s">
        <v>4714</v>
      </c>
      <c r="M6" s="41">
        <v>240054</v>
      </c>
      <c r="N6" s="47"/>
      <c r="O6" s="63"/>
      <c r="P6" s="63" t="str">
        <f t="shared" si="0"/>
        <v/>
      </c>
      <c r="Q6" s="63"/>
      <c r="R6" s="12" t="s">
        <v>296</v>
      </c>
      <c r="S6" s="12" t="s">
        <v>537</v>
      </c>
      <c r="T6" s="12" t="s">
        <v>537</v>
      </c>
      <c r="U6" s="12">
        <v>240054</v>
      </c>
      <c r="V6" s="12"/>
      <c r="W6" s="63"/>
      <c r="X6" s="12" t="s">
        <v>56</v>
      </c>
      <c r="Y6" s="12" t="s">
        <v>6037</v>
      </c>
      <c r="Z6" s="12" t="s">
        <v>6037</v>
      </c>
      <c r="AA6" s="12">
        <v>240091</v>
      </c>
      <c r="AB6" s="12"/>
      <c r="AD6" s="47" t="s">
        <v>296</v>
      </c>
      <c r="AE6" s="12" t="s">
        <v>537</v>
      </c>
      <c r="AF6" s="12">
        <v>240054</v>
      </c>
      <c r="AG6" s="48" t="str">
        <f>IFERROR(VLOOKUP($AF6,ELIST!$A$1:$B$1504,2,FALSE),"")</f>
        <v>Lopez, Valentin</v>
      </c>
      <c r="AI6" s="12" t="s">
        <v>294</v>
      </c>
      <c r="AJ6" s="12" t="s">
        <v>4866</v>
      </c>
      <c r="AK6" s="12">
        <v>210091</v>
      </c>
      <c r="AL6" s="12" t="s">
        <v>4867</v>
      </c>
      <c r="AN6" s="43" t="s">
        <v>50</v>
      </c>
      <c r="AO6" s="43" t="s">
        <v>528</v>
      </c>
      <c r="AP6" s="43">
        <v>240109</v>
      </c>
      <c r="AQ6" s="43" t="s">
        <v>4856</v>
      </c>
      <c r="AT6" s="43" t="s">
        <v>296</v>
      </c>
      <c r="AU6" s="43" t="s">
        <v>537</v>
      </c>
      <c r="AV6" s="43">
        <v>240054</v>
      </c>
      <c r="AW6" s="43" t="s">
        <v>4714</v>
      </c>
      <c r="AY6" s="43" t="s">
        <v>296</v>
      </c>
      <c r="AZ6" s="43" t="s">
        <v>3158</v>
      </c>
      <c r="BA6" s="43">
        <v>210055</v>
      </c>
      <c r="BB6" s="43" t="s">
        <v>3158</v>
      </c>
      <c r="BE6" s="41" t="s">
        <v>296</v>
      </c>
      <c r="BF6" s="41" t="s">
        <v>371</v>
      </c>
      <c r="BG6" s="41">
        <v>210055</v>
      </c>
      <c r="BH6" s="41" t="s">
        <v>371</v>
      </c>
      <c r="BL6" s="41" t="s">
        <v>3211</v>
      </c>
      <c r="BM6" s="41" t="s">
        <v>296</v>
      </c>
      <c r="BN6" s="41" t="s">
        <v>3158</v>
      </c>
      <c r="BO6" s="41" t="s">
        <v>20</v>
      </c>
      <c r="BP6" s="41" t="s">
        <v>296</v>
      </c>
    </row>
    <row r="7" spans="1:68" x14ac:dyDescent="0.3">
      <c r="A7" s="41" t="s">
        <v>3455</v>
      </c>
      <c r="B7" s="41" t="s">
        <v>3273</v>
      </c>
      <c r="C7" s="41"/>
      <c r="D7" s="41" t="s">
        <v>3273</v>
      </c>
      <c r="E7" s="134"/>
      <c r="F7" s="120" t="s">
        <v>297</v>
      </c>
      <c r="G7" s="120" t="s">
        <v>529</v>
      </c>
      <c r="H7" s="120" t="s">
        <v>529</v>
      </c>
      <c r="I7" s="120" t="s">
        <v>529</v>
      </c>
      <c r="K7" s="41" t="s">
        <v>297</v>
      </c>
      <c r="L7" s="41" t="s">
        <v>529</v>
      </c>
      <c r="M7" s="41" t="s">
        <v>529</v>
      </c>
      <c r="N7" s="47"/>
      <c r="O7" s="63"/>
      <c r="P7" s="63" t="str">
        <f t="shared" si="0"/>
        <v/>
      </c>
      <c r="Q7" s="63"/>
      <c r="R7" s="12" t="s">
        <v>297</v>
      </c>
      <c r="S7" s="12" t="s">
        <v>7794</v>
      </c>
      <c r="T7" s="12" t="s">
        <v>7794</v>
      </c>
      <c r="U7" s="12" t="s">
        <v>7794</v>
      </c>
      <c r="V7" s="12"/>
      <c r="W7" s="63"/>
      <c r="X7" s="12" t="s">
        <v>52</v>
      </c>
      <c r="Y7" s="12" t="s">
        <v>3445</v>
      </c>
      <c r="Z7" s="12" t="s">
        <v>3445</v>
      </c>
      <c r="AA7" s="12">
        <v>340052</v>
      </c>
      <c r="AB7" s="12"/>
      <c r="AD7" s="47" t="s">
        <v>297</v>
      </c>
      <c r="AE7" s="12" t="s">
        <v>529</v>
      </c>
      <c r="AF7" s="12">
        <v>800044</v>
      </c>
      <c r="AG7" s="48" t="str">
        <f>IFERROR(VLOOKUP($AF7,ELIST!$A$1:$B$1504,2,FALSE),"")</f>
        <v>Paz, Ypolito</v>
      </c>
      <c r="AI7" s="34" t="s">
        <v>295</v>
      </c>
      <c r="AJ7" s="34" t="s">
        <v>3210</v>
      </c>
      <c r="AK7" s="34">
        <v>410027</v>
      </c>
      <c r="AL7" s="34" t="s">
        <v>4870</v>
      </c>
      <c r="AN7" s="43" t="s">
        <v>3174</v>
      </c>
      <c r="AO7" s="43" t="s">
        <v>376</v>
      </c>
      <c r="AP7" s="43" t="s">
        <v>3175</v>
      </c>
      <c r="AQ7" s="43" t="s">
        <v>4857</v>
      </c>
      <c r="AT7" s="42" t="s">
        <v>297</v>
      </c>
      <c r="AU7" s="41" t="s">
        <v>345</v>
      </c>
      <c r="AV7" s="42">
        <v>800044</v>
      </c>
      <c r="AW7" s="41" t="s">
        <v>4715</v>
      </c>
      <c r="AY7" s="42" t="s">
        <v>297</v>
      </c>
      <c r="AZ7" s="41" t="s">
        <v>345</v>
      </c>
      <c r="BA7" s="42">
        <v>800044</v>
      </c>
      <c r="BB7" s="41" t="s">
        <v>345</v>
      </c>
      <c r="BE7" s="41" t="s">
        <v>297</v>
      </c>
      <c r="BF7" s="41" t="s">
        <v>345</v>
      </c>
      <c r="BG7" s="41">
        <v>800044</v>
      </c>
      <c r="BH7" s="41" t="s">
        <v>345</v>
      </c>
      <c r="BL7" s="41" t="s">
        <v>3212</v>
      </c>
      <c r="BM7" s="41" t="s">
        <v>297</v>
      </c>
      <c r="BN7" s="41" t="s">
        <v>345</v>
      </c>
      <c r="BO7" s="41">
        <v>800044</v>
      </c>
      <c r="BP7" s="41" t="s">
        <v>297</v>
      </c>
    </row>
    <row r="8" spans="1:68" x14ac:dyDescent="0.3">
      <c r="A8" s="41" t="s">
        <v>486</v>
      </c>
      <c r="B8" s="41" t="s">
        <v>3273</v>
      </c>
      <c r="C8" s="41"/>
      <c r="D8" s="41" t="s">
        <v>3273</v>
      </c>
      <c r="E8" s="134"/>
      <c r="F8" s="120" t="s">
        <v>298</v>
      </c>
      <c r="G8" s="120" t="s">
        <v>4716</v>
      </c>
      <c r="H8" s="120">
        <v>310008</v>
      </c>
      <c r="I8" s="120" t="s">
        <v>4716</v>
      </c>
      <c r="K8" s="41" t="s">
        <v>298</v>
      </c>
      <c r="L8" s="41" t="s">
        <v>4716</v>
      </c>
      <c r="M8" s="41">
        <v>310008</v>
      </c>
      <c r="N8" s="47"/>
      <c r="O8" s="63"/>
      <c r="P8" s="63" t="str">
        <f t="shared" si="0"/>
        <v/>
      </c>
      <c r="Q8" s="63"/>
      <c r="R8" s="12" t="s">
        <v>298</v>
      </c>
      <c r="S8" s="12" t="s">
        <v>536</v>
      </c>
      <c r="T8" s="12" t="s">
        <v>536</v>
      </c>
      <c r="U8" s="12">
        <v>310008</v>
      </c>
      <c r="V8" s="12"/>
      <c r="W8" s="63"/>
      <c r="X8" s="12" t="s">
        <v>484</v>
      </c>
      <c r="Y8" s="12" t="s">
        <v>419</v>
      </c>
      <c r="Z8" s="12" t="s">
        <v>419</v>
      </c>
      <c r="AA8" s="12">
        <v>240050</v>
      </c>
      <c r="AB8" s="12"/>
      <c r="AD8" s="47" t="s">
        <v>298</v>
      </c>
      <c r="AE8" s="12" t="s">
        <v>536</v>
      </c>
      <c r="AF8" s="12">
        <v>310008</v>
      </c>
      <c r="AG8" s="48" t="str">
        <f>IFERROR(VLOOKUP($AF8,ELIST!$A$1:$B$1504,2,FALSE),"")</f>
        <v>Rodriguez Perez, Esteban</v>
      </c>
      <c r="AI8" s="12" t="s">
        <v>296</v>
      </c>
      <c r="AJ8" s="12" t="s">
        <v>537</v>
      </c>
      <c r="AK8" s="12">
        <v>240054</v>
      </c>
      <c r="AL8" s="12" t="s">
        <v>4980</v>
      </c>
      <c r="AN8" s="43" t="s">
        <v>305</v>
      </c>
      <c r="AO8" s="43" t="s">
        <v>351</v>
      </c>
      <c r="AP8" s="43">
        <v>210031</v>
      </c>
      <c r="AQ8" s="43" t="s">
        <v>4858</v>
      </c>
      <c r="AT8" s="43" t="s">
        <v>298</v>
      </c>
      <c r="AU8" s="43" t="s">
        <v>536</v>
      </c>
      <c r="AV8" s="43">
        <v>310008</v>
      </c>
      <c r="AW8" s="43" t="s">
        <v>4716</v>
      </c>
      <c r="AY8" s="43" t="s">
        <v>298</v>
      </c>
      <c r="AZ8" s="43" t="s">
        <v>536</v>
      </c>
      <c r="BA8" s="43">
        <v>310008</v>
      </c>
      <c r="BB8" s="43" t="s">
        <v>536</v>
      </c>
      <c r="BE8" s="41" t="s">
        <v>298</v>
      </c>
      <c r="BF8" s="41" t="s">
        <v>536</v>
      </c>
      <c r="BG8" s="41">
        <v>310008</v>
      </c>
      <c r="BH8" s="41" t="s">
        <v>536</v>
      </c>
      <c r="BL8" s="41" t="s">
        <v>3213</v>
      </c>
      <c r="BM8" s="41" t="s">
        <v>298</v>
      </c>
      <c r="BN8" s="41" t="s">
        <v>346</v>
      </c>
      <c r="BO8" s="41">
        <v>240131</v>
      </c>
      <c r="BP8" s="41" t="s">
        <v>298</v>
      </c>
    </row>
    <row r="9" spans="1:68" x14ac:dyDescent="0.3">
      <c r="A9" s="41" t="s">
        <v>487</v>
      </c>
      <c r="B9" s="41" t="s">
        <v>3273</v>
      </c>
      <c r="C9" s="41"/>
      <c r="D9" s="41" t="s">
        <v>3273</v>
      </c>
      <c r="E9" s="134"/>
      <c r="F9" s="120" t="s">
        <v>299</v>
      </c>
      <c r="G9" s="120" t="s">
        <v>4176</v>
      </c>
      <c r="H9" s="120">
        <v>210090</v>
      </c>
      <c r="I9" s="120" t="s">
        <v>4176</v>
      </c>
      <c r="K9" s="41" t="s">
        <v>299</v>
      </c>
      <c r="L9" s="41" t="s">
        <v>4176</v>
      </c>
      <c r="M9" s="41">
        <v>210090</v>
      </c>
      <c r="N9" s="47"/>
      <c r="O9" s="63"/>
      <c r="P9" s="63" t="str">
        <f t="shared" si="0"/>
        <v/>
      </c>
      <c r="Q9" s="63"/>
      <c r="R9" s="12" t="s">
        <v>299</v>
      </c>
      <c r="S9" s="12" t="s">
        <v>4176</v>
      </c>
      <c r="T9" s="12" t="s">
        <v>4176</v>
      </c>
      <c r="U9" s="12">
        <v>210090</v>
      </c>
      <c r="V9" s="12"/>
      <c r="W9" s="63"/>
      <c r="X9" s="12" t="s">
        <v>313</v>
      </c>
      <c r="Y9" s="12" t="s">
        <v>356</v>
      </c>
      <c r="Z9" s="12" t="s">
        <v>356</v>
      </c>
      <c r="AA9" s="12">
        <v>410028</v>
      </c>
      <c r="AB9" s="12"/>
      <c r="AD9" s="47" t="s">
        <v>299</v>
      </c>
      <c r="AE9" s="12" t="s">
        <v>4176</v>
      </c>
      <c r="AF9" s="12">
        <v>210090</v>
      </c>
      <c r="AG9" s="48" t="str">
        <f>IFERROR(VLOOKUP($AF9,ELIST!$A$1:$B$1504,2,FALSE),"")</f>
        <v>HAYS, PAXTON C.</v>
      </c>
      <c r="AI9" s="34" t="s">
        <v>297</v>
      </c>
      <c r="AJ9" s="34" t="s">
        <v>345</v>
      </c>
      <c r="AK9" s="34">
        <v>800044</v>
      </c>
      <c r="AL9" s="34" t="s">
        <v>4981</v>
      </c>
      <c r="AN9" s="42" t="s">
        <v>319</v>
      </c>
      <c r="AO9" s="42" t="s">
        <v>358</v>
      </c>
      <c r="AP9" s="42">
        <v>240448</v>
      </c>
      <c r="AQ9" s="42" t="s">
        <v>4859</v>
      </c>
      <c r="AT9" s="42" t="s">
        <v>299</v>
      </c>
      <c r="AU9" s="42" t="s">
        <v>4717</v>
      </c>
      <c r="AV9" s="42">
        <v>210090</v>
      </c>
      <c r="AW9" s="42" t="s">
        <v>4176</v>
      </c>
      <c r="AY9" s="42" t="s">
        <v>299</v>
      </c>
      <c r="AZ9" s="42" t="s">
        <v>3215</v>
      </c>
      <c r="BA9" s="42">
        <v>210064</v>
      </c>
      <c r="BB9" s="42" t="s">
        <v>3215</v>
      </c>
      <c r="BE9" s="41" t="s">
        <v>299</v>
      </c>
      <c r="BF9" s="41" t="s">
        <v>491</v>
      </c>
      <c r="BG9" s="41">
        <v>210064</v>
      </c>
      <c r="BH9" s="41" t="s">
        <v>491</v>
      </c>
      <c r="BL9" s="41" t="s">
        <v>3214</v>
      </c>
      <c r="BM9" s="41" t="s">
        <v>299</v>
      </c>
      <c r="BN9" s="41" t="s">
        <v>3215</v>
      </c>
      <c r="BO9" s="41">
        <v>210064</v>
      </c>
      <c r="BP9" s="41" t="s">
        <v>299</v>
      </c>
    </row>
    <row r="10" spans="1:68" x14ac:dyDescent="0.3">
      <c r="A10" s="41" t="s">
        <v>488</v>
      </c>
      <c r="B10" s="41" t="s">
        <v>3273</v>
      </c>
      <c r="C10" s="41"/>
      <c r="D10" s="41" t="s">
        <v>3273</v>
      </c>
      <c r="E10" s="134"/>
      <c r="F10" s="120" t="s">
        <v>300</v>
      </c>
      <c r="G10" s="120" t="s">
        <v>4718</v>
      </c>
      <c r="H10" s="120">
        <v>210068</v>
      </c>
      <c r="I10" s="120" t="s">
        <v>4718</v>
      </c>
      <c r="K10" s="41" t="s">
        <v>300</v>
      </c>
      <c r="L10" s="41" t="s">
        <v>4718</v>
      </c>
      <c r="M10" s="41">
        <v>210068</v>
      </c>
      <c r="N10" s="47"/>
      <c r="O10" s="63"/>
      <c r="P10" s="63" t="str">
        <f t="shared" si="0"/>
        <v/>
      </c>
      <c r="Q10" s="63"/>
      <c r="R10" s="12" t="s">
        <v>300</v>
      </c>
      <c r="S10" s="12" t="s">
        <v>347</v>
      </c>
      <c r="T10" s="12" t="s">
        <v>347</v>
      </c>
      <c r="U10" s="12">
        <v>210068</v>
      </c>
      <c r="V10" s="12"/>
      <c r="W10" s="63"/>
      <c r="X10" s="12" t="s">
        <v>444</v>
      </c>
      <c r="Y10" s="12" t="s">
        <v>5270</v>
      </c>
      <c r="Z10" s="12" t="s">
        <v>5270</v>
      </c>
      <c r="AA10" s="12">
        <v>210041</v>
      </c>
      <c r="AB10" s="12"/>
      <c r="AD10" s="47" t="s">
        <v>300</v>
      </c>
      <c r="AE10" s="12" t="s">
        <v>347</v>
      </c>
      <c r="AF10" s="12">
        <v>210068</v>
      </c>
      <c r="AG10" s="48" t="str">
        <f>IFERROR(VLOOKUP($AF10,ELIST!$A$1:$B$1504,2,FALSE),"")</f>
        <v>Martinez, Jorge L.</v>
      </c>
      <c r="AI10" s="12" t="s">
        <v>298</v>
      </c>
      <c r="AJ10" s="12" t="s">
        <v>536</v>
      </c>
      <c r="AK10" s="12">
        <v>310008</v>
      </c>
      <c r="AL10" s="12" t="s">
        <v>4893</v>
      </c>
      <c r="AN10" s="43" t="s">
        <v>93</v>
      </c>
      <c r="AO10" s="43" t="s">
        <v>491</v>
      </c>
      <c r="AP10" s="43">
        <v>210064</v>
      </c>
      <c r="AQ10" s="43" t="s">
        <v>4860</v>
      </c>
      <c r="AT10" s="43" t="s">
        <v>300</v>
      </c>
      <c r="AU10" s="43" t="s">
        <v>3733</v>
      </c>
      <c r="AV10" s="43">
        <v>210068</v>
      </c>
      <c r="AW10" s="43" t="s">
        <v>4718</v>
      </c>
      <c r="AY10" s="43" t="s">
        <v>300</v>
      </c>
      <c r="AZ10" s="43" t="s">
        <v>3733</v>
      </c>
      <c r="BA10" s="43">
        <v>210068</v>
      </c>
      <c r="BB10" s="43" t="s">
        <v>3733</v>
      </c>
      <c r="BE10" s="41" t="s">
        <v>300</v>
      </c>
      <c r="BF10" s="41" t="s">
        <v>347</v>
      </c>
      <c r="BG10" s="41">
        <v>210068</v>
      </c>
      <c r="BH10" s="41" t="s">
        <v>347</v>
      </c>
      <c r="BL10" s="41" t="s">
        <v>3216</v>
      </c>
      <c r="BM10" s="41" t="s">
        <v>300</v>
      </c>
      <c r="BN10" s="41" t="s">
        <v>347</v>
      </c>
      <c r="BO10" s="41">
        <v>210068</v>
      </c>
      <c r="BP10" s="41" t="s">
        <v>300</v>
      </c>
    </row>
    <row r="11" spans="1:68" x14ac:dyDescent="0.3">
      <c r="A11" s="41" t="s">
        <v>268</v>
      </c>
      <c r="B11" s="41" t="s">
        <v>3273</v>
      </c>
      <c r="C11" s="41"/>
      <c r="D11" s="41" t="s">
        <v>3273</v>
      </c>
      <c r="E11" s="134"/>
      <c r="F11" s="120" t="s">
        <v>301</v>
      </c>
      <c r="G11" s="120" t="s">
        <v>4719</v>
      </c>
      <c r="H11" s="120">
        <v>210036</v>
      </c>
      <c r="I11" s="120" t="s">
        <v>4719</v>
      </c>
      <c r="K11" s="41" t="s">
        <v>301</v>
      </c>
      <c r="L11" s="41" t="s">
        <v>4719</v>
      </c>
      <c r="M11" s="41">
        <v>210036</v>
      </c>
      <c r="N11" s="70"/>
      <c r="O11" s="63"/>
      <c r="P11" s="63" t="str">
        <f t="shared" si="0"/>
        <v/>
      </c>
      <c r="Q11" s="63"/>
      <c r="R11" s="12" t="s">
        <v>301</v>
      </c>
      <c r="S11" s="12" t="s">
        <v>348</v>
      </c>
      <c r="T11" s="12" t="s">
        <v>348</v>
      </c>
      <c r="U11" s="12">
        <v>210036</v>
      </c>
      <c r="V11" s="12"/>
      <c r="W11" s="63"/>
      <c r="X11" s="12" t="s">
        <v>260</v>
      </c>
      <c r="Y11" s="12" t="s">
        <v>6039</v>
      </c>
      <c r="Z11" s="12" t="s">
        <v>6039</v>
      </c>
      <c r="AA11" s="12">
        <v>240019</v>
      </c>
      <c r="AB11" s="12"/>
      <c r="AD11" s="47" t="s">
        <v>301</v>
      </c>
      <c r="AE11" s="12" t="s">
        <v>348</v>
      </c>
      <c r="AF11" s="12">
        <v>210036</v>
      </c>
      <c r="AG11" s="48" t="str">
        <f>IFERROR(VLOOKUP($AF11,ELIST!$A$1:$B$1504,2,FALSE),"")</f>
        <v>Ramirez, Jose C.</v>
      </c>
      <c r="AI11" s="34" t="s">
        <v>299</v>
      </c>
      <c r="AJ11" s="34" t="s">
        <v>4176</v>
      </c>
      <c r="AK11" s="34">
        <v>210090</v>
      </c>
      <c r="AL11" s="34" t="s">
        <v>4896</v>
      </c>
      <c r="AN11" s="42" t="s">
        <v>56</v>
      </c>
      <c r="AO11" s="42" t="s">
        <v>392</v>
      </c>
      <c r="AP11" s="42">
        <v>240091</v>
      </c>
      <c r="AQ11" s="42" t="s">
        <v>4861</v>
      </c>
      <c r="AT11" s="42" t="s">
        <v>301</v>
      </c>
      <c r="AU11" s="42" t="s">
        <v>348</v>
      </c>
      <c r="AV11" s="42">
        <v>210036</v>
      </c>
      <c r="AW11" s="42" t="s">
        <v>4719</v>
      </c>
      <c r="AY11" s="42" t="s">
        <v>301</v>
      </c>
      <c r="AZ11" s="42" t="s">
        <v>348</v>
      </c>
      <c r="BA11" s="42">
        <v>210036</v>
      </c>
      <c r="BB11" s="42" t="s">
        <v>348</v>
      </c>
      <c r="BE11" s="41" t="s">
        <v>301</v>
      </c>
      <c r="BF11" s="41" t="s">
        <v>348</v>
      </c>
      <c r="BG11" s="41">
        <v>210036</v>
      </c>
      <c r="BH11" s="41" t="s">
        <v>348</v>
      </c>
      <c r="BL11" s="41" t="s">
        <v>3217</v>
      </c>
      <c r="BM11" s="41" t="s">
        <v>301</v>
      </c>
      <c r="BN11" s="41" t="s">
        <v>3218</v>
      </c>
      <c r="BO11" s="41">
        <v>210036</v>
      </c>
      <c r="BP11" s="41" t="s">
        <v>301</v>
      </c>
    </row>
    <row r="12" spans="1:68" x14ac:dyDescent="0.3">
      <c r="A12" s="41" t="s">
        <v>453</v>
      </c>
      <c r="B12" s="41" t="s">
        <v>3273</v>
      </c>
      <c r="C12" s="41"/>
      <c r="D12" s="41" t="s">
        <v>3273</v>
      </c>
      <c r="E12" s="134"/>
      <c r="F12" s="120" t="s">
        <v>303</v>
      </c>
      <c r="G12" s="120" t="s">
        <v>8031</v>
      </c>
      <c r="H12" s="120">
        <v>410033</v>
      </c>
      <c r="I12" s="120" t="s">
        <v>8031</v>
      </c>
      <c r="K12" s="41" t="s">
        <v>303</v>
      </c>
      <c r="L12" s="41" t="s">
        <v>8031</v>
      </c>
      <c r="M12" s="41">
        <v>410033</v>
      </c>
      <c r="N12" s="47"/>
      <c r="O12" s="63"/>
      <c r="P12" s="63" t="str">
        <f t="shared" si="0"/>
        <v/>
      </c>
      <c r="Q12" s="63"/>
      <c r="R12" s="12" t="s">
        <v>303</v>
      </c>
      <c r="S12" s="12" t="s">
        <v>7665</v>
      </c>
      <c r="T12" s="12" t="s">
        <v>7665</v>
      </c>
      <c r="U12" s="12">
        <v>240165</v>
      </c>
      <c r="V12" s="12"/>
      <c r="W12" s="63"/>
      <c r="X12" s="12" t="s">
        <v>383</v>
      </c>
      <c r="Y12" s="12" t="s">
        <v>374</v>
      </c>
      <c r="Z12" s="12" t="s">
        <v>374</v>
      </c>
      <c r="AA12" s="12" t="s">
        <v>3172</v>
      </c>
      <c r="AB12" s="12"/>
      <c r="AD12" s="47" t="s">
        <v>303</v>
      </c>
      <c r="AE12" s="12" t="s">
        <v>4869</v>
      </c>
      <c r="AF12" s="12">
        <v>410031</v>
      </c>
      <c r="AG12" s="48" t="str">
        <f>IFERROR(VLOOKUP($AF12,ELIST!$A$1:$B$1504,2,FALSE),"")</f>
        <v>Akhtarpour, Aydin</v>
      </c>
      <c r="AI12" s="12" t="s">
        <v>300</v>
      </c>
      <c r="AJ12" s="12" t="s">
        <v>347</v>
      </c>
      <c r="AK12" s="12">
        <v>210068</v>
      </c>
      <c r="AL12" s="12" t="s">
        <v>4909</v>
      </c>
      <c r="AN12" s="42" t="s">
        <v>456</v>
      </c>
      <c r="AO12" s="42" t="s">
        <v>406</v>
      </c>
      <c r="AP12" s="42">
        <v>240442</v>
      </c>
      <c r="AQ12" s="42" t="s">
        <v>4862</v>
      </c>
      <c r="AT12" s="43" t="s">
        <v>303</v>
      </c>
      <c r="AU12" s="43" t="s">
        <v>4712</v>
      </c>
      <c r="AV12" s="43" t="e">
        <v>#N/A</v>
      </c>
      <c r="AW12" s="43" t="e">
        <v>#N/A</v>
      </c>
      <c r="AY12" s="43" t="s">
        <v>303</v>
      </c>
      <c r="AZ12" s="43" t="s">
        <v>349</v>
      </c>
      <c r="BA12" s="43">
        <v>210030</v>
      </c>
      <c r="BB12" s="43" t="s">
        <v>349</v>
      </c>
      <c r="BE12" s="41" t="s">
        <v>303</v>
      </c>
      <c r="BF12" s="41" t="s">
        <v>349</v>
      </c>
      <c r="BG12" s="41">
        <v>210030</v>
      </c>
      <c r="BH12" s="41" t="s">
        <v>349</v>
      </c>
      <c r="BL12" s="41" t="s">
        <v>3219</v>
      </c>
      <c r="BM12" s="41" t="s">
        <v>303</v>
      </c>
      <c r="BN12" s="41" t="s">
        <v>3220</v>
      </c>
      <c r="BO12" s="41">
        <v>210030</v>
      </c>
      <c r="BP12" s="41" t="s">
        <v>303</v>
      </c>
    </row>
    <row r="13" spans="1:68" x14ac:dyDescent="0.3">
      <c r="A13" s="41" t="s">
        <v>1840</v>
      </c>
      <c r="B13" s="41" t="s">
        <v>3273</v>
      </c>
      <c r="C13" s="41"/>
      <c r="D13" s="41" t="s">
        <v>3273</v>
      </c>
      <c r="E13" s="134"/>
      <c r="F13" s="120" t="s">
        <v>304</v>
      </c>
      <c r="G13" s="120" t="s">
        <v>4721</v>
      </c>
      <c r="H13" s="120">
        <v>210089</v>
      </c>
      <c r="I13" s="120" t="s">
        <v>4721</v>
      </c>
      <c r="K13" s="41" t="s">
        <v>304</v>
      </c>
      <c r="L13" s="41" t="s">
        <v>4721</v>
      </c>
      <c r="M13" s="41">
        <v>210089</v>
      </c>
      <c r="N13" s="47"/>
      <c r="O13" s="63"/>
      <c r="P13" s="63" t="str">
        <f t="shared" si="0"/>
        <v/>
      </c>
      <c r="Q13" s="63"/>
      <c r="R13" s="12" t="s">
        <v>304</v>
      </c>
      <c r="S13" s="12" t="s">
        <v>4178</v>
      </c>
      <c r="T13" s="12" t="s">
        <v>4178</v>
      </c>
      <c r="U13" s="12">
        <v>210089</v>
      </c>
      <c r="V13" s="12"/>
      <c r="W13" s="63"/>
      <c r="X13" s="12" t="s">
        <v>6046</v>
      </c>
      <c r="Y13" s="12" t="s">
        <v>447</v>
      </c>
      <c r="Z13" s="12" t="s">
        <v>447</v>
      </c>
      <c r="AA13" s="12">
        <v>240005</v>
      </c>
      <c r="AB13" s="12"/>
      <c r="AD13" s="47" t="s">
        <v>304</v>
      </c>
      <c r="AE13" s="12" t="s">
        <v>4178</v>
      </c>
      <c r="AF13" s="12">
        <v>210089</v>
      </c>
      <c r="AG13" s="48" t="str">
        <f>IFERROR(VLOOKUP($AF13,ELIST!$A$1:$B$1504,2,FALSE),"")</f>
        <v>Guerrero Jr, Roberto</v>
      </c>
      <c r="AI13" s="34" t="s">
        <v>301</v>
      </c>
      <c r="AJ13" s="34" t="s">
        <v>348</v>
      </c>
      <c r="AK13" s="34">
        <v>210036</v>
      </c>
      <c r="AL13" s="34" t="s">
        <v>4911</v>
      </c>
      <c r="AN13" s="43" t="s">
        <v>462</v>
      </c>
      <c r="AO13" s="43" t="s">
        <v>400</v>
      </c>
      <c r="AP13" s="43">
        <v>440072</v>
      </c>
      <c r="AQ13" s="43" t="s">
        <v>4863</v>
      </c>
      <c r="AT13" s="42" t="s">
        <v>304</v>
      </c>
      <c r="AU13" s="42" t="s">
        <v>4720</v>
      </c>
      <c r="AV13" s="42">
        <v>210089</v>
      </c>
      <c r="AW13" s="42" t="s">
        <v>4721</v>
      </c>
      <c r="AY13" s="42" t="s">
        <v>304</v>
      </c>
      <c r="AZ13" s="42" t="s">
        <v>350</v>
      </c>
      <c r="BA13" s="42">
        <v>210048</v>
      </c>
      <c r="BB13" s="42" t="s">
        <v>350</v>
      </c>
      <c r="BE13" s="41" t="s">
        <v>304</v>
      </c>
      <c r="BF13" s="41" t="s">
        <v>350</v>
      </c>
      <c r="BG13" s="41">
        <v>210048</v>
      </c>
      <c r="BH13" s="41" t="s">
        <v>350</v>
      </c>
      <c r="BL13" s="41" t="s">
        <v>3221</v>
      </c>
      <c r="BM13" s="41" t="s">
        <v>304</v>
      </c>
      <c r="BN13" s="41" t="s">
        <v>3222</v>
      </c>
      <c r="BO13" s="41">
        <v>210048</v>
      </c>
      <c r="BP13" s="41" t="s">
        <v>304</v>
      </c>
    </row>
    <row r="14" spans="1:68" x14ac:dyDescent="0.3">
      <c r="A14" s="41" t="s">
        <v>1842</v>
      </c>
      <c r="B14" s="41" t="s">
        <v>3273</v>
      </c>
      <c r="C14" s="41"/>
      <c r="D14" s="41" t="s">
        <v>3273</v>
      </c>
      <c r="E14" s="134"/>
      <c r="F14" s="120" t="s">
        <v>305</v>
      </c>
      <c r="G14" s="120" t="s">
        <v>4722</v>
      </c>
      <c r="H14" s="120">
        <v>210031</v>
      </c>
      <c r="I14" s="120" t="s">
        <v>4722</v>
      </c>
      <c r="K14" s="41" t="s">
        <v>305</v>
      </c>
      <c r="L14" s="41" t="s">
        <v>4722</v>
      </c>
      <c r="M14" s="41">
        <v>210031</v>
      </c>
      <c r="N14" s="70"/>
      <c r="O14" s="63"/>
      <c r="P14" s="63" t="str">
        <f t="shared" si="0"/>
        <v/>
      </c>
      <c r="Q14" s="63"/>
      <c r="R14" s="12" t="s">
        <v>305</v>
      </c>
      <c r="S14" s="12" t="s">
        <v>351</v>
      </c>
      <c r="T14" s="12" t="s">
        <v>351</v>
      </c>
      <c r="U14" s="12">
        <v>210031</v>
      </c>
      <c r="V14" s="12"/>
      <c r="W14" s="63"/>
      <c r="X14" s="12" t="s">
        <v>372</v>
      </c>
      <c r="Y14" s="12" t="s">
        <v>373</v>
      </c>
      <c r="Z14" s="12" t="s">
        <v>373</v>
      </c>
      <c r="AA14" s="12">
        <v>800047</v>
      </c>
      <c r="AB14" s="12"/>
      <c r="AD14" s="47" t="s">
        <v>305</v>
      </c>
      <c r="AE14" s="12" t="s">
        <v>351</v>
      </c>
      <c r="AF14" s="12">
        <v>210031</v>
      </c>
      <c r="AG14" s="48" t="str">
        <f>IFERROR(VLOOKUP($AF14,ELIST!$A$1:$B$1504,2,FALSE),"")</f>
        <v>Zuniga, Alberto</v>
      </c>
      <c r="AI14" s="12" t="s">
        <v>303</v>
      </c>
      <c r="AJ14" s="12" t="s">
        <v>4869</v>
      </c>
      <c r="AK14" s="12">
        <v>410031</v>
      </c>
      <c r="AL14" s="12" t="s">
        <v>4869</v>
      </c>
      <c r="AN14" s="43" t="s">
        <v>89</v>
      </c>
      <c r="AO14" s="43" t="s">
        <v>428</v>
      </c>
      <c r="AP14" s="43">
        <v>440082</v>
      </c>
      <c r="AQ14" s="43" t="s">
        <v>4864</v>
      </c>
      <c r="AT14" s="43" t="s">
        <v>305</v>
      </c>
      <c r="AU14" s="43" t="s">
        <v>3159</v>
      </c>
      <c r="AV14" s="43">
        <v>210031</v>
      </c>
      <c r="AW14" s="43" t="s">
        <v>4722</v>
      </c>
      <c r="AY14" s="43" t="s">
        <v>305</v>
      </c>
      <c r="AZ14" s="43" t="s">
        <v>3159</v>
      </c>
      <c r="BA14" s="43">
        <v>210031</v>
      </c>
      <c r="BB14" s="43" t="s">
        <v>3159</v>
      </c>
      <c r="BE14" s="41" t="s">
        <v>305</v>
      </c>
      <c r="BF14" s="41" t="s">
        <v>351</v>
      </c>
      <c r="BG14" s="41">
        <v>210031</v>
      </c>
      <c r="BH14" s="41" t="s">
        <v>351</v>
      </c>
      <c r="BL14" s="41" t="s">
        <v>3223</v>
      </c>
      <c r="BM14" s="41" t="s">
        <v>305</v>
      </c>
      <c r="BN14" s="41" t="s">
        <v>3159</v>
      </c>
      <c r="BO14" s="41">
        <v>210031</v>
      </c>
      <c r="BP14" s="41" t="s">
        <v>305</v>
      </c>
    </row>
    <row r="15" spans="1:68" x14ac:dyDescent="0.3">
      <c r="A15" s="41" t="s">
        <v>1844</v>
      </c>
      <c r="B15" s="41" t="s">
        <v>3273</v>
      </c>
      <c r="C15" s="41"/>
      <c r="D15" s="41" t="s">
        <v>3273</v>
      </c>
      <c r="E15" s="134"/>
      <c r="F15" s="120" t="s">
        <v>306</v>
      </c>
      <c r="G15" s="120" t="s">
        <v>4512</v>
      </c>
      <c r="H15" s="120" t="s">
        <v>4512</v>
      </c>
      <c r="I15" s="120" t="s">
        <v>4512</v>
      </c>
      <c r="K15" s="41" t="s">
        <v>306</v>
      </c>
      <c r="L15" s="41" t="s">
        <v>4512</v>
      </c>
      <c r="M15" s="41" t="s">
        <v>4512</v>
      </c>
      <c r="N15" s="47"/>
      <c r="O15" s="63"/>
      <c r="P15" s="63" t="str">
        <f t="shared" si="0"/>
        <v/>
      </c>
      <c r="Q15" s="63"/>
      <c r="R15" s="12" t="s">
        <v>306</v>
      </c>
      <c r="S15" s="12" t="s">
        <v>7794</v>
      </c>
      <c r="T15" s="12" t="s">
        <v>7794</v>
      </c>
      <c r="U15" s="12" t="s">
        <v>7794</v>
      </c>
      <c r="V15" s="12"/>
      <c r="W15" s="63"/>
      <c r="X15" s="12" t="s">
        <v>304</v>
      </c>
      <c r="Y15" s="12" t="s">
        <v>4178</v>
      </c>
      <c r="Z15" s="12" t="s">
        <v>4178</v>
      </c>
      <c r="AA15" s="12">
        <v>210089</v>
      </c>
      <c r="AB15" s="12"/>
      <c r="AD15" s="47" t="s">
        <v>306</v>
      </c>
      <c r="AE15" s="12" t="s">
        <v>4512</v>
      </c>
      <c r="AF15" s="12" t="s">
        <v>3711</v>
      </c>
      <c r="AG15" s="48" t="str">
        <f>IFERROR(VLOOKUP($AF15,ELIST!$A$1:$B$1504,2,FALSE),"")</f>
        <v/>
      </c>
      <c r="AI15" s="34" t="s">
        <v>304</v>
      </c>
      <c r="AJ15" s="34" t="s">
        <v>4178</v>
      </c>
      <c r="AK15" s="34">
        <v>210089</v>
      </c>
      <c r="AL15" s="34" t="s">
        <v>4720</v>
      </c>
      <c r="AN15" s="43" t="s">
        <v>294</v>
      </c>
      <c r="AO15" s="43" t="s">
        <v>4866</v>
      </c>
      <c r="AP15" s="43">
        <v>210091</v>
      </c>
      <c r="AQ15" s="43" t="s">
        <v>4867</v>
      </c>
      <c r="AT15" s="42" t="s">
        <v>306</v>
      </c>
      <c r="AU15" s="42" t="s">
        <v>495</v>
      </c>
      <c r="AV15" s="42">
        <v>800053</v>
      </c>
      <c r="AW15" s="42" t="s">
        <v>4723</v>
      </c>
      <c r="AY15" s="42" t="s">
        <v>306</v>
      </c>
      <c r="AZ15" s="42" t="s">
        <v>495</v>
      </c>
      <c r="BA15" s="42">
        <v>800053</v>
      </c>
      <c r="BB15" s="42" t="s">
        <v>495</v>
      </c>
      <c r="BE15" s="41" t="s">
        <v>306</v>
      </c>
      <c r="BF15" s="41" t="s">
        <v>495</v>
      </c>
      <c r="BG15" s="41">
        <v>800053</v>
      </c>
      <c r="BH15" s="41" t="s">
        <v>495</v>
      </c>
      <c r="BL15" s="41" t="s">
        <v>3224</v>
      </c>
      <c r="BM15" s="41" t="s">
        <v>306</v>
      </c>
      <c r="BN15" s="41" t="s">
        <v>495</v>
      </c>
      <c r="BO15" s="41">
        <v>800053</v>
      </c>
      <c r="BP15" s="41" t="s">
        <v>306</v>
      </c>
    </row>
    <row r="16" spans="1:68" x14ac:dyDescent="0.3">
      <c r="A16" s="41" t="s">
        <v>292</v>
      </c>
      <c r="B16" s="41" t="s">
        <v>4711</v>
      </c>
      <c r="C16" s="41">
        <v>210074</v>
      </c>
      <c r="D16" s="41" t="s">
        <v>4711</v>
      </c>
      <c r="E16" s="134"/>
      <c r="F16" s="120" t="s">
        <v>307</v>
      </c>
      <c r="G16" s="120" t="s">
        <v>4724</v>
      </c>
      <c r="H16" s="120">
        <v>210076</v>
      </c>
      <c r="I16" s="120" t="s">
        <v>4724</v>
      </c>
      <c r="K16" s="41" t="s">
        <v>307</v>
      </c>
      <c r="L16" s="41" t="s">
        <v>4724</v>
      </c>
      <c r="M16" s="41">
        <v>210076</v>
      </c>
      <c r="N16" s="47"/>
      <c r="O16" s="63"/>
      <c r="P16" s="63" t="str">
        <f t="shared" si="0"/>
        <v/>
      </c>
      <c r="Q16" s="63"/>
      <c r="R16" s="12" t="s">
        <v>307</v>
      </c>
      <c r="S16" s="12" t="s">
        <v>3390</v>
      </c>
      <c r="T16" s="12" t="s">
        <v>3390</v>
      </c>
      <c r="U16" s="12">
        <v>210076</v>
      </c>
      <c r="V16" s="12"/>
      <c r="W16" s="63"/>
      <c r="X16" s="12" t="s">
        <v>402</v>
      </c>
      <c r="Y16" s="12" t="s">
        <v>389</v>
      </c>
      <c r="Z16" s="12" t="s">
        <v>389</v>
      </c>
      <c r="AA16" s="12">
        <v>240254</v>
      </c>
      <c r="AB16" s="12"/>
      <c r="AD16" s="47" t="s">
        <v>307</v>
      </c>
      <c r="AE16" s="12" t="s">
        <v>3390</v>
      </c>
      <c r="AF16" s="12">
        <v>210076</v>
      </c>
      <c r="AG16" s="48" t="str">
        <f>IFERROR(VLOOKUP($AF16,ELIST!$A$1:$B$1504,2,FALSE),"")</f>
        <v>Kocmick, Caleb S.</v>
      </c>
      <c r="AI16" s="12" t="s">
        <v>305</v>
      </c>
      <c r="AJ16" s="12" t="s">
        <v>351</v>
      </c>
      <c r="AK16" s="12">
        <v>210031</v>
      </c>
      <c r="AL16" s="12" t="s">
        <v>4858</v>
      </c>
      <c r="AN16" s="43" t="s">
        <v>461</v>
      </c>
      <c r="AO16" s="43" t="s">
        <v>405</v>
      </c>
      <c r="AP16" s="43">
        <v>440273</v>
      </c>
      <c r="AQ16" s="43" t="s">
        <v>4868</v>
      </c>
      <c r="AT16" s="43" t="s">
        <v>307</v>
      </c>
      <c r="AU16" s="43" t="s">
        <v>3390</v>
      </c>
      <c r="AV16" s="43">
        <v>210076</v>
      </c>
      <c r="AW16" s="43" t="s">
        <v>4724</v>
      </c>
      <c r="AY16" s="43" t="s">
        <v>307</v>
      </c>
      <c r="AZ16" s="43" t="s">
        <v>3734</v>
      </c>
      <c r="BA16" s="43">
        <v>210076</v>
      </c>
      <c r="BB16" s="43" t="s">
        <v>3734</v>
      </c>
      <c r="BE16" s="41" t="s">
        <v>307</v>
      </c>
      <c r="BF16" s="41" t="s">
        <v>3390</v>
      </c>
      <c r="BG16" s="41">
        <v>210076</v>
      </c>
      <c r="BH16" s="41" t="s">
        <v>3390</v>
      </c>
      <c r="BL16" s="41" t="s">
        <v>3225</v>
      </c>
      <c r="BM16" s="41" t="s">
        <v>307</v>
      </c>
      <c r="BN16" s="41" t="s">
        <v>3226</v>
      </c>
      <c r="BO16" s="41">
        <v>240259</v>
      </c>
      <c r="BP16" s="41" t="s">
        <v>307</v>
      </c>
    </row>
    <row r="17" spans="1:68" x14ac:dyDescent="0.3">
      <c r="A17" s="41" t="s">
        <v>294</v>
      </c>
      <c r="B17" s="41" t="s">
        <v>8035</v>
      </c>
      <c r="C17" s="41">
        <v>210091</v>
      </c>
      <c r="D17" s="41" t="s">
        <v>8035</v>
      </c>
      <c r="E17" s="134"/>
      <c r="F17" s="120" t="s">
        <v>308</v>
      </c>
      <c r="G17" s="120" t="s">
        <v>8039</v>
      </c>
      <c r="H17" s="120">
        <v>230021</v>
      </c>
      <c r="I17" s="120" t="s">
        <v>8039</v>
      </c>
      <c r="K17" s="41" t="s">
        <v>308</v>
      </c>
      <c r="L17" s="41" t="s">
        <v>8039</v>
      </c>
      <c r="M17" s="41">
        <v>230021</v>
      </c>
      <c r="N17" s="47"/>
      <c r="O17" s="63"/>
      <c r="P17" s="63" t="str">
        <f t="shared" si="0"/>
        <v/>
      </c>
      <c r="Q17" s="63"/>
      <c r="R17" s="12" t="s">
        <v>308</v>
      </c>
      <c r="S17" s="12" t="s">
        <v>7794</v>
      </c>
      <c r="T17" s="12" t="s">
        <v>7794</v>
      </c>
      <c r="U17" s="12" t="s">
        <v>7794</v>
      </c>
      <c r="V17" s="12"/>
      <c r="W17" s="63"/>
      <c r="X17" s="12" t="s">
        <v>90</v>
      </c>
      <c r="Y17" s="12" t="s">
        <v>429</v>
      </c>
      <c r="Z17" s="12" t="s">
        <v>429</v>
      </c>
      <c r="AA17" s="12">
        <v>410002</v>
      </c>
      <c r="AB17" s="12"/>
      <c r="AD17" s="47" t="s">
        <v>308</v>
      </c>
      <c r="AE17" s="12" t="s">
        <v>6033</v>
      </c>
      <c r="AF17" s="12">
        <v>210085</v>
      </c>
      <c r="AG17" s="48" t="str">
        <f>IFERROR(VLOOKUP($AF17,ELIST!$A$1:$B$1504,2,FALSE),"")</f>
        <v>Ramirez, Luis F.</v>
      </c>
      <c r="AI17" s="34" t="s">
        <v>306</v>
      </c>
      <c r="AJ17" s="34" t="s">
        <v>4512</v>
      </c>
      <c r="AK17" s="34" t="s">
        <v>3711</v>
      </c>
      <c r="AL17" s="34" t="s">
        <v>3273</v>
      </c>
      <c r="AN17" s="43" t="s">
        <v>303</v>
      </c>
      <c r="AO17" s="43" t="s">
        <v>4869</v>
      </c>
      <c r="AP17" s="43">
        <v>410031</v>
      </c>
      <c r="AQ17" s="43" t="s">
        <v>4869</v>
      </c>
      <c r="AT17" s="42" t="s">
        <v>308</v>
      </c>
      <c r="AU17" s="42" t="s">
        <v>4725</v>
      </c>
      <c r="AV17" s="42">
        <v>210085</v>
      </c>
      <c r="AW17" s="42" t="s">
        <v>4726</v>
      </c>
      <c r="AY17" s="42" t="s">
        <v>308</v>
      </c>
      <c r="AZ17" s="42" t="s">
        <v>3735</v>
      </c>
      <c r="BA17" s="42">
        <v>210085</v>
      </c>
      <c r="BB17" s="42" t="s">
        <v>3735</v>
      </c>
      <c r="BE17" s="41" t="s">
        <v>308</v>
      </c>
      <c r="BF17" s="41" t="s">
        <v>3419</v>
      </c>
      <c r="BG17" s="41">
        <v>210085</v>
      </c>
      <c r="BH17" s="41" t="s">
        <v>3419</v>
      </c>
      <c r="BL17" s="41" t="s">
        <v>3227</v>
      </c>
      <c r="BM17" s="41" t="s">
        <v>308</v>
      </c>
      <c r="BN17" s="41" t="s">
        <v>3228</v>
      </c>
      <c r="BO17" s="41" t="s">
        <v>529</v>
      </c>
      <c r="BP17" s="41" t="s">
        <v>308</v>
      </c>
    </row>
    <row r="18" spans="1:68" x14ac:dyDescent="0.3">
      <c r="A18" s="41" t="s">
        <v>295</v>
      </c>
      <c r="B18" s="41" t="s">
        <v>8032</v>
      </c>
      <c r="C18" s="41">
        <v>410032</v>
      </c>
      <c r="D18" s="41" t="s">
        <v>8032</v>
      </c>
      <c r="E18" s="134"/>
      <c r="F18" s="120" t="s">
        <v>309</v>
      </c>
      <c r="G18" s="120" t="s">
        <v>4727</v>
      </c>
      <c r="H18" s="120">
        <v>240165</v>
      </c>
      <c r="I18" s="120" t="s">
        <v>4727</v>
      </c>
      <c r="K18" s="41" t="s">
        <v>309</v>
      </c>
      <c r="L18" s="41" t="s">
        <v>4727</v>
      </c>
      <c r="M18" s="41">
        <v>240165</v>
      </c>
      <c r="N18" s="47"/>
      <c r="O18" s="63"/>
      <c r="P18" s="63" t="str">
        <f t="shared" si="0"/>
        <v/>
      </c>
      <c r="Q18" s="63"/>
      <c r="R18" s="12" t="s">
        <v>309</v>
      </c>
      <c r="S18" s="12" t="s">
        <v>353</v>
      </c>
      <c r="T18" s="12" t="s">
        <v>353</v>
      </c>
      <c r="U18" s="12">
        <v>240165</v>
      </c>
      <c r="V18" s="12"/>
      <c r="W18" s="63"/>
      <c r="X18" s="12" t="s">
        <v>461</v>
      </c>
      <c r="Y18" s="12" t="s">
        <v>405</v>
      </c>
      <c r="Z18" s="12" t="s">
        <v>405</v>
      </c>
      <c r="AA18" s="12">
        <v>440273</v>
      </c>
      <c r="AB18" s="12"/>
      <c r="AD18" s="47" t="s">
        <v>309</v>
      </c>
      <c r="AE18" s="12" t="s">
        <v>353</v>
      </c>
      <c r="AF18" s="12">
        <v>240165</v>
      </c>
      <c r="AG18" s="48" t="str">
        <f>IFERROR(VLOOKUP($AF18,ELIST!$A$1:$B$1504,2,FALSE),"")</f>
        <v>Murcia Orellana, Luis E.</v>
      </c>
      <c r="AI18" s="12" t="s">
        <v>307</v>
      </c>
      <c r="AJ18" s="12" t="s">
        <v>3390</v>
      </c>
      <c r="AK18" s="12">
        <v>210076</v>
      </c>
      <c r="AL18" s="12" t="s">
        <v>4877</v>
      </c>
      <c r="AN18" s="42" t="s">
        <v>295</v>
      </c>
      <c r="AO18" s="42" t="s">
        <v>344</v>
      </c>
      <c r="AP18" s="42">
        <v>410027</v>
      </c>
      <c r="AQ18" s="42" t="s">
        <v>4870</v>
      </c>
      <c r="AT18" s="43" t="s">
        <v>309</v>
      </c>
      <c r="AU18" s="43" t="s">
        <v>353</v>
      </c>
      <c r="AV18" s="43">
        <v>240165</v>
      </c>
      <c r="AW18" s="43" t="s">
        <v>4727</v>
      </c>
      <c r="AY18" s="43" t="s">
        <v>309</v>
      </c>
      <c r="AZ18" s="43" t="s">
        <v>353</v>
      </c>
      <c r="BA18" s="43">
        <v>240165</v>
      </c>
      <c r="BB18" s="43" t="s">
        <v>353</v>
      </c>
      <c r="BE18" s="41" t="s">
        <v>309</v>
      </c>
      <c r="BF18" s="41" t="s">
        <v>353</v>
      </c>
      <c r="BG18" s="41">
        <v>240165</v>
      </c>
      <c r="BH18" s="41" t="s">
        <v>353</v>
      </c>
      <c r="BL18" s="41" t="s">
        <v>3229</v>
      </c>
      <c r="BM18" s="41" t="s">
        <v>309</v>
      </c>
      <c r="BN18" s="41" t="s">
        <v>353</v>
      </c>
      <c r="BO18" s="41">
        <v>240165</v>
      </c>
      <c r="BP18" s="41" t="s">
        <v>309</v>
      </c>
    </row>
    <row r="19" spans="1:68" x14ac:dyDescent="0.3">
      <c r="A19" s="41" t="s">
        <v>296</v>
      </c>
      <c r="B19" s="41" t="s">
        <v>4812</v>
      </c>
      <c r="C19" s="41">
        <v>210071</v>
      </c>
      <c r="D19" s="41" t="s">
        <v>4812</v>
      </c>
      <c r="E19" s="134"/>
      <c r="F19" s="120" t="s">
        <v>310</v>
      </c>
      <c r="G19" s="120" t="s">
        <v>4728</v>
      </c>
      <c r="H19" s="120">
        <v>820003</v>
      </c>
      <c r="I19" s="120" t="s">
        <v>4728</v>
      </c>
      <c r="K19" s="41" t="s">
        <v>310</v>
      </c>
      <c r="L19" s="41" t="s">
        <v>4728</v>
      </c>
      <c r="M19" s="41">
        <v>820003</v>
      </c>
      <c r="N19" s="47"/>
      <c r="O19" s="63"/>
      <c r="P19" s="63" t="str">
        <f t="shared" si="0"/>
        <v/>
      </c>
      <c r="Q19" s="63"/>
      <c r="R19" s="12" t="s">
        <v>310</v>
      </c>
      <c r="S19" s="12" t="s">
        <v>354</v>
      </c>
      <c r="T19" s="12" t="s">
        <v>354</v>
      </c>
      <c r="U19" s="12">
        <v>820003</v>
      </c>
      <c r="V19" s="12"/>
      <c r="W19" s="63"/>
      <c r="X19" s="12" t="s">
        <v>457</v>
      </c>
      <c r="Y19" s="12" t="s">
        <v>401</v>
      </c>
      <c r="Z19" s="12" t="s">
        <v>401</v>
      </c>
      <c r="AA19" s="12">
        <v>240080</v>
      </c>
      <c r="AB19" s="12"/>
      <c r="AD19" s="47" t="s">
        <v>310</v>
      </c>
      <c r="AE19" s="12" t="s">
        <v>354</v>
      </c>
      <c r="AF19" s="12">
        <v>820003</v>
      </c>
      <c r="AG19" s="48" t="str">
        <f>IFERROR(VLOOKUP($AF19,ELIST!$A$1:$B$1504,2,FALSE),"")</f>
        <v>Link, Cooper E.</v>
      </c>
      <c r="AI19" s="34" t="s">
        <v>308</v>
      </c>
      <c r="AJ19" s="34" t="s">
        <v>3419</v>
      </c>
      <c r="AK19" s="34">
        <v>210085</v>
      </c>
      <c r="AL19" s="34" t="s">
        <v>4725</v>
      </c>
      <c r="AN19" s="42" t="s">
        <v>3432</v>
      </c>
      <c r="AO19" s="42" t="s">
        <v>4872</v>
      </c>
      <c r="AP19" s="42" t="s">
        <v>4873</v>
      </c>
      <c r="AQ19" s="42" t="s">
        <v>4874</v>
      </c>
      <c r="AT19" s="42" t="s">
        <v>310</v>
      </c>
      <c r="AU19" s="42" t="s">
        <v>354</v>
      </c>
      <c r="AV19" s="42">
        <v>820003</v>
      </c>
      <c r="AW19" s="42" t="s">
        <v>4728</v>
      </c>
      <c r="AY19" s="42" t="s">
        <v>310</v>
      </c>
      <c r="AZ19" s="42" t="s">
        <v>354</v>
      </c>
      <c r="BA19" s="42">
        <v>820003</v>
      </c>
      <c r="BB19" s="42" t="s">
        <v>354</v>
      </c>
      <c r="BE19" s="41" t="s">
        <v>310</v>
      </c>
      <c r="BF19" s="41" t="s">
        <v>354</v>
      </c>
      <c r="BG19" s="41">
        <v>820003</v>
      </c>
      <c r="BH19" s="41" t="s">
        <v>354</v>
      </c>
      <c r="BL19" s="41" t="s">
        <v>3230</v>
      </c>
      <c r="BM19" s="41" t="s">
        <v>310</v>
      </c>
      <c r="BN19" s="41" t="s">
        <v>354</v>
      </c>
      <c r="BO19" s="41">
        <v>820003</v>
      </c>
      <c r="BP19" s="41" t="s">
        <v>310</v>
      </c>
    </row>
    <row r="20" spans="1:68" x14ac:dyDescent="0.3">
      <c r="A20" s="41" t="s">
        <v>297</v>
      </c>
      <c r="B20" s="41" t="s">
        <v>529</v>
      </c>
      <c r="C20" s="41" t="s">
        <v>529</v>
      </c>
      <c r="D20" s="41" t="s">
        <v>529</v>
      </c>
      <c r="E20" s="134"/>
      <c r="F20" s="120" t="s">
        <v>311</v>
      </c>
      <c r="G20" s="120" t="s">
        <v>4729</v>
      </c>
      <c r="H20" s="120">
        <v>800057</v>
      </c>
      <c r="I20" s="120" t="s">
        <v>4729</v>
      </c>
      <c r="K20" s="41" t="s">
        <v>311</v>
      </c>
      <c r="L20" s="41" t="s">
        <v>4729</v>
      </c>
      <c r="M20" s="41">
        <v>800057</v>
      </c>
      <c r="N20" s="47"/>
      <c r="O20" s="63"/>
      <c r="P20" s="63" t="str">
        <f t="shared" si="0"/>
        <v/>
      </c>
      <c r="Q20" s="63"/>
      <c r="R20" s="12" t="s">
        <v>311</v>
      </c>
      <c r="S20" s="12" t="s">
        <v>3381</v>
      </c>
      <c r="T20" s="12" t="s">
        <v>3381</v>
      </c>
      <c r="U20" s="12">
        <v>800057</v>
      </c>
      <c r="V20" s="12"/>
      <c r="W20" s="63"/>
      <c r="X20" s="12" t="s">
        <v>318</v>
      </c>
      <c r="Y20" s="12" t="s">
        <v>502</v>
      </c>
      <c r="Z20" s="12" t="s">
        <v>502</v>
      </c>
      <c r="AA20" s="12">
        <v>240696</v>
      </c>
      <c r="AB20" s="12"/>
      <c r="AD20" s="47" t="s">
        <v>311</v>
      </c>
      <c r="AE20" s="12" t="s">
        <v>3381</v>
      </c>
      <c r="AF20" s="12">
        <v>800057</v>
      </c>
      <c r="AG20" s="48" t="str">
        <f>IFERROR(VLOOKUP($AF20,ELIST!$A$1:$B$1504,2,FALSE),"")</f>
        <v>Moore, Jesse A.</v>
      </c>
      <c r="AI20" s="12" t="s">
        <v>309</v>
      </c>
      <c r="AJ20" s="12" t="s">
        <v>353</v>
      </c>
      <c r="AK20" s="12">
        <v>240165</v>
      </c>
      <c r="AL20" s="12" t="s">
        <v>4936</v>
      </c>
      <c r="AN20" s="43" t="s">
        <v>4875</v>
      </c>
      <c r="AO20" s="43" t="s">
        <v>4876</v>
      </c>
      <c r="AP20" s="43" t="s">
        <v>3265</v>
      </c>
      <c r="AQ20" s="43" t="e">
        <v>#N/A</v>
      </c>
      <c r="AT20" s="43" t="s">
        <v>311</v>
      </c>
      <c r="AU20" s="43" t="s">
        <v>3381</v>
      </c>
      <c r="AV20" s="43">
        <v>800057</v>
      </c>
      <c r="AW20" s="43" t="s">
        <v>4729</v>
      </c>
      <c r="AY20" s="43" t="s">
        <v>311</v>
      </c>
      <c r="AZ20" s="43" t="s">
        <v>3381</v>
      </c>
      <c r="BA20" s="43">
        <v>800057</v>
      </c>
      <c r="BB20" s="43" t="s">
        <v>3381</v>
      </c>
      <c r="BE20" s="41" t="s">
        <v>311</v>
      </c>
      <c r="BF20" s="41" t="s">
        <v>3381</v>
      </c>
      <c r="BG20" s="41">
        <v>800057</v>
      </c>
      <c r="BH20" s="41" t="s">
        <v>3381</v>
      </c>
      <c r="BL20" s="41" t="s">
        <v>3231</v>
      </c>
      <c r="BM20" s="41" t="s">
        <v>311</v>
      </c>
      <c r="BN20" s="41" t="s">
        <v>3232</v>
      </c>
      <c r="BO20" s="41">
        <v>800057</v>
      </c>
      <c r="BP20" s="41" t="s">
        <v>311</v>
      </c>
    </row>
    <row r="21" spans="1:68" x14ac:dyDescent="0.3">
      <c r="A21" s="41" t="s">
        <v>298</v>
      </c>
      <c r="B21" s="41" t="s">
        <v>4716</v>
      </c>
      <c r="C21" s="41">
        <v>310008</v>
      </c>
      <c r="D21" s="41" t="s">
        <v>4716</v>
      </c>
      <c r="E21" s="134"/>
      <c r="F21" s="120" t="s">
        <v>312</v>
      </c>
      <c r="G21" s="120" t="s">
        <v>529</v>
      </c>
      <c r="H21" s="120" t="s">
        <v>529</v>
      </c>
      <c r="I21" s="120" t="s">
        <v>529</v>
      </c>
      <c r="K21" s="41" t="s">
        <v>312</v>
      </c>
      <c r="L21" s="41" t="s">
        <v>4730</v>
      </c>
      <c r="M21" s="41">
        <v>240679</v>
      </c>
      <c r="N21" s="47"/>
      <c r="O21" s="63"/>
      <c r="P21" s="63" t="str">
        <f t="shared" si="0"/>
        <v/>
      </c>
      <c r="Q21" s="63"/>
      <c r="R21" s="12" t="s">
        <v>312</v>
      </c>
      <c r="S21" s="12" t="s">
        <v>355</v>
      </c>
      <c r="T21" s="12" t="s">
        <v>355</v>
      </c>
      <c r="U21" s="12">
        <v>240679</v>
      </c>
      <c r="V21" s="12"/>
      <c r="W21" s="63"/>
      <c r="X21" s="12" t="s">
        <v>317</v>
      </c>
      <c r="Y21" s="12" t="s">
        <v>357</v>
      </c>
      <c r="Z21" s="12" t="s">
        <v>357</v>
      </c>
      <c r="AA21" s="12">
        <v>240072</v>
      </c>
      <c r="AB21" s="12"/>
      <c r="AD21" s="47" t="s">
        <v>312</v>
      </c>
      <c r="AE21" s="12" t="s">
        <v>355</v>
      </c>
      <c r="AF21" s="12">
        <v>240679</v>
      </c>
      <c r="AG21" s="48" t="str">
        <f>IFERROR(VLOOKUP($AF21,ELIST!$A$1:$B$1504,2,FALSE),"")</f>
        <v>Arnold, LeRoy B.</v>
      </c>
      <c r="AI21" s="34" t="s">
        <v>310</v>
      </c>
      <c r="AJ21" s="34" t="s">
        <v>354</v>
      </c>
      <c r="AK21" s="34">
        <v>820003</v>
      </c>
      <c r="AL21" s="34" t="s">
        <v>4886</v>
      </c>
      <c r="AN21" s="43" t="s">
        <v>307</v>
      </c>
      <c r="AO21" s="43" t="s">
        <v>3390</v>
      </c>
      <c r="AP21" s="43">
        <v>210076</v>
      </c>
      <c r="AQ21" s="43" t="s">
        <v>4877</v>
      </c>
      <c r="AT21" s="42" t="s">
        <v>312</v>
      </c>
      <c r="AU21" s="42" t="s">
        <v>355</v>
      </c>
      <c r="AV21" s="42">
        <v>240679</v>
      </c>
      <c r="AW21" s="42" t="s">
        <v>4730</v>
      </c>
      <c r="AY21" s="42" t="s">
        <v>312</v>
      </c>
      <c r="AZ21" s="42" t="s">
        <v>355</v>
      </c>
      <c r="BA21" s="42">
        <v>240679</v>
      </c>
      <c r="BB21" s="42" t="s">
        <v>355</v>
      </c>
      <c r="BE21" s="41" t="s">
        <v>312</v>
      </c>
      <c r="BF21" s="41" t="s">
        <v>355</v>
      </c>
      <c r="BG21" s="41">
        <v>240679</v>
      </c>
      <c r="BH21" s="41" t="s">
        <v>355</v>
      </c>
      <c r="BL21" s="41" t="s">
        <v>3233</v>
      </c>
      <c r="BM21" s="41" t="s">
        <v>312</v>
      </c>
      <c r="BN21" s="41" t="s">
        <v>355</v>
      </c>
      <c r="BO21" s="41">
        <v>240679</v>
      </c>
      <c r="BP21" s="41" t="s">
        <v>312</v>
      </c>
    </row>
    <row r="22" spans="1:68" x14ac:dyDescent="0.3">
      <c r="A22" s="41" t="s">
        <v>299</v>
      </c>
      <c r="B22" s="41" t="s">
        <v>4176</v>
      </c>
      <c r="C22" s="41">
        <v>210090</v>
      </c>
      <c r="D22" s="41" t="s">
        <v>4176</v>
      </c>
      <c r="E22" s="134"/>
      <c r="F22" s="120" t="s">
        <v>313</v>
      </c>
      <c r="G22" s="120" t="s">
        <v>7794</v>
      </c>
      <c r="H22" s="120" t="s">
        <v>7794</v>
      </c>
      <c r="I22" s="120" t="s">
        <v>7794</v>
      </c>
      <c r="K22" s="41" t="s">
        <v>313</v>
      </c>
      <c r="L22" s="41" t="s">
        <v>4731</v>
      </c>
      <c r="M22" s="41">
        <v>410028</v>
      </c>
      <c r="N22" s="47"/>
      <c r="O22" s="63"/>
      <c r="P22" s="63" t="str">
        <f t="shared" si="0"/>
        <v/>
      </c>
      <c r="Q22" s="63"/>
      <c r="R22" s="12" t="s">
        <v>313</v>
      </c>
      <c r="S22" s="12" t="s">
        <v>356</v>
      </c>
      <c r="T22" s="12" t="s">
        <v>356</v>
      </c>
      <c r="U22" s="12">
        <v>410028</v>
      </c>
      <c r="V22" s="12"/>
      <c r="W22" s="63"/>
      <c r="X22" s="12" t="s">
        <v>51</v>
      </c>
      <c r="Y22" s="12" t="s">
        <v>4804</v>
      </c>
      <c r="Z22" s="12" t="s">
        <v>4804</v>
      </c>
      <c r="AA22" s="12">
        <v>440086</v>
      </c>
      <c r="AB22" s="12"/>
      <c r="AD22" s="47" t="s">
        <v>313</v>
      </c>
      <c r="AE22" s="12" t="s">
        <v>356</v>
      </c>
      <c r="AF22" s="12">
        <v>410028</v>
      </c>
      <c r="AG22" s="48" t="str">
        <f>IFERROR(VLOOKUP($AF22,ELIST!$A$1:$B$1504,2,FALSE),"")</f>
        <v>Lopez-Vazquez, Juan M.</v>
      </c>
      <c r="AI22" s="12" t="s">
        <v>311</v>
      </c>
      <c r="AJ22" s="12" t="s">
        <v>3381</v>
      </c>
      <c r="AK22" s="12">
        <v>800057</v>
      </c>
      <c r="AL22" s="12" t="s">
        <v>4855</v>
      </c>
      <c r="AN22" s="43" t="s">
        <v>3187</v>
      </c>
      <c r="AO22" s="43" t="s">
        <v>3392</v>
      </c>
      <c r="AP22" s="43">
        <v>210078</v>
      </c>
      <c r="AQ22" s="43" t="s">
        <v>4878</v>
      </c>
      <c r="AT22" s="43" t="s">
        <v>313</v>
      </c>
      <c r="AU22" s="43" t="s">
        <v>356</v>
      </c>
      <c r="AV22" s="43">
        <v>410028</v>
      </c>
      <c r="AW22" s="43" t="s">
        <v>4731</v>
      </c>
      <c r="AY22" s="43" t="s">
        <v>313</v>
      </c>
      <c r="AZ22" s="43" t="s">
        <v>356</v>
      </c>
      <c r="BA22" s="43">
        <v>410028</v>
      </c>
      <c r="BB22" s="43" t="s">
        <v>356</v>
      </c>
      <c r="BE22" s="41" t="s">
        <v>313</v>
      </c>
      <c r="BF22" s="41" t="s">
        <v>356</v>
      </c>
      <c r="BG22" s="41">
        <v>410028</v>
      </c>
      <c r="BH22" s="41" t="s">
        <v>356</v>
      </c>
      <c r="BL22" s="41" t="s">
        <v>3234</v>
      </c>
      <c r="BM22" s="41" t="s">
        <v>313</v>
      </c>
      <c r="BN22" s="41" t="s">
        <v>356</v>
      </c>
      <c r="BO22" s="41">
        <v>410028</v>
      </c>
      <c r="BP22" s="41" t="s">
        <v>313</v>
      </c>
    </row>
    <row r="23" spans="1:68" x14ac:dyDescent="0.3">
      <c r="A23" s="41" t="s">
        <v>300</v>
      </c>
      <c r="B23" s="41" t="s">
        <v>4718</v>
      </c>
      <c r="C23" s="41">
        <v>210068</v>
      </c>
      <c r="D23" s="41" t="s">
        <v>4718</v>
      </c>
      <c r="E23" s="134"/>
      <c r="F23" s="120" t="s">
        <v>314</v>
      </c>
      <c r="G23" s="120" t="s">
        <v>8028</v>
      </c>
      <c r="H23" s="120">
        <v>800062</v>
      </c>
      <c r="I23" s="120" t="s">
        <v>8028</v>
      </c>
      <c r="K23" s="41" t="s">
        <v>314</v>
      </c>
      <c r="L23" s="41" t="s">
        <v>8028</v>
      </c>
      <c r="M23" s="41">
        <v>800062</v>
      </c>
      <c r="N23" s="47"/>
      <c r="O23" s="63"/>
      <c r="P23" s="63" t="str">
        <f t="shared" si="0"/>
        <v/>
      </c>
      <c r="Q23" s="63"/>
      <c r="R23" s="12" t="s">
        <v>314</v>
      </c>
      <c r="S23" s="12" t="s">
        <v>4885</v>
      </c>
      <c r="T23" s="12" t="s">
        <v>4885</v>
      </c>
      <c r="U23" s="12">
        <v>800062</v>
      </c>
      <c r="V23" s="12"/>
      <c r="W23" s="63"/>
      <c r="X23" s="12" t="s">
        <v>375</v>
      </c>
      <c r="Y23" s="12" t="s">
        <v>515</v>
      </c>
      <c r="Z23" s="12" t="s">
        <v>515</v>
      </c>
      <c r="AA23" s="12" t="s">
        <v>3183</v>
      </c>
      <c r="AB23" s="12"/>
      <c r="AD23" s="47" t="s">
        <v>314</v>
      </c>
      <c r="AE23" s="12" t="s">
        <v>4885</v>
      </c>
      <c r="AF23" s="12">
        <v>800062</v>
      </c>
      <c r="AG23" s="48" t="str">
        <f>IFERROR(VLOOKUP($AF23,ELIST!$A$1:$B$1504,2,FALSE),"")</f>
        <v>Hyun, Cole H.</v>
      </c>
      <c r="AI23" s="34" t="s">
        <v>312</v>
      </c>
      <c r="AJ23" s="34" t="s">
        <v>355</v>
      </c>
      <c r="AK23" s="34">
        <v>240679</v>
      </c>
      <c r="AL23" s="34" t="s">
        <v>4933</v>
      </c>
      <c r="AN23" s="43" t="s">
        <v>3292</v>
      </c>
      <c r="AO23" s="43" t="s">
        <v>394</v>
      </c>
      <c r="AP23" s="43" t="s">
        <v>3177</v>
      </c>
      <c r="AQ23" s="43" t="s">
        <v>4879</v>
      </c>
      <c r="AT23" s="42" t="s">
        <v>314</v>
      </c>
      <c r="AU23" s="42" t="s">
        <v>4712</v>
      </c>
      <c r="AV23" s="42" t="e">
        <v>#N/A</v>
      </c>
      <c r="AW23" s="42" t="e">
        <v>#N/A</v>
      </c>
      <c r="AY23" s="42" t="s">
        <v>314</v>
      </c>
      <c r="AZ23" s="42" t="s">
        <v>529</v>
      </c>
      <c r="BA23" s="42" t="s">
        <v>3206</v>
      </c>
      <c r="BB23" s="42" t="s">
        <v>529</v>
      </c>
      <c r="BE23" s="41" t="s">
        <v>314</v>
      </c>
      <c r="BF23" s="41" t="s">
        <v>3236</v>
      </c>
      <c r="BG23" s="41">
        <v>210013</v>
      </c>
      <c r="BH23" s="41" t="s">
        <v>3236</v>
      </c>
      <c r="BL23" s="41" t="s">
        <v>3235</v>
      </c>
      <c r="BM23" s="41" t="s">
        <v>314</v>
      </c>
      <c r="BN23" s="41" t="s">
        <v>3236</v>
      </c>
      <c r="BO23" s="41">
        <v>210013</v>
      </c>
      <c r="BP23" s="41" t="s">
        <v>314</v>
      </c>
    </row>
    <row r="24" spans="1:68" x14ac:dyDescent="0.3">
      <c r="A24" s="41" t="s">
        <v>301</v>
      </c>
      <c r="B24" s="41" t="s">
        <v>4719</v>
      </c>
      <c r="C24" s="41">
        <v>210036</v>
      </c>
      <c r="D24" s="41" t="s">
        <v>4719</v>
      </c>
      <c r="E24" s="134"/>
      <c r="F24" s="120" t="s">
        <v>315</v>
      </c>
      <c r="G24" s="120" t="s">
        <v>529</v>
      </c>
      <c r="H24" s="120" t="s">
        <v>529</v>
      </c>
      <c r="I24" s="120" t="s">
        <v>529</v>
      </c>
      <c r="K24" s="41" t="s">
        <v>315</v>
      </c>
      <c r="L24" s="41" t="s">
        <v>8033</v>
      </c>
      <c r="M24" s="41">
        <v>240795</v>
      </c>
      <c r="N24" s="47"/>
      <c r="O24" s="63"/>
      <c r="P24" s="63" t="str">
        <f t="shared" si="0"/>
        <v/>
      </c>
      <c r="Q24" s="63"/>
      <c r="R24" s="12" t="s">
        <v>315</v>
      </c>
      <c r="S24" s="12" t="s">
        <v>6015</v>
      </c>
      <c r="T24" s="12" t="s">
        <v>6015</v>
      </c>
      <c r="U24" s="12">
        <v>240455</v>
      </c>
      <c r="V24" s="12"/>
      <c r="W24" s="63"/>
      <c r="X24" s="12" t="s">
        <v>77</v>
      </c>
      <c r="Y24" s="12" t="s">
        <v>4914</v>
      </c>
      <c r="Z24" s="12" t="s">
        <v>4914</v>
      </c>
      <c r="AA24" s="12">
        <v>240767</v>
      </c>
      <c r="AB24" s="12"/>
      <c r="AD24" s="47" t="s">
        <v>315</v>
      </c>
      <c r="AE24" s="12" t="s">
        <v>6015</v>
      </c>
      <c r="AF24" s="12">
        <v>240455</v>
      </c>
      <c r="AG24" s="48" t="str">
        <f>IFERROR(VLOOKUP($AF24,ELIST!$A$1:$B$1504,2,FALSE),"")</f>
        <v>Rodarte Serrano, Jesus O.</v>
      </c>
      <c r="AI24" s="12" t="s">
        <v>313</v>
      </c>
      <c r="AJ24" s="12" t="s">
        <v>356</v>
      </c>
      <c r="AK24" s="12">
        <v>410028</v>
      </c>
      <c r="AL24" s="12" t="s">
        <v>4927</v>
      </c>
      <c r="AN24" s="42" t="s">
        <v>82</v>
      </c>
      <c r="AO24" s="42" t="s">
        <v>421</v>
      </c>
      <c r="AP24" s="42">
        <v>240036</v>
      </c>
      <c r="AQ24" s="42" t="s">
        <v>4880</v>
      </c>
      <c r="AT24" s="43" t="s">
        <v>315</v>
      </c>
      <c r="AU24" s="43" t="s">
        <v>4732</v>
      </c>
      <c r="AV24" s="43">
        <v>240455</v>
      </c>
      <c r="AW24" s="43" t="s">
        <v>4733</v>
      </c>
      <c r="AY24" s="43" t="s">
        <v>315</v>
      </c>
      <c r="AZ24" s="43" t="s">
        <v>370</v>
      </c>
      <c r="BA24" s="43">
        <v>240455</v>
      </c>
      <c r="BB24" s="43" t="s">
        <v>370</v>
      </c>
      <c r="BE24" s="41" t="s">
        <v>315</v>
      </c>
      <c r="BF24" s="41" t="s">
        <v>370</v>
      </c>
      <c r="BG24" s="41">
        <v>240455</v>
      </c>
      <c r="BH24" s="41" t="s">
        <v>370</v>
      </c>
      <c r="BL24" s="41" t="s">
        <v>3237</v>
      </c>
      <c r="BM24" s="41" t="s">
        <v>315</v>
      </c>
      <c r="BN24" s="41" t="s">
        <v>370</v>
      </c>
      <c r="BO24" s="41">
        <v>240455</v>
      </c>
      <c r="BP24" s="41" t="s">
        <v>315</v>
      </c>
    </row>
    <row r="25" spans="1:68" x14ac:dyDescent="0.3">
      <c r="A25" s="41" t="s">
        <v>303</v>
      </c>
      <c r="B25" s="41" t="s">
        <v>8031</v>
      </c>
      <c r="C25" s="41">
        <v>410033</v>
      </c>
      <c r="D25" s="41" t="s">
        <v>8031</v>
      </c>
      <c r="E25" s="134"/>
      <c r="F25" s="120" t="s">
        <v>317</v>
      </c>
      <c r="G25" s="120" t="s">
        <v>4734</v>
      </c>
      <c r="H25" s="120">
        <v>240072</v>
      </c>
      <c r="I25" s="120" t="s">
        <v>4734</v>
      </c>
      <c r="K25" s="41" t="s">
        <v>317</v>
      </c>
      <c r="L25" s="41" t="s">
        <v>4734</v>
      </c>
      <c r="M25" s="41">
        <v>240072</v>
      </c>
      <c r="N25" s="47"/>
      <c r="O25" s="63"/>
      <c r="P25" s="63" t="str">
        <f t="shared" si="0"/>
        <v/>
      </c>
      <c r="Q25" s="63"/>
      <c r="R25" s="12" t="s">
        <v>317</v>
      </c>
      <c r="S25" s="12" t="s">
        <v>357</v>
      </c>
      <c r="T25" s="12" t="s">
        <v>357</v>
      </c>
      <c r="U25" s="12">
        <v>240072</v>
      </c>
      <c r="V25" s="12"/>
      <c r="W25" s="63"/>
      <c r="X25" s="12" t="s">
        <v>368</v>
      </c>
      <c r="Y25" s="12" t="s">
        <v>369</v>
      </c>
      <c r="Z25" s="12" t="s">
        <v>369</v>
      </c>
      <c r="AA25" s="12" t="s">
        <v>3167</v>
      </c>
      <c r="AB25" s="12"/>
      <c r="AD25" s="47" t="s">
        <v>317</v>
      </c>
      <c r="AE25" s="12" t="s">
        <v>357</v>
      </c>
      <c r="AF25" s="12">
        <v>240072</v>
      </c>
      <c r="AG25" s="48" t="str">
        <f>IFERROR(VLOOKUP($AF25,ELIST!$A$1:$B$1504,2,FALSE),"")</f>
        <v>Rivera, Jose J.</v>
      </c>
      <c r="AI25" s="34" t="s">
        <v>314</v>
      </c>
      <c r="AJ25" s="34" t="s">
        <v>4885</v>
      </c>
      <c r="AK25" s="34">
        <v>800062</v>
      </c>
      <c r="AL25" s="34" t="s">
        <v>4885</v>
      </c>
      <c r="AN25" s="42" t="s">
        <v>87</v>
      </c>
      <c r="AO25" s="42" t="s">
        <v>425</v>
      </c>
      <c r="AP25" s="42">
        <v>240037</v>
      </c>
      <c r="AQ25" s="42" t="s">
        <v>4881</v>
      </c>
      <c r="AT25" s="42" t="s">
        <v>317</v>
      </c>
      <c r="AU25" s="42" t="s">
        <v>3736</v>
      </c>
      <c r="AV25" s="42">
        <v>240072</v>
      </c>
      <c r="AW25" s="42" t="s">
        <v>4734</v>
      </c>
      <c r="AY25" s="42" t="s">
        <v>317</v>
      </c>
      <c r="AZ25" s="42" t="s">
        <v>3736</v>
      </c>
      <c r="BA25" s="42">
        <v>240072</v>
      </c>
      <c r="BB25" s="42" t="s">
        <v>3736</v>
      </c>
      <c r="BE25" s="41" t="s">
        <v>317</v>
      </c>
      <c r="BF25" s="41" t="s">
        <v>357</v>
      </c>
      <c r="BG25" s="41">
        <v>240072</v>
      </c>
      <c r="BH25" s="41" t="s">
        <v>357</v>
      </c>
      <c r="BL25" s="41" t="s">
        <v>3238</v>
      </c>
      <c r="BM25" s="41" t="s">
        <v>317</v>
      </c>
      <c r="BN25" s="41" t="s">
        <v>357</v>
      </c>
      <c r="BO25" s="41">
        <v>240072</v>
      </c>
      <c r="BP25" s="41" t="s">
        <v>317</v>
      </c>
    </row>
    <row r="26" spans="1:68" x14ac:dyDescent="0.3">
      <c r="A26" s="41" t="s">
        <v>304</v>
      </c>
      <c r="B26" s="41" t="s">
        <v>4721</v>
      </c>
      <c r="C26" s="41">
        <v>210089</v>
      </c>
      <c r="D26" s="41" t="s">
        <v>4721</v>
      </c>
      <c r="E26" s="134"/>
      <c r="F26" s="120" t="s">
        <v>318</v>
      </c>
      <c r="G26" s="120" t="s">
        <v>4735</v>
      </c>
      <c r="H26" s="120">
        <v>240696</v>
      </c>
      <c r="I26" s="120" t="s">
        <v>4735</v>
      </c>
      <c r="K26" s="41" t="s">
        <v>318</v>
      </c>
      <c r="L26" s="41" t="s">
        <v>4735</v>
      </c>
      <c r="M26" s="41">
        <v>240696</v>
      </c>
      <c r="N26" s="47"/>
      <c r="O26" s="63"/>
      <c r="P26" s="63" t="str">
        <f t="shared" si="0"/>
        <v/>
      </c>
      <c r="Q26" s="63"/>
      <c r="R26" s="12" t="s">
        <v>318</v>
      </c>
      <c r="S26" s="12" t="s">
        <v>502</v>
      </c>
      <c r="T26" s="12" t="s">
        <v>502</v>
      </c>
      <c r="U26" s="12">
        <v>240696</v>
      </c>
      <c r="V26" s="12"/>
      <c r="W26" s="63"/>
      <c r="X26" s="12" t="s">
        <v>74</v>
      </c>
      <c r="Y26" s="12" t="s">
        <v>5985</v>
      </c>
      <c r="Z26" s="12" t="s">
        <v>5985</v>
      </c>
      <c r="AA26" s="12" t="s">
        <v>4906</v>
      </c>
      <c r="AB26" s="12"/>
      <c r="AD26" s="47" t="s">
        <v>318</v>
      </c>
      <c r="AE26" s="12" t="s">
        <v>502</v>
      </c>
      <c r="AF26" s="12">
        <v>240696</v>
      </c>
      <c r="AG26" s="48" t="str">
        <f>IFERROR(VLOOKUP($AF26,ELIST!$A$1:$B$1504,2,FALSE),"")</f>
        <v>Malette, Troy S.</v>
      </c>
      <c r="AI26" s="12" t="s">
        <v>315</v>
      </c>
      <c r="AJ26" s="12" t="s">
        <v>6015</v>
      </c>
      <c r="AK26" s="12">
        <v>240455</v>
      </c>
      <c r="AL26" s="12" t="s">
        <v>4905</v>
      </c>
      <c r="AN26" s="43" t="s">
        <v>57</v>
      </c>
      <c r="AO26" s="43" t="s">
        <v>4882</v>
      </c>
      <c r="AP26" s="43">
        <v>240037</v>
      </c>
      <c r="AQ26" s="43" t="s">
        <v>4881</v>
      </c>
      <c r="AT26" s="43" t="s">
        <v>318</v>
      </c>
      <c r="AU26" s="43" t="s">
        <v>502</v>
      </c>
      <c r="AV26" s="43">
        <v>240696</v>
      </c>
      <c r="AW26" s="43" t="s">
        <v>4735</v>
      </c>
      <c r="AY26" s="43" t="s">
        <v>318</v>
      </c>
      <c r="AZ26" s="43" t="s">
        <v>3737</v>
      </c>
      <c r="BA26" s="43">
        <v>240696</v>
      </c>
      <c r="BB26" s="43" t="s">
        <v>3737</v>
      </c>
      <c r="BE26" s="41" t="s">
        <v>318</v>
      </c>
      <c r="BF26" s="41" t="s">
        <v>502</v>
      </c>
      <c r="BG26" s="41">
        <v>240696</v>
      </c>
      <c r="BH26" s="41" t="s">
        <v>502</v>
      </c>
      <c r="BL26" s="41" t="s">
        <v>3239</v>
      </c>
      <c r="BM26" s="41" t="s">
        <v>318</v>
      </c>
      <c r="BN26" s="41" t="s">
        <v>3240</v>
      </c>
      <c r="BO26" s="41">
        <v>240696</v>
      </c>
      <c r="BP26" s="41" t="s">
        <v>318</v>
      </c>
    </row>
    <row r="27" spans="1:68" x14ac:dyDescent="0.3">
      <c r="A27" s="41" t="s">
        <v>305</v>
      </c>
      <c r="B27" s="41" t="s">
        <v>4722</v>
      </c>
      <c r="C27" s="41">
        <v>210031</v>
      </c>
      <c r="D27" s="41" t="s">
        <v>4722</v>
      </c>
      <c r="E27" s="134"/>
      <c r="F27" s="120" t="s">
        <v>319</v>
      </c>
      <c r="G27" s="120" t="s">
        <v>4736</v>
      </c>
      <c r="H27" s="120">
        <v>240448</v>
      </c>
      <c r="I27" s="120" t="s">
        <v>4736</v>
      </c>
      <c r="K27" s="41" t="s">
        <v>319</v>
      </c>
      <c r="L27" s="41" t="s">
        <v>4736</v>
      </c>
      <c r="M27" s="41">
        <v>240448</v>
      </c>
      <c r="N27" s="47"/>
      <c r="O27" s="63"/>
      <c r="P27" s="63" t="str">
        <f t="shared" si="0"/>
        <v/>
      </c>
      <c r="Q27" s="63"/>
      <c r="R27" s="12" t="s">
        <v>319</v>
      </c>
      <c r="S27" s="12" t="s">
        <v>358</v>
      </c>
      <c r="T27" s="12" t="s">
        <v>358</v>
      </c>
      <c r="U27" s="12">
        <v>240448</v>
      </c>
      <c r="V27" s="12"/>
      <c r="W27" s="63"/>
      <c r="X27" s="12" t="s">
        <v>301</v>
      </c>
      <c r="Y27" s="12" t="s">
        <v>348</v>
      </c>
      <c r="Z27" s="12" t="s">
        <v>348</v>
      </c>
      <c r="AA27" s="12">
        <v>210036</v>
      </c>
      <c r="AB27" s="12"/>
      <c r="AD27" s="47" t="s">
        <v>319</v>
      </c>
      <c r="AE27" s="12" t="s">
        <v>358</v>
      </c>
      <c r="AF27" s="12">
        <v>240448</v>
      </c>
      <c r="AG27" s="48" t="str">
        <f>IFERROR(VLOOKUP($AF27,ELIST!$A$1:$B$1504,2,FALSE),"")</f>
        <v>Lozano Acosta, Alejandro</v>
      </c>
      <c r="AI27" s="34" t="s">
        <v>317</v>
      </c>
      <c r="AJ27" s="34" t="s">
        <v>357</v>
      </c>
      <c r="AK27" s="34">
        <v>240072</v>
      </c>
      <c r="AL27" s="34" t="s">
        <v>4913</v>
      </c>
      <c r="AN27" s="43" t="s">
        <v>3799</v>
      </c>
      <c r="AO27" s="43" t="s">
        <v>409</v>
      </c>
      <c r="AP27" s="43">
        <v>800033</v>
      </c>
      <c r="AQ27" s="43" t="s">
        <v>4883</v>
      </c>
      <c r="AT27" s="42" t="s">
        <v>319</v>
      </c>
      <c r="AU27" s="42" t="s">
        <v>358</v>
      </c>
      <c r="AV27" s="42">
        <v>240448</v>
      </c>
      <c r="AW27" s="42" t="s">
        <v>4736</v>
      </c>
      <c r="AY27" s="42" t="s">
        <v>319</v>
      </c>
      <c r="AZ27" s="42" t="s">
        <v>358</v>
      </c>
      <c r="BA27" s="42">
        <v>240448</v>
      </c>
      <c r="BB27" s="42" t="s">
        <v>358</v>
      </c>
      <c r="BE27" s="41" t="s">
        <v>319</v>
      </c>
      <c r="BF27" s="41" t="s">
        <v>358</v>
      </c>
      <c r="BG27" s="41">
        <v>240448</v>
      </c>
      <c r="BH27" s="41" t="s">
        <v>358</v>
      </c>
      <c r="BL27" s="41" t="s">
        <v>3241</v>
      </c>
      <c r="BM27" s="41" t="s">
        <v>319</v>
      </c>
      <c r="BN27" s="41" t="s">
        <v>358</v>
      </c>
      <c r="BO27" s="41">
        <v>240448</v>
      </c>
      <c r="BP27" s="41" t="s">
        <v>319</v>
      </c>
    </row>
    <row r="28" spans="1:68" x14ac:dyDescent="0.3">
      <c r="A28" s="41" t="s">
        <v>306</v>
      </c>
      <c r="B28" s="41" t="s">
        <v>4512</v>
      </c>
      <c r="C28" s="41" t="s">
        <v>4512</v>
      </c>
      <c r="D28" s="41" t="s">
        <v>4512</v>
      </c>
      <c r="E28" s="134"/>
      <c r="F28" s="120" t="s">
        <v>455</v>
      </c>
      <c r="G28" s="120" t="s">
        <v>4737</v>
      </c>
      <c r="H28" s="120">
        <v>240075</v>
      </c>
      <c r="I28" s="120" t="s">
        <v>4737</v>
      </c>
      <c r="K28" s="41" t="s">
        <v>455</v>
      </c>
      <c r="L28" s="41" t="s">
        <v>4737</v>
      </c>
      <c r="M28" s="41">
        <v>240075</v>
      </c>
      <c r="N28" s="47"/>
      <c r="O28" s="63"/>
      <c r="P28" s="63" t="str">
        <f t="shared" si="0"/>
        <v/>
      </c>
      <c r="Q28" s="63"/>
      <c r="R28" s="12" t="s">
        <v>455</v>
      </c>
      <c r="S28" s="12" t="s">
        <v>390</v>
      </c>
      <c r="T28" s="12" t="s">
        <v>390</v>
      </c>
      <c r="U28" s="12">
        <v>240075</v>
      </c>
      <c r="V28" s="12"/>
      <c r="W28" s="63"/>
      <c r="X28" s="12" t="s">
        <v>3187</v>
      </c>
      <c r="Y28" s="12" t="s">
        <v>3392</v>
      </c>
      <c r="Z28" s="12" t="s">
        <v>3392</v>
      </c>
      <c r="AA28" s="12">
        <v>210078</v>
      </c>
      <c r="AB28" s="12"/>
      <c r="AD28" s="47" t="s">
        <v>455</v>
      </c>
      <c r="AE28" s="12" t="s">
        <v>390</v>
      </c>
      <c r="AF28" s="12">
        <v>240075</v>
      </c>
      <c r="AG28" s="48" t="str">
        <f>IFERROR(VLOOKUP($AF28,ELIST!$A$1:$B$1504,2,FALSE),"")</f>
        <v>Rodriguez, Juan P.</v>
      </c>
      <c r="AI28" s="12" t="s">
        <v>318</v>
      </c>
      <c r="AJ28" s="12" t="s">
        <v>502</v>
      </c>
      <c r="AK28" s="12">
        <v>240696</v>
      </c>
      <c r="AL28" s="12" t="s">
        <v>4976</v>
      </c>
      <c r="AN28" s="42" t="s">
        <v>433</v>
      </c>
      <c r="AO28" s="42" t="s">
        <v>434</v>
      </c>
      <c r="AP28" s="42">
        <v>230005</v>
      </c>
      <c r="AQ28" s="42" t="s">
        <v>4884</v>
      </c>
      <c r="AT28" s="43" t="s">
        <v>455</v>
      </c>
      <c r="AU28" s="43" t="s">
        <v>3738</v>
      </c>
      <c r="AV28" s="43">
        <v>240075</v>
      </c>
      <c r="AW28" s="43" t="s">
        <v>4737</v>
      </c>
      <c r="AY28" s="43" t="s">
        <v>455</v>
      </c>
      <c r="AZ28" s="43" t="s">
        <v>3738</v>
      </c>
      <c r="BA28" s="43">
        <v>240075</v>
      </c>
      <c r="BB28" s="43" t="s">
        <v>3738</v>
      </c>
      <c r="BE28" s="41" t="s">
        <v>455</v>
      </c>
      <c r="BF28" s="41" t="s">
        <v>390</v>
      </c>
      <c r="BG28" s="41">
        <v>240075</v>
      </c>
      <c r="BH28" s="41" t="s">
        <v>390</v>
      </c>
      <c r="BL28" s="41" t="s">
        <v>3242</v>
      </c>
      <c r="BM28" s="41" t="s">
        <v>455</v>
      </c>
      <c r="BN28" s="41" t="s">
        <v>390</v>
      </c>
      <c r="BO28" s="41">
        <v>240075</v>
      </c>
      <c r="BP28" s="41" t="s">
        <v>455</v>
      </c>
    </row>
    <row r="29" spans="1:68" x14ac:dyDescent="0.3">
      <c r="A29" s="41" t="s">
        <v>307</v>
      </c>
      <c r="B29" s="41" t="s">
        <v>4724</v>
      </c>
      <c r="C29" s="41">
        <v>210076</v>
      </c>
      <c r="D29" s="41" t="s">
        <v>4724</v>
      </c>
      <c r="E29" s="134"/>
      <c r="F29" s="120" t="s">
        <v>456</v>
      </c>
      <c r="G29" s="120" t="s">
        <v>4738</v>
      </c>
      <c r="H29" s="120">
        <v>240442</v>
      </c>
      <c r="I29" s="120" t="s">
        <v>4738</v>
      </c>
      <c r="K29" s="41" t="s">
        <v>456</v>
      </c>
      <c r="L29" s="41" t="s">
        <v>4738</v>
      </c>
      <c r="M29" s="41">
        <v>240442</v>
      </c>
      <c r="N29" s="47"/>
      <c r="O29" s="63"/>
      <c r="P29" s="63" t="str">
        <f t="shared" si="0"/>
        <v/>
      </c>
      <c r="Q29" s="63"/>
      <c r="R29" s="12" t="s">
        <v>456</v>
      </c>
      <c r="S29" s="12" t="s">
        <v>406</v>
      </c>
      <c r="T29" s="12" t="s">
        <v>406</v>
      </c>
      <c r="U29" s="12">
        <v>240442</v>
      </c>
      <c r="V29" s="12"/>
      <c r="W29" s="63"/>
      <c r="X29" s="12" t="s">
        <v>295</v>
      </c>
      <c r="Y29" s="12" t="s">
        <v>6032</v>
      </c>
      <c r="Z29" s="12" t="s">
        <v>6032</v>
      </c>
      <c r="AA29" s="12">
        <v>410032</v>
      </c>
      <c r="AB29" s="12"/>
      <c r="AD29" s="47" t="s">
        <v>456</v>
      </c>
      <c r="AE29" s="12" t="s">
        <v>406</v>
      </c>
      <c r="AF29" s="12">
        <v>240442</v>
      </c>
      <c r="AG29" s="48" t="str">
        <f>IFERROR(VLOOKUP($AF29,ELIST!$A$1:$B$1504,2,FALSE),"")</f>
        <v>Miramontes, Alonso</v>
      </c>
      <c r="AI29" s="34" t="s">
        <v>319</v>
      </c>
      <c r="AJ29" s="34" t="s">
        <v>358</v>
      </c>
      <c r="AK29" s="34">
        <v>240448</v>
      </c>
      <c r="AL29" s="34" t="s">
        <v>4859</v>
      </c>
      <c r="AN29" s="42" t="s">
        <v>314</v>
      </c>
      <c r="AO29" s="42" t="s">
        <v>4885</v>
      </c>
      <c r="AP29" s="42">
        <v>800062</v>
      </c>
      <c r="AQ29" s="42" t="s">
        <v>4885</v>
      </c>
      <c r="AT29" s="42" t="s">
        <v>456</v>
      </c>
      <c r="AU29" s="42" t="s">
        <v>406</v>
      </c>
      <c r="AV29" s="42">
        <v>240442</v>
      </c>
      <c r="AW29" s="42" t="s">
        <v>4738</v>
      </c>
      <c r="AY29" s="42" t="s">
        <v>456</v>
      </c>
      <c r="AZ29" s="42" t="s">
        <v>406</v>
      </c>
      <c r="BA29" s="42">
        <v>240442</v>
      </c>
      <c r="BB29" s="42" t="s">
        <v>406</v>
      </c>
      <c r="BE29" s="41" t="s">
        <v>456</v>
      </c>
      <c r="BF29" s="41" t="s">
        <v>406</v>
      </c>
      <c r="BG29" s="41">
        <v>240442</v>
      </c>
      <c r="BH29" s="41" t="s">
        <v>406</v>
      </c>
      <c r="BL29" s="41" t="s">
        <v>3243</v>
      </c>
      <c r="BM29" s="41" t="s">
        <v>456</v>
      </c>
      <c r="BN29" s="41" t="s">
        <v>406</v>
      </c>
      <c r="BO29" s="41">
        <v>240442</v>
      </c>
      <c r="BP29" s="41" t="s">
        <v>456</v>
      </c>
    </row>
    <row r="30" spans="1:68" x14ac:dyDescent="0.3">
      <c r="A30" s="41" t="s">
        <v>308</v>
      </c>
      <c r="B30" s="41" t="s">
        <v>8039</v>
      </c>
      <c r="C30" s="41">
        <v>230021</v>
      </c>
      <c r="D30" s="41" t="s">
        <v>8039</v>
      </c>
      <c r="E30" s="134"/>
      <c r="F30" s="120" t="s">
        <v>481</v>
      </c>
      <c r="G30" s="120" t="s">
        <v>4740</v>
      </c>
      <c r="H30" s="120">
        <v>240607</v>
      </c>
      <c r="I30" s="120" t="s">
        <v>4740</v>
      </c>
      <c r="K30" s="41" t="s">
        <v>481</v>
      </c>
      <c r="L30" s="41" t="s">
        <v>4740</v>
      </c>
      <c r="M30" s="41">
        <v>240607</v>
      </c>
      <c r="N30" s="47"/>
      <c r="O30" s="63"/>
      <c r="P30" s="63" t="str">
        <f t="shared" si="0"/>
        <v/>
      </c>
      <c r="Q30" s="63"/>
      <c r="R30" s="12" t="s">
        <v>481</v>
      </c>
      <c r="S30" s="12" t="s">
        <v>3310</v>
      </c>
      <c r="T30" s="12" t="s">
        <v>3310</v>
      </c>
      <c r="U30" s="12">
        <v>240607</v>
      </c>
      <c r="V30" s="12"/>
      <c r="W30" s="63"/>
      <c r="X30" s="12" t="s">
        <v>3800</v>
      </c>
      <c r="Y30" s="12" t="s">
        <v>4897</v>
      </c>
      <c r="Z30" s="12" t="s">
        <v>4897</v>
      </c>
      <c r="AA30" s="12">
        <v>240028</v>
      </c>
      <c r="AB30" s="12"/>
      <c r="AD30" s="47" t="s">
        <v>481</v>
      </c>
      <c r="AE30" s="12" t="s">
        <v>3310</v>
      </c>
      <c r="AF30" s="12">
        <v>240607</v>
      </c>
      <c r="AG30" s="48" t="str">
        <f>IFERROR(VLOOKUP($AF30,ELIST!$A$1:$B$1504,2,FALSE),"")</f>
        <v>Flores, Jorge L.</v>
      </c>
      <c r="AI30" s="12" t="s">
        <v>455</v>
      </c>
      <c r="AJ30" s="12" t="s">
        <v>390</v>
      </c>
      <c r="AK30" s="12">
        <v>240075</v>
      </c>
      <c r="AL30" s="12" t="s">
        <v>4929</v>
      </c>
      <c r="AN30" s="42" t="s">
        <v>310</v>
      </c>
      <c r="AO30" s="42" t="s">
        <v>354</v>
      </c>
      <c r="AP30" s="42">
        <v>820003</v>
      </c>
      <c r="AQ30" s="42" t="s">
        <v>4886</v>
      </c>
      <c r="AT30" s="43" t="s">
        <v>481</v>
      </c>
      <c r="AU30" s="43" t="s">
        <v>4739</v>
      </c>
      <c r="AV30" s="43">
        <v>240607</v>
      </c>
      <c r="AW30" s="43" t="s">
        <v>4740</v>
      </c>
      <c r="AY30" s="43" t="s">
        <v>481</v>
      </c>
      <c r="AZ30" s="43" t="s">
        <v>3310</v>
      </c>
      <c r="BA30" s="43">
        <v>240607</v>
      </c>
      <c r="BB30" s="43" t="s">
        <v>3310</v>
      </c>
      <c r="BE30" s="41" t="s">
        <v>481</v>
      </c>
      <c r="BF30" s="41" t="s">
        <v>417</v>
      </c>
      <c r="BG30" s="41">
        <v>340010</v>
      </c>
      <c r="BH30" s="41" t="s">
        <v>417</v>
      </c>
      <c r="BL30" s="41" t="s">
        <v>3244</v>
      </c>
      <c r="BM30" s="41" t="s">
        <v>481</v>
      </c>
      <c r="BN30" s="41" t="s">
        <v>417</v>
      </c>
      <c r="BO30" s="41">
        <v>340010</v>
      </c>
      <c r="BP30" s="41" t="s">
        <v>481</v>
      </c>
    </row>
    <row r="31" spans="1:68" x14ac:dyDescent="0.3">
      <c r="A31" s="41" t="s">
        <v>309</v>
      </c>
      <c r="B31" s="41" t="s">
        <v>4727</v>
      </c>
      <c r="C31" s="41">
        <v>240165</v>
      </c>
      <c r="D31" s="41" t="s">
        <v>4727</v>
      </c>
      <c r="E31" s="134"/>
      <c r="F31" s="120" t="s">
        <v>482</v>
      </c>
      <c r="G31" s="120" t="s">
        <v>4741</v>
      </c>
      <c r="H31" s="120">
        <v>240067</v>
      </c>
      <c r="I31" s="120" t="s">
        <v>4741</v>
      </c>
      <c r="K31" s="41" t="s">
        <v>482</v>
      </c>
      <c r="L31" s="41" t="s">
        <v>4741</v>
      </c>
      <c r="M31" s="41">
        <v>240067</v>
      </c>
      <c r="N31" s="47"/>
      <c r="O31" s="63"/>
      <c r="P31" s="63" t="str">
        <f t="shared" si="0"/>
        <v/>
      </c>
      <c r="Q31" s="63"/>
      <c r="R31" s="12" t="s">
        <v>482</v>
      </c>
      <c r="S31" s="12" t="s">
        <v>423</v>
      </c>
      <c r="T31" s="12" t="s">
        <v>423</v>
      </c>
      <c r="U31" s="12">
        <v>240067</v>
      </c>
      <c r="V31" s="12"/>
      <c r="W31" s="63"/>
      <c r="X31" s="12" t="s">
        <v>298</v>
      </c>
      <c r="Y31" s="12" t="s">
        <v>536</v>
      </c>
      <c r="Z31" s="12" t="s">
        <v>536</v>
      </c>
      <c r="AA31" s="12">
        <v>310008</v>
      </c>
      <c r="AB31" s="12"/>
      <c r="AD31" s="47" t="s">
        <v>482</v>
      </c>
      <c r="AE31" s="12" t="s">
        <v>423</v>
      </c>
      <c r="AF31" s="12">
        <v>240067</v>
      </c>
      <c r="AG31" s="48" t="str">
        <f>IFERROR(VLOOKUP($AF31,ELIST!$A$1:$B$1504,2,FALSE),"")</f>
        <v>Rangel, Jose M.</v>
      </c>
      <c r="AI31" s="34" t="s">
        <v>456</v>
      </c>
      <c r="AJ31" s="34" t="s">
        <v>406</v>
      </c>
      <c r="AK31" s="34">
        <v>240442</v>
      </c>
      <c r="AL31" s="34" t="s">
        <v>4862</v>
      </c>
      <c r="AN31" s="42" t="s">
        <v>511</v>
      </c>
      <c r="AO31" s="42" t="s">
        <v>3351</v>
      </c>
      <c r="AP31" s="42">
        <v>230016</v>
      </c>
      <c r="AQ31" s="42" t="s">
        <v>4887</v>
      </c>
      <c r="AT31" s="42" t="s">
        <v>482</v>
      </c>
      <c r="AU31" s="42" t="s">
        <v>423</v>
      </c>
      <c r="AV31" s="42">
        <v>240067</v>
      </c>
      <c r="AW31" s="42" t="s">
        <v>4741</v>
      </c>
      <c r="AY31" s="42" t="s">
        <v>482</v>
      </c>
      <c r="AZ31" s="42" t="s">
        <v>423</v>
      </c>
      <c r="BA31" s="42">
        <v>240067</v>
      </c>
      <c r="BB31" s="42" t="s">
        <v>423</v>
      </c>
      <c r="BE31" s="41" t="s">
        <v>482</v>
      </c>
      <c r="BF31" s="41" t="s">
        <v>423</v>
      </c>
      <c r="BG31" s="41">
        <v>240067</v>
      </c>
      <c r="BH31" s="41" t="s">
        <v>423</v>
      </c>
      <c r="BL31" s="41" t="s">
        <v>3245</v>
      </c>
      <c r="BM31" s="41" t="s">
        <v>482</v>
      </c>
      <c r="BN31" s="41" t="s">
        <v>423</v>
      </c>
      <c r="BO31" s="41">
        <v>240067</v>
      </c>
      <c r="BP31" s="41" t="s">
        <v>482</v>
      </c>
    </row>
    <row r="32" spans="1:68" x14ac:dyDescent="0.3">
      <c r="A32" s="41" t="s">
        <v>310</v>
      </c>
      <c r="B32" s="41" t="s">
        <v>4728</v>
      </c>
      <c r="C32" s="41">
        <v>820003</v>
      </c>
      <c r="D32" s="41" t="s">
        <v>4728</v>
      </c>
      <c r="E32" s="134"/>
      <c r="F32" s="120" t="s">
        <v>457</v>
      </c>
      <c r="G32" s="120" t="s">
        <v>4742</v>
      </c>
      <c r="H32" s="120">
        <v>240080</v>
      </c>
      <c r="I32" s="120" t="s">
        <v>4742</v>
      </c>
      <c r="K32" s="41" t="s">
        <v>457</v>
      </c>
      <c r="L32" s="41" t="s">
        <v>4742</v>
      </c>
      <c r="M32" s="41">
        <v>240080</v>
      </c>
      <c r="N32" s="47"/>
      <c r="O32" s="63"/>
      <c r="P32" s="63" t="str">
        <f t="shared" si="0"/>
        <v/>
      </c>
      <c r="Q32" s="63"/>
      <c r="R32" s="12" t="s">
        <v>457</v>
      </c>
      <c r="S32" s="12" t="s">
        <v>401</v>
      </c>
      <c r="T32" s="12" t="s">
        <v>401</v>
      </c>
      <c r="U32" s="12">
        <v>240080</v>
      </c>
      <c r="V32" s="12"/>
      <c r="W32" s="63"/>
      <c r="X32" s="12" t="s">
        <v>6047</v>
      </c>
      <c r="Y32" s="12" t="s">
        <v>428</v>
      </c>
      <c r="Z32" s="12" t="s">
        <v>428</v>
      </c>
      <c r="AA32" s="12">
        <v>440082</v>
      </c>
      <c r="AB32" s="12"/>
      <c r="AD32" s="47" t="s">
        <v>457</v>
      </c>
      <c r="AE32" s="12" t="s">
        <v>401</v>
      </c>
      <c r="AF32" s="12">
        <v>240080</v>
      </c>
      <c r="AG32" s="48" t="str">
        <f>IFERROR(VLOOKUP($AF32,ELIST!$A$1:$B$1504,2,FALSE),"")</f>
        <v>Ruiz, Juan L.</v>
      </c>
      <c r="AI32" s="12" t="s">
        <v>481</v>
      </c>
      <c r="AJ32" s="12" t="s">
        <v>3310</v>
      </c>
      <c r="AK32" s="12">
        <v>240607</v>
      </c>
      <c r="AL32" s="12" t="s">
        <v>4908</v>
      </c>
      <c r="AN32" s="42" t="s">
        <v>88</v>
      </c>
      <c r="AO32" s="42" t="s">
        <v>427</v>
      </c>
      <c r="AP32" s="42">
        <v>240051</v>
      </c>
      <c r="AQ32" s="42" t="s">
        <v>4888</v>
      </c>
      <c r="AT32" s="43" t="s">
        <v>457</v>
      </c>
      <c r="AU32" s="43" t="s">
        <v>3739</v>
      </c>
      <c r="AV32" s="43">
        <v>240080</v>
      </c>
      <c r="AW32" s="43" t="s">
        <v>4742</v>
      </c>
      <c r="AY32" s="43" t="s">
        <v>457</v>
      </c>
      <c r="AZ32" s="43" t="s">
        <v>3739</v>
      </c>
      <c r="BA32" s="43">
        <v>240080</v>
      </c>
      <c r="BB32" s="43" t="s">
        <v>3739</v>
      </c>
      <c r="BE32" s="41" t="s">
        <v>457</v>
      </c>
      <c r="BF32" s="41" t="s">
        <v>401</v>
      </c>
      <c r="BG32" s="41">
        <v>240080</v>
      </c>
      <c r="BH32" s="41" t="s">
        <v>401</v>
      </c>
      <c r="BL32" s="41" t="s">
        <v>3246</v>
      </c>
      <c r="BM32" s="41" t="s">
        <v>457</v>
      </c>
      <c r="BN32" s="41" t="s">
        <v>401</v>
      </c>
      <c r="BO32" s="41">
        <v>240080</v>
      </c>
      <c r="BP32" s="41" t="s">
        <v>457</v>
      </c>
    </row>
    <row r="33" spans="1:68" x14ac:dyDescent="0.3">
      <c r="A33" s="41" t="s">
        <v>311</v>
      </c>
      <c r="B33" s="41" t="s">
        <v>4729</v>
      </c>
      <c r="C33" s="41">
        <v>800057</v>
      </c>
      <c r="D33" s="41" t="s">
        <v>4729</v>
      </c>
      <c r="E33" s="134"/>
      <c r="F33" s="120" t="s">
        <v>459</v>
      </c>
      <c r="G33" s="120" t="s">
        <v>4743</v>
      </c>
      <c r="H33" s="120">
        <v>240624</v>
      </c>
      <c r="I33" s="120" t="s">
        <v>4743</v>
      </c>
      <c r="K33" s="41" t="s">
        <v>459</v>
      </c>
      <c r="L33" s="41" t="s">
        <v>4743</v>
      </c>
      <c r="M33" s="41">
        <v>240624</v>
      </c>
      <c r="N33" s="47"/>
      <c r="O33" s="63"/>
      <c r="P33" s="63" t="str">
        <f t="shared" si="0"/>
        <v/>
      </c>
      <c r="Q33" s="63"/>
      <c r="R33" s="12" t="s">
        <v>459</v>
      </c>
      <c r="S33" s="12" t="s">
        <v>422</v>
      </c>
      <c r="T33" s="12" t="s">
        <v>422</v>
      </c>
      <c r="U33" s="12">
        <v>240624</v>
      </c>
      <c r="V33" s="12"/>
      <c r="W33" s="63"/>
      <c r="X33" s="12" t="s">
        <v>456</v>
      </c>
      <c r="Y33" s="12" t="s">
        <v>406</v>
      </c>
      <c r="Z33" s="12" t="s">
        <v>406</v>
      </c>
      <c r="AA33" s="12">
        <v>240442</v>
      </c>
      <c r="AB33" s="12"/>
      <c r="AD33" s="47" t="s">
        <v>459</v>
      </c>
      <c r="AE33" s="12" t="s">
        <v>422</v>
      </c>
      <c r="AF33" s="12">
        <v>240624</v>
      </c>
      <c r="AG33" s="48" t="str">
        <f>IFERROR(VLOOKUP($AF33,ELIST!$A$1:$B$1504,2,FALSE),"")</f>
        <v>Vazquez De La Cruz, Ramiro</v>
      </c>
      <c r="AI33" s="34" t="s">
        <v>482</v>
      </c>
      <c r="AJ33" s="34" t="s">
        <v>423</v>
      </c>
      <c r="AK33" s="34">
        <v>240067</v>
      </c>
      <c r="AL33" s="34" t="s">
        <v>4916</v>
      </c>
      <c r="AN33" s="43" t="s">
        <v>3440</v>
      </c>
      <c r="AO33" s="43" t="s">
        <v>343</v>
      </c>
      <c r="AP33" s="43">
        <v>210041</v>
      </c>
      <c r="AQ33" s="43" t="s">
        <v>4889</v>
      </c>
      <c r="AT33" s="42" t="s">
        <v>459</v>
      </c>
      <c r="AU33" s="42" t="s">
        <v>422</v>
      </c>
      <c r="AV33" s="42">
        <v>240624</v>
      </c>
      <c r="AW33" s="42" t="s">
        <v>4743</v>
      </c>
      <c r="AY33" s="42" t="s">
        <v>459</v>
      </c>
      <c r="AZ33" s="42" t="s">
        <v>422</v>
      </c>
      <c r="BA33" s="42">
        <v>240624</v>
      </c>
      <c r="BB33" s="42" t="s">
        <v>422</v>
      </c>
      <c r="BE33" s="41" t="s">
        <v>459</v>
      </c>
      <c r="BF33" s="41" t="s">
        <v>422</v>
      </c>
      <c r="BG33" s="41">
        <v>240624</v>
      </c>
      <c r="BH33" s="41" t="s">
        <v>422</v>
      </c>
      <c r="BL33" s="41" t="s">
        <v>3247</v>
      </c>
      <c r="BM33" s="41" t="s">
        <v>459</v>
      </c>
      <c r="BN33" s="41" t="s">
        <v>422</v>
      </c>
      <c r="BO33" s="41">
        <v>240624</v>
      </c>
      <c r="BP33" s="41" t="s">
        <v>459</v>
      </c>
    </row>
    <row r="34" spans="1:68" x14ac:dyDescent="0.3">
      <c r="A34" s="41" t="s">
        <v>312</v>
      </c>
      <c r="B34" s="41" t="s">
        <v>8271</v>
      </c>
      <c r="C34" s="41" t="s">
        <v>8271</v>
      </c>
      <c r="D34" s="41" t="s">
        <v>8271</v>
      </c>
      <c r="E34" s="134"/>
      <c r="F34" s="120" t="s">
        <v>460</v>
      </c>
      <c r="G34" s="120" t="s">
        <v>4744</v>
      </c>
      <c r="H34" s="120">
        <v>440061</v>
      </c>
      <c r="I34" s="120" t="s">
        <v>4744</v>
      </c>
      <c r="K34" s="41" t="s">
        <v>460</v>
      </c>
      <c r="L34" s="41" t="s">
        <v>4744</v>
      </c>
      <c r="M34" s="41">
        <v>440061</v>
      </c>
      <c r="N34" s="47"/>
      <c r="O34" s="63"/>
      <c r="P34" s="63" t="str">
        <f t="shared" si="0"/>
        <v/>
      </c>
      <c r="Q34" s="63"/>
      <c r="R34" s="12" t="s">
        <v>460</v>
      </c>
      <c r="S34" s="12" t="s">
        <v>391</v>
      </c>
      <c r="T34" s="12" t="s">
        <v>391</v>
      </c>
      <c r="U34" s="12">
        <v>440061</v>
      </c>
      <c r="V34" s="12"/>
      <c r="W34" s="63"/>
      <c r="X34" s="12" t="s">
        <v>463</v>
      </c>
      <c r="Y34" s="12" t="s">
        <v>388</v>
      </c>
      <c r="Z34" s="12" t="s">
        <v>388</v>
      </c>
      <c r="AA34" s="12">
        <v>240348</v>
      </c>
      <c r="AB34" s="12"/>
      <c r="AD34" s="47" t="s">
        <v>460</v>
      </c>
      <c r="AE34" s="12" t="s">
        <v>391</v>
      </c>
      <c r="AF34" s="12">
        <v>440061</v>
      </c>
      <c r="AG34" s="48" t="str">
        <f>IFERROR(VLOOKUP($AF34,ELIST!$A$1:$B$1504,2,FALSE),"")</f>
        <v>Garcia-Andrade, Uriel</v>
      </c>
      <c r="AI34" s="12" t="s">
        <v>457</v>
      </c>
      <c r="AJ34" s="12" t="s">
        <v>401</v>
      </c>
      <c r="AK34" s="12">
        <v>240080</v>
      </c>
      <c r="AL34" s="12" t="s">
        <v>4925</v>
      </c>
      <c r="AN34" s="44" t="s">
        <v>444</v>
      </c>
      <c r="AO34" s="44" t="s">
        <v>343</v>
      </c>
      <c r="AP34" s="44">
        <v>210041</v>
      </c>
      <c r="AQ34" s="44" t="s">
        <v>4889</v>
      </c>
      <c r="AT34" s="43" t="s">
        <v>460</v>
      </c>
      <c r="AU34" s="43" t="s">
        <v>391</v>
      </c>
      <c r="AV34" s="43">
        <v>440061</v>
      </c>
      <c r="AW34" s="43" t="s">
        <v>4744</v>
      </c>
      <c r="AY34" s="43" t="s">
        <v>460</v>
      </c>
      <c r="AZ34" s="43" t="s">
        <v>391</v>
      </c>
      <c r="BA34" s="43">
        <v>440061</v>
      </c>
      <c r="BB34" s="43" t="s">
        <v>391</v>
      </c>
      <c r="BE34" s="41" t="s">
        <v>460</v>
      </c>
      <c r="BF34" s="41" t="s">
        <v>391</v>
      </c>
      <c r="BG34" s="41">
        <v>440061</v>
      </c>
      <c r="BH34" s="41" t="s">
        <v>391</v>
      </c>
      <c r="BL34" s="41" t="s">
        <v>3248</v>
      </c>
      <c r="BM34" s="41" t="s">
        <v>460</v>
      </c>
      <c r="BN34" s="41" t="s">
        <v>3249</v>
      </c>
      <c r="BO34" s="41">
        <v>440061</v>
      </c>
      <c r="BP34" s="41" t="s">
        <v>460</v>
      </c>
    </row>
    <row r="35" spans="1:68" x14ac:dyDescent="0.3">
      <c r="A35" s="41" t="s">
        <v>313</v>
      </c>
      <c r="B35" s="41" t="s">
        <v>7794</v>
      </c>
      <c r="C35" s="41" t="s">
        <v>7794</v>
      </c>
      <c r="D35" s="41" t="s">
        <v>7794</v>
      </c>
      <c r="E35" s="134"/>
      <c r="F35" s="120" t="s">
        <v>483</v>
      </c>
      <c r="G35" s="120" t="s">
        <v>4746</v>
      </c>
      <c r="H35" s="120">
        <v>240049</v>
      </c>
      <c r="I35" s="120" t="s">
        <v>4746</v>
      </c>
      <c r="K35" s="41" t="s">
        <v>483</v>
      </c>
      <c r="L35" s="41" t="s">
        <v>4746</v>
      </c>
      <c r="M35" s="41">
        <v>240049</v>
      </c>
      <c r="N35" s="47"/>
      <c r="O35" s="63"/>
      <c r="P35" s="63" t="str">
        <f t="shared" si="0"/>
        <v/>
      </c>
      <c r="Q35" s="63"/>
      <c r="R35" s="12" t="s">
        <v>483</v>
      </c>
      <c r="S35" s="12" t="s">
        <v>416</v>
      </c>
      <c r="T35" s="12" t="s">
        <v>416</v>
      </c>
      <c r="U35" s="12">
        <v>240049</v>
      </c>
      <c r="V35" s="12"/>
      <c r="W35" s="63"/>
      <c r="X35" s="12" t="s">
        <v>253</v>
      </c>
      <c r="Y35" s="12" t="s">
        <v>441</v>
      </c>
      <c r="Z35" s="12" t="s">
        <v>441</v>
      </c>
      <c r="AA35" s="12">
        <v>440032</v>
      </c>
      <c r="AB35" s="12"/>
      <c r="AD35" s="47" t="s">
        <v>483</v>
      </c>
      <c r="AE35" s="12" t="s">
        <v>416</v>
      </c>
      <c r="AF35" s="12">
        <v>240049</v>
      </c>
      <c r="AG35" s="48" t="str">
        <f>IFERROR(VLOOKUP($AF35,ELIST!$A$1:$B$1504,2,FALSE),"")</f>
        <v>Lopez Lira, Jose P.</v>
      </c>
      <c r="AI35" s="34" t="s">
        <v>459</v>
      </c>
      <c r="AJ35" s="34" t="s">
        <v>422</v>
      </c>
      <c r="AK35" s="34">
        <v>240624</v>
      </c>
      <c r="AL35" s="34" t="s">
        <v>4957</v>
      </c>
      <c r="AN35" s="42" t="s">
        <v>372</v>
      </c>
      <c r="AO35" s="42" t="s">
        <v>373</v>
      </c>
      <c r="AP35" s="42">
        <v>800047</v>
      </c>
      <c r="AQ35" s="42" t="s">
        <v>4890</v>
      </c>
      <c r="AT35" s="42" t="s">
        <v>483</v>
      </c>
      <c r="AU35" s="42" t="s">
        <v>4745</v>
      </c>
      <c r="AV35" s="42">
        <v>240049</v>
      </c>
      <c r="AW35" s="42" t="s">
        <v>4746</v>
      </c>
      <c r="AY35" s="42" t="s">
        <v>483</v>
      </c>
      <c r="AZ35" s="42" t="s">
        <v>416</v>
      </c>
      <c r="BA35" s="42">
        <v>240049</v>
      </c>
      <c r="BB35" s="42" t="s">
        <v>416</v>
      </c>
      <c r="BE35" s="41" t="s">
        <v>483</v>
      </c>
      <c r="BF35" s="41" t="s">
        <v>416</v>
      </c>
      <c r="BG35" s="41">
        <v>240049</v>
      </c>
      <c r="BH35" s="41" t="s">
        <v>416</v>
      </c>
      <c r="BL35" s="41" t="s">
        <v>3250</v>
      </c>
      <c r="BM35" s="41" t="s">
        <v>483</v>
      </c>
      <c r="BN35" s="41" t="s">
        <v>416</v>
      </c>
      <c r="BO35" s="41">
        <v>240049</v>
      </c>
      <c r="BP35" s="41" t="s">
        <v>483</v>
      </c>
    </row>
    <row r="36" spans="1:68" x14ac:dyDescent="0.3">
      <c r="A36" s="41" t="s">
        <v>314</v>
      </c>
      <c r="B36" s="41" t="s">
        <v>529</v>
      </c>
      <c r="C36" s="41" t="s">
        <v>529</v>
      </c>
      <c r="D36" s="41" t="s">
        <v>529</v>
      </c>
      <c r="E36" s="134"/>
      <c r="F36" s="120" t="s">
        <v>461</v>
      </c>
      <c r="G36" s="120" t="s">
        <v>4747</v>
      </c>
      <c r="H36" s="120">
        <v>440273</v>
      </c>
      <c r="I36" s="120" t="s">
        <v>4747</v>
      </c>
      <c r="K36" s="41" t="s">
        <v>461</v>
      </c>
      <c r="L36" s="41" t="s">
        <v>4747</v>
      </c>
      <c r="M36" s="41">
        <v>440273</v>
      </c>
      <c r="N36" s="47"/>
      <c r="O36" s="63"/>
      <c r="P36" s="63" t="str">
        <f t="shared" si="0"/>
        <v/>
      </c>
      <c r="Q36" s="63"/>
      <c r="R36" s="12" t="s">
        <v>461</v>
      </c>
      <c r="S36" s="12" t="s">
        <v>405</v>
      </c>
      <c r="T36" s="12" t="s">
        <v>405</v>
      </c>
      <c r="U36" s="12">
        <v>440273</v>
      </c>
      <c r="V36" s="12"/>
      <c r="W36" s="63"/>
      <c r="X36" s="12" t="s">
        <v>68</v>
      </c>
      <c r="Y36" s="12" t="s">
        <v>408</v>
      </c>
      <c r="Z36" s="12" t="s">
        <v>408</v>
      </c>
      <c r="AA36" s="12">
        <v>240073</v>
      </c>
      <c r="AB36" s="12"/>
      <c r="AD36" s="47" t="s">
        <v>461</v>
      </c>
      <c r="AE36" s="12" t="s">
        <v>405</v>
      </c>
      <c r="AF36" s="12">
        <v>440273</v>
      </c>
      <c r="AG36" s="48" t="str">
        <f>IFERROR(VLOOKUP($AF36,ELIST!$A$1:$B$1504,2,FALSE),"")</f>
        <v>Reyes, Aureliano</v>
      </c>
      <c r="AI36" s="12" t="s">
        <v>460</v>
      </c>
      <c r="AJ36" s="12" t="s">
        <v>391</v>
      </c>
      <c r="AK36" s="12">
        <v>440061</v>
      </c>
      <c r="AL36" s="12" t="s">
        <v>4979</v>
      </c>
      <c r="AN36" s="44" t="s">
        <v>3801</v>
      </c>
      <c r="AO36" s="44" t="s">
        <v>495</v>
      </c>
      <c r="AP36" s="44">
        <v>800053</v>
      </c>
      <c r="AQ36" s="44" t="s">
        <v>4891</v>
      </c>
      <c r="AT36" s="43" t="s">
        <v>461</v>
      </c>
      <c r="AU36" s="43" t="s">
        <v>405</v>
      </c>
      <c r="AV36" s="43">
        <v>440273</v>
      </c>
      <c r="AW36" s="43" t="s">
        <v>4747</v>
      </c>
      <c r="AY36" s="43" t="s">
        <v>461</v>
      </c>
      <c r="AZ36" s="43" t="s">
        <v>405</v>
      </c>
      <c r="BA36" s="43">
        <v>440273</v>
      </c>
      <c r="BB36" s="43" t="s">
        <v>405</v>
      </c>
      <c r="BE36" s="41" t="s">
        <v>461</v>
      </c>
      <c r="BF36" s="41" t="s">
        <v>405</v>
      </c>
      <c r="BG36" s="41">
        <v>440273</v>
      </c>
      <c r="BH36" s="41" t="s">
        <v>405</v>
      </c>
      <c r="BL36" s="41" t="s">
        <v>3251</v>
      </c>
      <c r="BM36" s="41" t="s">
        <v>461</v>
      </c>
      <c r="BN36" s="41" t="s">
        <v>405</v>
      </c>
      <c r="BO36" s="41">
        <v>440273</v>
      </c>
      <c r="BP36" s="41" t="s">
        <v>461</v>
      </c>
    </row>
    <row r="37" spans="1:68" x14ac:dyDescent="0.3">
      <c r="A37" s="41" t="s">
        <v>315</v>
      </c>
      <c r="B37" s="41" t="s">
        <v>4800</v>
      </c>
      <c r="C37" s="41">
        <v>240122</v>
      </c>
      <c r="D37" s="41" t="s">
        <v>4800</v>
      </c>
      <c r="E37" s="134"/>
      <c r="F37" s="120" t="s">
        <v>484</v>
      </c>
      <c r="G37" s="120" t="s">
        <v>4748</v>
      </c>
      <c r="H37" s="120">
        <v>240050</v>
      </c>
      <c r="I37" s="120" t="s">
        <v>4748</v>
      </c>
      <c r="K37" s="41" t="s">
        <v>484</v>
      </c>
      <c r="L37" s="41" t="s">
        <v>4748</v>
      </c>
      <c r="M37" s="41">
        <v>240050</v>
      </c>
      <c r="N37" s="47"/>
      <c r="O37" s="63"/>
      <c r="P37" s="63" t="str">
        <f t="shared" si="0"/>
        <v/>
      </c>
      <c r="Q37" s="63"/>
      <c r="R37" s="12" t="s">
        <v>484</v>
      </c>
      <c r="S37" s="12" t="s">
        <v>419</v>
      </c>
      <c r="T37" s="12" t="s">
        <v>419</v>
      </c>
      <c r="U37" s="12">
        <v>240050</v>
      </c>
      <c r="V37" s="12"/>
      <c r="W37" s="63"/>
      <c r="X37" s="12" t="s">
        <v>81</v>
      </c>
      <c r="Y37" s="12" t="s">
        <v>420</v>
      </c>
      <c r="Z37" s="12" t="s">
        <v>420</v>
      </c>
      <c r="AA37" s="12">
        <v>240019</v>
      </c>
      <c r="AB37" s="12"/>
      <c r="AD37" s="47" t="s">
        <v>484</v>
      </c>
      <c r="AE37" s="12" t="s">
        <v>419</v>
      </c>
      <c r="AF37" s="12">
        <v>240050</v>
      </c>
      <c r="AG37" s="48" t="str">
        <f>IFERROR(VLOOKUP($AF37,ELIST!$A$1:$B$1504,2,FALSE),"")</f>
        <v>Lopez Soto, Jesus</v>
      </c>
      <c r="AI37" s="34" t="s">
        <v>483</v>
      </c>
      <c r="AJ37" s="34" t="s">
        <v>416</v>
      </c>
      <c r="AK37" s="34">
        <v>240049</v>
      </c>
      <c r="AL37" s="34" t="s">
        <v>4915</v>
      </c>
      <c r="AN37" s="42" t="s">
        <v>3740</v>
      </c>
      <c r="AO37" s="42" t="s">
        <v>4187</v>
      </c>
      <c r="AP37" s="42">
        <v>210088</v>
      </c>
      <c r="AQ37" s="42" t="s">
        <v>4757</v>
      </c>
      <c r="AT37" s="42" t="s">
        <v>484</v>
      </c>
      <c r="AU37" s="42" t="s">
        <v>419</v>
      </c>
      <c r="AV37" s="42">
        <v>240050</v>
      </c>
      <c r="AW37" s="42" t="s">
        <v>4748</v>
      </c>
      <c r="AY37" s="42" t="s">
        <v>484</v>
      </c>
      <c r="AZ37" s="42" t="s">
        <v>419</v>
      </c>
      <c r="BA37" s="42">
        <v>240050</v>
      </c>
      <c r="BB37" s="42" t="s">
        <v>419</v>
      </c>
      <c r="BE37" s="41" t="s">
        <v>484</v>
      </c>
      <c r="BF37" s="41" t="s">
        <v>419</v>
      </c>
      <c r="BG37" s="41">
        <v>240050</v>
      </c>
      <c r="BH37" s="41" t="s">
        <v>419</v>
      </c>
      <c r="BL37" s="41" t="s">
        <v>3252</v>
      </c>
      <c r="BM37" s="41" t="s">
        <v>484</v>
      </c>
      <c r="BN37" s="41" t="s">
        <v>419</v>
      </c>
      <c r="BO37" s="41">
        <v>240050</v>
      </c>
      <c r="BP37" s="41" t="s">
        <v>484</v>
      </c>
    </row>
    <row r="38" spans="1:68" x14ac:dyDescent="0.3">
      <c r="A38" s="41" t="s">
        <v>317</v>
      </c>
      <c r="B38" s="41" t="s">
        <v>4734</v>
      </c>
      <c r="C38" s="41">
        <v>240072</v>
      </c>
      <c r="D38" s="41" t="s">
        <v>4734</v>
      </c>
      <c r="E38" s="134"/>
      <c r="F38" s="120" t="s">
        <v>462</v>
      </c>
      <c r="G38" s="120" t="s">
        <v>4749</v>
      </c>
      <c r="H38" s="120">
        <v>440072</v>
      </c>
      <c r="I38" s="120" t="s">
        <v>4749</v>
      </c>
      <c r="K38" s="41" t="s">
        <v>462</v>
      </c>
      <c r="L38" s="41" t="s">
        <v>4749</v>
      </c>
      <c r="M38" s="41">
        <v>440072</v>
      </c>
      <c r="N38" s="47"/>
      <c r="O38" s="63"/>
      <c r="P38" s="63" t="str">
        <f t="shared" si="0"/>
        <v/>
      </c>
      <c r="Q38" s="63"/>
      <c r="R38" s="12" t="s">
        <v>462</v>
      </c>
      <c r="S38" s="12" t="s">
        <v>400</v>
      </c>
      <c r="T38" s="12" t="s">
        <v>400</v>
      </c>
      <c r="U38" s="12">
        <v>440072</v>
      </c>
      <c r="V38" s="12"/>
      <c r="W38" s="63"/>
      <c r="X38" s="12" t="s">
        <v>64</v>
      </c>
      <c r="Y38" s="12" t="s">
        <v>404</v>
      </c>
      <c r="Z38" s="12" t="s">
        <v>404</v>
      </c>
      <c r="AA38" s="12">
        <v>240164</v>
      </c>
      <c r="AB38" s="12"/>
      <c r="AD38" s="47" t="s">
        <v>462</v>
      </c>
      <c r="AE38" s="12" t="s">
        <v>400</v>
      </c>
      <c r="AF38" s="12">
        <v>440072</v>
      </c>
      <c r="AG38" s="48" t="str">
        <f>IFERROR(VLOOKUP($AF38,ELIST!$A$1:$B$1504,2,FALSE),"")</f>
        <v>Gonzalez, Alonzo</v>
      </c>
      <c r="AI38" s="12" t="s">
        <v>461</v>
      </c>
      <c r="AJ38" s="12" t="s">
        <v>405</v>
      </c>
      <c r="AK38" s="12">
        <v>440273</v>
      </c>
      <c r="AL38" s="12" t="s">
        <v>4868</v>
      </c>
      <c r="AN38" s="43" t="s">
        <v>83</v>
      </c>
      <c r="AO38" s="43" t="s">
        <v>403</v>
      </c>
      <c r="AP38" s="43">
        <v>240263</v>
      </c>
      <c r="AQ38" s="43" t="s">
        <v>4892</v>
      </c>
      <c r="AT38" s="43" t="s">
        <v>462</v>
      </c>
      <c r="AU38" s="43" t="s">
        <v>400</v>
      </c>
      <c r="AV38" s="43">
        <v>440072</v>
      </c>
      <c r="AW38" s="43" t="s">
        <v>4749</v>
      </c>
      <c r="AY38" s="43" t="s">
        <v>462</v>
      </c>
      <c r="AZ38" s="43" t="s">
        <v>400</v>
      </c>
      <c r="BA38" s="43">
        <v>440072</v>
      </c>
      <c r="BB38" s="43" t="s">
        <v>400</v>
      </c>
      <c r="BE38" s="41" t="s">
        <v>462</v>
      </c>
      <c r="BF38" s="41" t="s">
        <v>400</v>
      </c>
      <c r="BG38" s="41">
        <v>440072</v>
      </c>
      <c r="BH38" s="41" t="s">
        <v>400</v>
      </c>
      <c r="BL38" s="41" t="s">
        <v>3253</v>
      </c>
      <c r="BM38" s="41" t="s">
        <v>462</v>
      </c>
      <c r="BN38" s="41" t="s">
        <v>400</v>
      </c>
      <c r="BO38" s="41">
        <v>440072</v>
      </c>
      <c r="BP38" s="41" t="s">
        <v>462</v>
      </c>
    </row>
    <row r="39" spans="1:68" x14ac:dyDescent="0.3">
      <c r="A39" s="41" t="s">
        <v>318</v>
      </c>
      <c r="B39" s="41" t="s">
        <v>4735</v>
      </c>
      <c r="C39" s="41">
        <v>240696</v>
      </c>
      <c r="D39" s="41" t="s">
        <v>4735</v>
      </c>
      <c r="E39" s="134"/>
      <c r="F39" s="120" t="s">
        <v>463</v>
      </c>
      <c r="G39" s="120" t="s">
        <v>4750</v>
      </c>
      <c r="H39" s="120">
        <v>240348</v>
      </c>
      <c r="I39" s="120" t="s">
        <v>4750</v>
      </c>
      <c r="K39" s="41" t="s">
        <v>463</v>
      </c>
      <c r="L39" s="41" t="s">
        <v>4750</v>
      </c>
      <c r="M39" s="41">
        <v>240348</v>
      </c>
      <c r="N39" s="47"/>
      <c r="O39" s="63"/>
      <c r="P39" s="63" t="str">
        <f t="shared" si="0"/>
        <v/>
      </c>
      <c r="Q39" s="63"/>
      <c r="R39" s="12" t="s">
        <v>463</v>
      </c>
      <c r="S39" s="12" t="s">
        <v>388</v>
      </c>
      <c r="T39" s="12" t="s">
        <v>388</v>
      </c>
      <c r="U39" s="12">
        <v>240348</v>
      </c>
      <c r="V39" s="12"/>
      <c r="W39" s="63"/>
      <c r="X39" s="12" t="s">
        <v>92</v>
      </c>
      <c r="Y39" s="12" t="s">
        <v>431</v>
      </c>
      <c r="Z39" s="12" t="s">
        <v>431</v>
      </c>
      <c r="AA39" s="12">
        <v>240441</v>
      </c>
      <c r="AB39" s="12"/>
      <c r="AD39" s="47" t="s">
        <v>463</v>
      </c>
      <c r="AE39" s="12" t="s">
        <v>388</v>
      </c>
      <c r="AF39" s="12">
        <v>240348</v>
      </c>
      <c r="AG39" s="48" t="str">
        <f>IFERROR(VLOOKUP($AF39,ELIST!$A$1:$B$1504,2,FALSE),"")</f>
        <v>Ibarra, Sabino</v>
      </c>
      <c r="AI39" s="34" t="s">
        <v>484</v>
      </c>
      <c r="AJ39" s="34" t="s">
        <v>419</v>
      </c>
      <c r="AK39" s="34">
        <v>240050</v>
      </c>
      <c r="AL39" s="34" t="s">
        <v>4904</v>
      </c>
      <c r="AN39" s="43" t="s">
        <v>298</v>
      </c>
      <c r="AO39" s="43" t="s">
        <v>536</v>
      </c>
      <c r="AP39" s="43">
        <v>310008</v>
      </c>
      <c r="AQ39" s="43" t="s">
        <v>4893</v>
      </c>
      <c r="AT39" s="42" t="s">
        <v>463</v>
      </c>
      <c r="AU39" s="42" t="s">
        <v>388</v>
      </c>
      <c r="AV39" s="42">
        <v>240348</v>
      </c>
      <c r="AW39" s="42" t="s">
        <v>4750</v>
      </c>
      <c r="AY39" s="42" t="s">
        <v>463</v>
      </c>
      <c r="AZ39" s="42" t="s">
        <v>388</v>
      </c>
      <c r="BA39" s="42">
        <v>240348</v>
      </c>
      <c r="BB39" s="42" t="s">
        <v>388</v>
      </c>
      <c r="BE39" s="41" t="s">
        <v>463</v>
      </c>
      <c r="BF39" s="41" t="s">
        <v>388</v>
      </c>
      <c r="BG39" s="41">
        <v>240348</v>
      </c>
      <c r="BH39" s="41" t="s">
        <v>388</v>
      </c>
      <c r="BL39" s="41" t="s">
        <v>3254</v>
      </c>
      <c r="BM39" s="41" t="s">
        <v>463</v>
      </c>
      <c r="BN39" s="41" t="s">
        <v>388</v>
      </c>
      <c r="BO39" s="41">
        <v>240348</v>
      </c>
      <c r="BP39" s="41" t="s">
        <v>463</v>
      </c>
    </row>
    <row r="40" spans="1:68" x14ac:dyDescent="0.3">
      <c r="A40" s="41" t="s">
        <v>319</v>
      </c>
      <c r="B40" s="41" t="s">
        <v>4736</v>
      </c>
      <c r="C40" s="41">
        <v>240448</v>
      </c>
      <c r="D40" s="41" t="s">
        <v>4736</v>
      </c>
      <c r="E40" s="134"/>
      <c r="F40" s="120" t="s">
        <v>3187</v>
      </c>
      <c r="G40" s="120" t="s">
        <v>4751</v>
      </c>
      <c r="H40" s="120">
        <v>210078</v>
      </c>
      <c r="I40" s="120" t="s">
        <v>4751</v>
      </c>
      <c r="K40" s="41" t="s">
        <v>3187</v>
      </c>
      <c r="L40" s="41" t="s">
        <v>4751</v>
      </c>
      <c r="M40" s="41">
        <v>210078</v>
      </c>
      <c r="N40" s="47"/>
      <c r="O40" s="63"/>
      <c r="P40" s="63" t="str">
        <f t="shared" si="0"/>
        <v/>
      </c>
      <c r="Q40" s="63"/>
      <c r="R40" s="12" t="s">
        <v>3187</v>
      </c>
      <c r="S40" s="12" t="s">
        <v>3392</v>
      </c>
      <c r="T40" s="12" t="s">
        <v>3392</v>
      </c>
      <c r="U40" s="12">
        <v>210078</v>
      </c>
      <c r="V40" s="12"/>
      <c r="W40" s="63"/>
      <c r="X40" s="12" t="s">
        <v>366</v>
      </c>
      <c r="Y40" s="12" t="s">
        <v>367</v>
      </c>
      <c r="Z40" s="12" t="s">
        <v>367</v>
      </c>
      <c r="AA40" s="12" t="s">
        <v>3163</v>
      </c>
      <c r="AB40" s="12"/>
      <c r="AD40" s="47" t="s">
        <v>3187</v>
      </c>
      <c r="AE40" s="12" t="s">
        <v>3392</v>
      </c>
      <c r="AF40" s="12">
        <v>210078</v>
      </c>
      <c r="AG40" s="48" t="str">
        <f>IFERROR(VLOOKUP($AF40,ELIST!$A$1:$B$1504,2,FALSE),"")</f>
        <v>Padgett, Caleb L.</v>
      </c>
      <c r="AI40" s="12" t="s">
        <v>462</v>
      </c>
      <c r="AJ40" s="12" t="s">
        <v>400</v>
      </c>
      <c r="AK40" s="12">
        <v>440072</v>
      </c>
      <c r="AL40" s="12" t="s">
        <v>4863</v>
      </c>
      <c r="AN40" s="43" t="s">
        <v>59</v>
      </c>
      <c r="AO40" s="43" t="s">
        <v>398</v>
      </c>
      <c r="AP40" s="43">
        <v>240538</v>
      </c>
      <c r="AQ40" s="43" t="s">
        <v>4894</v>
      </c>
      <c r="AT40" s="43" t="s">
        <v>3187</v>
      </c>
      <c r="AU40" s="43" t="s">
        <v>3392</v>
      </c>
      <c r="AV40" s="43">
        <v>210078</v>
      </c>
      <c r="AW40" s="43" t="s">
        <v>4751</v>
      </c>
      <c r="AY40" s="43" t="s">
        <v>3187</v>
      </c>
      <c r="AZ40" s="43" t="s">
        <v>3392</v>
      </c>
      <c r="BA40" s="43">
        <v>210078</v>
      </c>
      <c r="BB40" s="43" t="s">
        <v>3392</v>
      </c>
      <c r="BE40" s="41" t="s">
        <v>3187</v>
      </c>
      <c r="BF40" s="41" t="s">
        <v>3392</v>
      </c>
      <c r="BG40" s="41">
        <v>210078</v>
      </c>
      <c r="BH40" s="41" t="s">
        <v>3392</v>
      </c>
      <c r="BL40" s="41" t="s">
        <v>3255</v>
      </c>
      <c r="BM40" s="41" t="s">
        <v>3187</v>
      </c>
      <c r="BN40" s="41" t="s">
        <v>3256</v>
      </c>
      <c r="BO40" s="41">
        <v>210078</v>
      </c>
      <c r="BP40" s="41" t="s">
        <v>3187</v>
      </c>
    </row>
    <row r="41" spans="1:68" x14ac:dyDescent="0.3">
      <c r="A41" s="41" t="s">
        <v>455</v>
      </c>
      <c r="B41" s="41" t="s">
        <v>4737</v>
      </c>
      <c r="C41" s="41">
        <v>240075</v>
      </c>
      <c r="D41" s="41" t="s">
        <v>4737</v>
      </c>
      <c r="E41" s="134"/>
      <c r="F41" s="120" t="s">
        <v>3188</v>
      </c>
      <c r="G41" s="120" t="s">
        <v>4752</v>
      </c>
      <c r="H41" s="120">
        <v>210069</v>
      </c>
      <c r="I41" s="120" t="s">
        <v>4752</v>
      </c>
      <c r="K41" s="41" t="s">
        <v>3188</v>
      </c>
      <c r="L41" s="41" t="s">
        <v>4752</v>
      </c>
      <c r="M41" s="41">
        <v>210069</v>
      </c>
      <c r="N41" s="47"/>
      <c r="O41" s="63"/>
      <c r="P41" s="63" t="str">
        <f t="shared" si="0"/>
        <v/>
      </c>
      <c r="Q41" s="63"/>
      <c r="R41" s="12" t="s">
        <v>3188</v>
      </c>
      <c r="S41" s="12" t="s">
        <v>411</v>
      </c>
      <c r="T41" s="12" t="s">
        <v>411</v>
      </c>
      <c r="U41" s="12">
        <v>210069</v>
      </c>
      <c r="V41" s="12"/>
      <c r="W41" s="63"/>
      <c r="X41" s="12" t="s">
        <v>462</v>
      </c>
      <c r="Y41" s="12" t="s">
        <v>400</v>
      </c>
      <c r="Z41" s="12" t="s">
        <v>400</v>
      </c>
      <c r="AA41" s="12">
        <v>440072</v>
      </c>
      <c r="AB41" s="12"/>
      <c r="AD41" s="47" t="s">
        <v>3188</v>
      </c>
      <c r="AE41" s="12" t="s">
        <v>411</v>
      </c>
      <c r="AF41" s="12">
        <v>210069</v>
      </c>
      <c r="AG41" s="48" t="str">
        <f>IFERROR(VLOOKUP($AF41,ELIST!$A$1:$B$1504,2,FALSE),"")</f>
        <v>Terrazas Melendez, Jose R.</v>
      </c>
      <c r="AI41" s="34" t="s">
        <v>463</v>
      </c>
      <c r="AJ41" s="34" t="s">
        <v>388</v>
      </c>
      <c r="AK41" s="34">
        <v>240348</v>
      </c>
      <c r="AL41" s="34" t="s">
        <v>4966</v>
      </c>
      <c r="AN41" s="42" t="s">
        <v>79</v>
      </c>
      <c r="AO41" s="42" t="s">
        <v>418</v>
      </c>
      <c r="AP41" s="42">
        <v>210071</v>
      </c>
      <c r="AQ41" s="42" t="s">
        <v>4895</v>
      </c>
      <c r="AT41" s="42" t="s">
        <v>3188</v>
      </c>
      <c r="AU41" s="42" t="s">
        <v>3431</v>
      </c>
      <c r="AV41" s="42">
        <v>210069</v>
      </c>
      <c r="AW41" s="42" t="s">
        <v>4752</v>
      </c>
      <c r="AY41" s="42" t="s">
        <v>3188</v>
      </c>
      <c r="AZ41" s="42" t="s">
        <v>411</v>
      </c>
      <c r="BA41" s="42">
        <v>210069</v>
      </c>
      <c r="BB41" s="42" t="s">
        <v>411</v>
      </c>
      <c r="BE41" s="41" t="s">
        <v>3188</v>
      </c>
      <c r="BF41" s="41" t="s">
        <v>411</v>
      </c>
      <c r="BG41" s="41">
        <v>210069</v>
      </c>
      <c r="BH41" s="41" t="s">
        <v>411</v>
      </c>
      <c r="BL41" s="41" t="s">
        <v>3257</v>
      </c>
      <c r="BM41" s="41" t="s">
        <v>43</v>
      </c>
      <c r="BN41" s="41" t="s">
        <v>3258</v>
      </c>
      <c r="BO41" s="41">
        <v>230017</v>
      </c>
      <c r="BP41" s="41" t="s">
        <v>43</v>
      </c>
    </row>
    <row r="42" spans="1:68" x14ac:dyDescent="0.3">
      <c r="A42" s="41" t="s">
        <v>456</v>
      </c>
      <c r="B42" s="41" t="s">
        <v>4738</v>
      </c>
      <c r="C42" s="41">
        <v>240442</v>
      </c>
      <c r="D42" s="41" t="s">
        <v>4738</v>
      </c>
      <c r="E42" s="134"/>
      <c r="F42" s="120" t="s">
        <v>3375</v>
      </c>
      <c r="G42" s="120" t="s">
        <v>8169</v>
      </c>
      <c r="H42" s="120">
        <v>240801</v>
      </c>
      <c r="I42" s="120" t="s">
        <v>8169</v>
      </c>
      <c r="K42" s="41" t="s">
        <v>3375</v>
      </c>
      <c r="L42" s="41" t="s">
        <v>529</v>
      </c>
      <c r="M42" s="41" t="s">
        <v>529</v>
      </c>
      <c r="N42" s="47"/>
      <c r="O42" s="63"/>
      <c r="P42" s="63" t="str">
        <f t="shared" si="0"/>
        <v/>
      </c>
      <c r="Q42" s="63"/>
      <c r="R42" s="12" t="s">
        <v>3375</v>
      </c>
      <c r="S42" s="12" t="s">
        <v>7795</v>
      </c>
      <c r="T42" s="12" t="s">
        <v>7795</v>
      </c>
      <c r="U42" s="12">
        <v>210087</v>
      </c>
      <c r="V42" s="12"/>
      <c r="W42" s="63"/>
      <c r="X42" s="12" t="s">
        <v>460</v>
      </c>
      <c r="Y42" s="12" t="s">
        <v>391</v>
      </c>
      <c r="Z42" s="12" t="s">
        <v>391</v>
      </c>
      <c r="AA42" s="12">
        <v>440061</v>
      </c>
      <c r="AB42" s="12"/>
      <c r="AD42" s="47" t="s">
        <v>3375</v>
      </c>
      <c r="AE42" s="12" t="s">
        <v>529</v>
      </c>
      <c r="AF42" s="12">
        <v>210087</v>
      </c>
      <c r="AG42" s="48" t="str">
        <f>IFERROR(VLOOKUP($AF42,ELIST!$A$1:$B$1504,2,FALSE),"")</f>
        <v>Austin, Aaron</v>
      </c>
      <c r="AI42" s="12" t="s">
        <v>3187</v>
      </c>
      <c r="AJ42" s="12" t="s">
        <v>3392</v>
      </c>
      <c r="AK42" s="12">
        <v>210078</v>
      </c>
      <c r="AL42" s="12" t="s">
        <v>4878</v>
      </c>
      <c r="AN42" s="42" t="s">
        <v>299</v>
      </c>
      <c r="AO42" s="42" t="s">
        <v>4176</v>
      </c>
      <c r="AP42" s="42">
        <v>210090</v>
      </c>
      <c r="AQ42" s="42" t="s">
        <v>4896</v>
      </c>
      <c r="AT42" s="43" t="s">
        <v>3440</v>
      </c>
      <c r="AU42" s="43" t="s">
        <v>343</v>
      </c>
      <c r="AV42" s="43">
        <v>210041</v>
      </c>
      <c r="AW42" s="43" t="s">
        <v>4753</v>
      </c>
      <c r="AY42" s="43" t="s">
        <v>3440</v>
      </c>
      <c r="AZ42" s="43" t="s">
        <v>343</v>
      </c>
      <c r="BA42" s="43">
        <v>210037</v>
      </c>
      <c r="BB42" s="43" t="s">
        <v>343</v>
      </c>
      <c r="BE42" s="41" t="s">
        <v>3440</v>
      </c>
      <c r="BF42" s="41" t="s">
        <v>3439</v>
      </c>
      <c r="BG42" s="41">
        <v>210037</v>
      </c>
      <c r="BH42" s="41" t="s">
        <v>3439</v>
      </c>
      <c r="BL42" s="41" t="s">
        <v>3259</v>
      </c>
      <c r="BM42" s="41" t="s">
        <v>44</v>
      </c>
      <c r="BN42" s="41" t="s">
        <v>446</v>
      </c>
      <c r="BO42" s="41">
        <v>230013</v>
      </c>
      <c r="BP42" s="41" t="s">
        <v>44</v>
      </c>
    </row>
    <row r="43" spans="1:68" x14ac:dyDescent="0.3">
      <c r="A43" s="41" t="s">
        <v>481</v>
      </c>
      <c r="B43" s="41" t="s">
        <v>4740</v>
      </c>
      <c r="C43" s="41">
        <v>240607</v>
      </c>
      <c r="D43" s="41" t="s">
        <v>4740</v>
      </c>
      <c r="E43" s="134"/>
      <c r="F43" s="120" t="s">
        <v>3478</v>
      </c>
      <c r="G43" s="120" t="s">
        <v>4756</v>
      </c>
      <c r="H43" s="120">
        <v>210048</v>
      </c>
      <c r="I43" s="120" t="s">
        <v>4756</v>
      </c>
      <c r="K43" s="41" t="s">
        <v>3478</v>
      </c>
      <c r="L43" s="41" t="s">
        <v>4756</v>
      </c>
      <c r="M43" s="41">
        <v>210048</v>
      </c>
      <c r="N43" s="70"/>
      <c r="O43" s="63"/>
      <c r="P43" s="63" t="str">
        <f t="shared" si="0"/>
        <v/>
      </c>
      <c r="Q43" s="63"/>
      <c r="R43" s="12" t="s">
        <v>3478</v>
      </c>
      <c r="S43" s="12" t="s">
        <v>350</v>
      </c>
      <c r="T43" s="12" t="s">
        <v>350</v>
      </c>
      <c r="U43" s="12">
        <v>210048</v>
      </c>
      <c r="V43" s="12"/>
      <c r="W43" s="63"/>
      <c r="X43" s="12" t="s">
        <v>66</v>
      </c>
      <c r="Y43" s="12" t="s">
        <v>4918</v>
      </c>
      <c r="Z43" s="12" t="s">
        <v>4918</v>
      </c>
      <c r="AA43" s="12">
        <v>240444</v>
      </c>
      <c r="AB43" s="12"/>
      <c r="AD43" s="47" t="s">
        <v>3478</v>
      </c>
      <c r="AE43" s="12" t="s">
        <v>350</v>
      </c>
      <c r="AF43" s="12">
        <v>210048</v>
      </c>
      <c r="AG43" s="48" t="str">
        <f>IFERROR(VLOOKUP($AF43,ELIST!$A$1:$B$1504,2,FALSE),"")</f>
        <v>Berjes Ruiz, Juan C.</v>
      </c>
      <c r="AI43" s="34" t="s">
        <v>3188</v>
      </c>
      <c r="AJ43" s="34" t="s">
        <v>411</v>
      </c>
      <c r="AK43" s="34">
        <v>210069</v>
      </c>
      <c r="AL43" s="34" t="s">
        <v>4917</v>
      </c>
      <c r="AN43" s="44" t="s">
        <v>3800</v>
      </c>
      <c r="AO43" s="44" t="s">
        <v>4897</v>
      </c>
      <c r="AP43" s="44">
        <v>240028</v>
      </c>
      <c r="AQ43" s="44" t="s">
        <v>4898</v>
      </c>
      <c r="AT43" s="42" t="s">
        <v>3375</v>
      </c>
      <c r="AU43" s="42" t="s">
        <v>3374</v>
      </c>
      <c r="AV43" s="42">
        <v>210087</v>
      </c>
      <c r="AW43" s="42" t="s">
        <v>4754</v>
      </c>
      <c r="AY43" s="42" t="s">
        <v>3375</v>
      </c>
      <c r="AZ43" s="42" t="s">
        <v>3374</v>
      </c>
      <c r="BA43" s="42">
        <v>210087</v>
      </c>
      <c r="BB43" s="42" t="s">
        <v>3374</v>
      </c>
      <c r="BE43" s="41" t="s">
        <v>3375</v>
      </c>
      <c r="BF43" s="41" t="s">
        <v>3374</v>
      </c>
      <c r="BG43" s="41">
        <v>210087</v>
      </c>
      <c r="BH43" s="41" t="s">
        <v>3374</v>
      </c>
      <c r="BL43" s="41" t="s">
        <v>3260</v>
      </c>
      <c r="BM43" s="41" t="s">
        <v>511</v>
      </c>
      <c r="BN43" s="41" t="s">
        <v>3261</v>
      </c>
      <c r="BO43" s="41">
        <v>230016</v>
      </c>
      <c r="BP43" s="41" t="s">
        <v>511</v>
      </c>
    </row>
    <row r="44" spans="1:68" x14ac:dyDescent="0.3">
      <c r="A44" s="41" t="s">
        <v>482</v>
      </c>
      <c r="B44" s="41" t="s">
        <v>4741</v>
      </c>
      <c r="C44" s="41">
        <v>240067</v>
      </c>
      <c r="D44" s="41" t="s">
        <v>4741</v>
      </c>
      <c r="E44" s="134"/>
      <c r="F44" s="120" t="s">
        <v>3740</v>
      </c>
      <c r="G44" s="120" t="s">
        <v>8036</v>
      </c>
      <c r="H44" s="120">
        <v>210088</v>
      </c>
      <c r="I44" s="120" t="s">
        <v>8036</v>
      </c>
      <c r="K44" s="41" t="s">
        <v>3740</v>
      </c>
      <c r="L44" s="41" t="s">
        <v>8036</v>
      </c>
      <c r="M44" s="41">
        <v>210088</v>
      </c>
      <c r="N44" s="47"/>
      <c r="O44" s="63"/>
      <c r="P44" s="63" t="str">
        <f t="shared" si="0"/>
        <v/>
      </c>
      <c r="Q44" s="63"/>
      <c r="R44" s="12" t="s">
        <v>3740</v>
      </c>
      <c r="S44" s="12" t="s">
        <v>4757</v>
      </c>
      <c r="T44" s="12" t="s">
        <v>4757</v>
      </c>
      <c r="U44" s="12">
        <v>210088</v>
      </c>
      <c r="V44" s="12"/>
      <c r="W44" s="63"/>
      <c r="X44" s="12" t="s">
        <v>6044</v>
      </c>
      <c r="Y44" s="12" t="s">
        <v>6043</v>
      </c>
      <c r="Z44" s="12" t="s">
        <v>6043</v>
      </c>
      <c r="AA44" s="12" t="s">
        <v>890</v>
      </c>
      <c r="AB44" s="12"/>
      <c r="AD44" s="47" t="s">
        <v>3740</v>
      </c>
      <c r="AE44" s="12" t="s">
        <v>4187</v>
      </c>
      <c r="AF44" s="12">
        <v>210088</v>
      </c>
      <c r="AG44" s="48" t="str">
        <f>IFERROR(VLOOKUP($AF44,ELIST!$A$1:$B$1504,2,FALSE),"")</f>
        <v>Giebelhaus, Eric</v>
      </c>
      <c r="AI44" s="12" t="s">
        <v>3440</v>
      </c>
      <c r="AJ44" s="12" t="s">
        <v>343</v>
      </c>
      <c r="AK44" s="12">
        <v>210041</v>
      </c>
      <c r="AL44" s="12" t="s">
        <v>4889</v>
      </c>
      <c r="AN44" s="42" t="s">
        <v>94</v>
      </c>
      <c r="AO44" s="42" t="s">
        <v>436</v>
      </c>
      <c r="AP44" s="42">
        <v>240083</v>
      </c>
      <c r="AQ44" s="42" t="s">
        <v>4899</v>
      </c>
      <c r="AT44" s="43" t="s">
        <v>3478</v>
      </c>
      <c r="AU44" s="43" t="s">
        <v>4755</v>
      </c>
      <c r="AV44" s="43">
        <v>210048</v>
      </c>
      <c r="AW44" s="43" t="s">
        <v>4756</v>
      </c>
      <c r="AY44" s="43" t="s">
        <v>3478</v>
      </c>
      <c r="AZ44" s="43" t="s">
        <v>350</v>
      </c>
      <c r="BA44" s="43">
        <v>210048</v>
      </c>
      <c r="BB44" s="43" t="s">
        <v>350</v>
      </c>
      <c r="BE44" s="41" t="s">
        <v>3478</v>
      </c>
      <c r="BF44" s="41" t="e">
        <v>#N/A</v>
      </c>
      <c r="BG44" s="41" t="e">
        <v>#N/A</v>
      </c>
      <c r="BH44" s="41" t="e">
        <v>#N/A</v>
      </c>
      <c r="BL44" s="41" t="s">
        <v>3262</v>
      </c>
      <c r="BM44" s="41" t="s">
        <v>512</v>
      </c>
      <c r="BN44" s="41" t="s">
        <v>514</v>
      </c>
      <c r="BO44" s="41" t="s">
        <v>3263</v>
      </c>
      <c r="BP44" s="41" t="s">
        <v>512</v>
      </c>
    </row>
    <row r="45" spans="1:68" x14ac:dyDescent="0.3">
      <c r="A45" s="41" t="s">
        <v>457</v>
      </c>
      <c r="B45" s="41" t="s">
        <v>4742</v>
      </c>
      <c r="C45" s="41">
        <v>240080</v>
      </c>
      <c r="D45" s="41" t="s">
        <v>4742</v>
      </c>
      <c r="E45" s="134"/>
      <c r="F45" s="120" t="s">
        <v>509</v>
      </c>
      <c r="G45" s="120" t="s">
        <v>8068</v>
      </c>
      <c r="H45" s="120" t="s">
        <v>8068</v>
      </c>
      <c r="I45" s="120" t="s">
        <v>8068</v>
      </c>
      <c r="K45" s="41" t="s">
        <v>43</v>
      </c>
      <c r="L45" s="41" t="s">
        <v>4759</v>
      </c>
      <c r="M45" s="41">
        <v>230017</v>
      </c>
      <c r="N45" s="47"/>
      <c r="O45" s="63"/>
      <c r="P45" s="63" t="str">
        <f t="shared" si="0"/>
        <v>N</v>
      </c>
      <c r="Q45" s="63"/>
      <c r="R45" s="12" t="s">
        <v>3448</v>
      </c>
      <c r="S45" s="12" t="s">
        <v>3449</v>
      </c>
      <c r="T45" s="12" t="s">
        <v>3449</v>
      </c>
      <c r="U45" s="12">
        <v>800002</v>
      </c>
      <c r="V45" s="12"/>
      <c r="W45" s="63"/>
      <c r="X45" s="12" t="s">
        <v>94</v>
      </c>
      <c r="Y45" s="12" t="s">
        <v>436</v>
      </c>
      <c r="Z45" s="12" t="s">
        <v>436</v>
      </c>
      <c r="AA45" s="12">
        <v>240083</v>
      </c>
      <c r="AB45" s="12"/>
      <c r="AD45" s="47" t="s">
        <v>43</v>
      </c>
      <c r="AE45" s="12" t="s">
        <v>3258</v>
      </c>
      <c r="AF45" s="12">
        <v>230017</v>
      </c>
      <c r="AG45" s="48" t="str">
        <f>IFERROR(VLOOKUP($AF45,ELIST!$A$1:$B$1504,2,FALSE),"")</f>
        <v>Aparicio, Lorenzo</v>
      </c>
      <c r="AI45" s="34" t="s">
        <v>3375</v>
      </c>
      <c r="AJ45" s="34" t="s">
        <v>6016</v>
      </c>
      <c r="AK45" s="34">
        <v>210087</v>
      </c>
      <c r="AL45" s="34" t="s">
        <v>4853</v>
      </c>
      <c r="AN45" s="42" t="s">
        <v>3178</v>
      </c>
      <c r="AO45" s="42" t="s">
        <v>384</v>
      </c>
      <c r="AP45" s="42" t="s">
        <v>3171</v>
      </c>
      <c r="AQ45" s="42" t="s">
        <v>4900</v>
      </c>
      <c r="AT45" s="42" t="s">
        <v>3740</v>
      </c>
      <c r="AU45" s="42" t="s">
        <v>4757</v>
      </c>
      <c r="AV45" s="42">
        <v>210088</v>
      </c>
      <c r="AW45" s="42" t="s">
        <v>4758</v>
      </c>
      <c r="AY45" s="42" t="s">
        <v>3740</v>
      </c>
      <c r="AZ45" s="42" t="s">
        <v>3741</v>
      </c>
      <c r="BA45" s="42">
        <v>210088</v>
      </c>
      <c r="BB45" s="42" t="s">
        <v>3741</v>
      </c>
      <c r="BE45" s="41" t="s">
        <v>43</v>
      </c>
      <c r="BF45" s="41" t="s">
        <v>3258</v>
      </c>
      <c r="BG45" s="41">
        <v>230017</v>
      </c>
      <c r="BH45" s="41" t="s">
        <v>3258</v>
      </c>
      <c r="BL45" s="41" t="s">
        <v>3264</v>
      </c>
      <c r="BM45" s="41" t="s">
        <v>359</v>
      </c>
      <c r="BN45" s="41" t="s">
        <v>360</v>
      </c>
      <c r="BO45" s="41" t="s">
        <v>3161</v>
      </c>
      <c r="BP45" s="41" t="s">
        <v>359</v>
      </c>
    </row>
    <row r="46" spans="1:68" x14ac:dyDescent="0.3">
      <c r="A46" s="41" t="s">
        <v>459</v>
      </c>
      <c r="B46" s="41" t="s">
        <v>4743</v>
      </c>
      <c r="C46" s="41">
        <v>240624</v>
      </c>
      <c r="D46" s="41" t="s">
        <v>4743</v>
      </c>
      <c r="E46" s="134"/>
      <c r="F46" s="120" t="s">
        <v>43</v>
      </c>
      <c r="G46" s="120" t="s">
        <v>4759</v>
      </c>
      <c r="H46" s="120">
        <v>230017</v>
      </c>
      <c r="I46" s="120" t="s">
        <v>4759</v>
      </c>
      <c r="K46" s="41" t="s">
        <v>44</v>
      </c>
      <c r="L46" s="41" t="s">
        <v>8023</v>
      </c>
      <c r="M46" s="41" t="s">
        <v>8024</v>
      </c>
      <c r="N46" s="47"/>
      <c r="O46" s="63"/>
      <c r="P46" s="63" t="str">
        <f t="shared" si="0"/>
        <v>N</v>
      </c>
      <c r="Q46" s="63"/>
      <c r="R46" s="12" t="s">
        <v>512</v>
      </c>
      <c r="S46" s="12" t="s">
        <v>514</v>
      </c>
      <c r="T46" s="12" t="s">
        <v>514</v>
      </c>
      <c r="U46" s="12" t="s">
        <v>514</v>
      </c>
      <c r="V46" s="12"/>
      <c r="W46" s="63"/>
      <c r="X46" s="12" t="s">
        <v>3178</v>
      </c>
      <c r="Y46" s="12" t="s">
        <v>384</v>
      </c>
      <c r="Z46" s="12" t="s">
        <v>384</v>
      </c>
      <c r="AA46" s="12" t="s">
        <v>3171</v>
      </c>
      <c r="AB46" s="12"/>
      <c r="AD46" s="47" t="s">
        <v>44</v>
      </c>
      <c r="AE46" s="12" t="s">
        <v>4495</v>
      </c>
      <c r="AF46" s="12">
        <v>230019</v>
      </c>
      <c r="AG46" s="48" t="str">
        <f>IFERROR(VLOOKUP($AF46,ELIST!$A$1:$B$1504,2,FALSE),"")</f>
        <v>Gee, Korbin E.</v>
      </c>
      <c r="AI46" s="12" t="s">
        <v>3478</v>
      </c>
      <c r="AJ46" s="12" t="s">
        <v>350</v>
      </c>
      <c r="AK46" s="12">
        <v>210048</v>
      </c>
      <c r="AL46" s="12" t="s">
        <v>4921</v>
      </c>
      <c r="AN46" s="43" t="s">
        <v>2385</v>
      </c>
      <c r="AO46" s="43" t="s">
        <v>510</v>
      </c>
      <c r="AP46" s="43">
        <v>230015</v>
      </c>
      <c r="AQ46" s="43" t="s">
        <v>510</v>
      </c>
      <c r="AT46" s="42" t="s">
        <v>43</v>
      </c>
      <c r="AU46" s="42" t="s">
        <v>3258</v>
      </c>
      <c r="AV46" s="42">
        <v>230017</v>
      </c>
      <c r="AW46" s="42" t="s">
        <v>4759</v>
      </c>
      <c r="AY46" s="42" t="s">
        <v>43</v>
      </c>
      <c r="AZ46" s="42" t="s">
        <v>3258</v>
      </c>
      <c r="BA46" s="42">
        <v>230017</v>
      </c>
      <c r="BB46" s="42" t="s">
        <v>3258</v>
      </c>
      <c r="BE46" s="41" t="s">
        <v>44</v>
      </c>
      <c r="BF46" s="41" t="s">
        <v>3430</v>
      </c>
      <c r="BG46" s="41">
        <v>230013</v>
      </c>
      <c r="BH46" s="41" t="s">
        <v>3430</v>
      </c>
      <c r="BL46" s="41" t="s">
        <v>3266</v>
      </c>
      <c r="BM46" s="41" t="s">
        <v>361</v>
      </c>
      <c r="BN46" s="41" t="s">
        <v>362</v>
      </c>
      <c r="BO46" s="41" t="s">
        <v>3265</v>
      </c>
      <c r="BP46" s="41" t="s">
        <v>361</v>
      </c>
    </row>
    <row r="47" spans="1:68" x14ac:dyDescent="0.3">
      <c r="A47" s="41" t="s">
        <v>460</v>
      </c>
      <c r="B47" s="41" t="s">
        <v>4744</v>
      </c>
      <c r="C47" s="41">
        <v>440061</v>
      </c>
      <c r="D47" s="41" t="s">
        <v>4744</v>
      </c>
      <c r="E47" s="134"/>
      <c r="F47" s="120" t="s">
        <v>44</v>
      </c>
      <c r="G47" s="120" t="s">
        <v>8023</v>
      </c>
      <c r="H47" s="120" t="s">
        <v>8024</v>
      </c>
      <c r="I47" s="120" t="s">
        <v>8023</v>
      </c>
      <c r="K47" s="41" t="s">
        <v>511</v>
      </c>
      <c r="L47" s="41" t="s">
        <v>7914</v>
      </c>
      <c r="M47" s="41" t="s">
        <v>7914</v>
      </c>
      <c r="N47" s="47"/>
      <c r="O47" s="63"/>
      <c r="P47" s="63" t="str">
        <f t="shared" si="0"/>
        <v>N</v>
      </c>
      <c r="Q47" s="63"/>
      <c r="R47" s="12" t="s">
        <v>359</v>
      </c>
      <c r="S47" s="12" t="s">
        <v>6017</v>
      </c>
      <c r="T47" s="12" t="s">
        <v>6017</v>
      </c>
      <c r="U47" s="12" t="s">
        <v>6017</v>
      </c>
      <c r="V47" s="12"/>
      <c r="W47" s="63"/>
      <c r="X47" s="12" t="s">
        <v>296</v>
      </c>
      <c r="Y47" s="12" t="s">
        <v>537</v>
      </c>
      <c r="Z47" s="12" t="s">
        <v>537</v>
      </c>
      <c r="AA47" s="12">
        <v>240054</v>
      </c>
      <c r="AB47" s="12"/>
      <c r="AD47" s="47" t="s">
        <v>511</v>
      </c>
      <c r="AE47" s="12" t="s">
        <v>6034</v>
      </c>
      <c r="AF47" s="12">
        <v>230020</v>
      </c>
      <c r="AG47" s="48" t="str">
        <f>IFERROR(VLOOKUP($AF47,ELIST!$A$1:$B$1504,2,FALSE),"")</f>
        <v/>
      </c>
      <c r="AI47" s="34" t="s">
        <v>3740</v>
      </c>
      <c r="AJ47" s="34" t="s">
        <v>4187</v>
      </c>
      <c r="AK47" s="34">
        <v>210088</v>
      </c>
      <c r="AL47" s="34" t="s">
        <v>4757</v>
      </c>
      <c r="AN47" s="43" t="s">
        <v>3164</v>
      </c>
      <c r="AO47" s="43" t="s">
        <v>3166</v>
      </c>
      <c r="AP47" s="43" t="s">
        <v>3165</v>
      </c>
      <c r="AQ47" s="43" t="s">
        <v>4901</v>
      </c>
      <c r="AT47" s="43" t="s">
        <v>44</v>
      </c>
      <c r="AU47" s="43" t="s">
        <v>4495</v>
      </c>
      <c r="AV47" s="43">
        <v>230019</v>
      </c>
      <c r="AW47" s="43" t="s">
        <v>4760</v>
      </c>
      <c r="AY47" s="43" t="s">
        <v>44</v>
      </c>
      <c r="AZ47" s="43" t="s">
        <v>3742</v>
      </c>
      <c r="BA47" s="43">
        <v>230019</v>
      </c>
      <c r="BB47" s="43" t="s">
        <v>3742</v>
      </c>
      <c r="BE47" s="41" t="s">
        <v>511</v>
      </c>
      <c r="BF47" s="41" t="s">
        <v>3351</v>
      </c>
      <c r="BG47" s="41">
        <v>230016</v>
      </c>
      <c r="BH47" s="41" t="s">
        <v>3351</v>
      </c>
      <c r="BL47" s="41" t="s">
        <v>3267</v>
      </c>
      <c r="BM47" s="41" t="s">
        <v>363</v>
      </c>
      <c r="BN47" s="41" t="s">
        <v>364</v>
      </c>
      <c r="BO47" s="41" t="s">
        <v>3162</v>
      </c>
      <c r="BP47" s="41" t="s">
        <v>363</v>
      </c>
    </row>
    <row r="48" spans="1:68" x14ac:dyDescent="0.3">
      <c r="A48" s="41" t="s">
        <v>483</v>
      </c>
      <c r="B48" s="41" t="s">
        <v>4746</v>
      </c>
      <c r="C48" s="41">
        <v>240049</v>
      </c>
      <c r="D48" s="41" t="s">
        <v>4746</v>
      </c>
      <c r="E48" s="134"/>
      <c r="F48" s="120" t="s">
        <v>511</v>
      </c>
      <c r="G48" s="120" t="s">
        <v>7914</v>
      </c>
      <c r="H48" s="120" t="s">
        <v>7914</v>
      </c>
      <c r="I48" s="120" t="s">
        <v>7914</v>
      </c>
      <c r="K48" s="41" t="s">
        <v>2385</v>
      </c>
      <c r="L48" s="41" t="s">
        <v>4762</v>
      </c>
      <c r="M48" s="41">
        <v>230015</v>
      </c>
      <c r="N48" s="47"/>
      <c r="O48" s="63"/>
      <c r="P48" s="63" t="str">
        <f t="shared" si="0"/>
        <v>N</v>
      </c>
      <c r="Q48" s="63"/>
      <c r="R48" s="12" t="s">
        <v>365</v>
      </c>
      <c r="S48" s="12" t="s">
        <v>6017</v>
      </c>
      <c r="T48" s="12" t="s">
        <v>6017</v>
      </c>
      <c r="U48" s="12" t="s">
        <v>6017</v>
      </c>
      <c r="V48" s="12"/>
      <c r="W48" s="63"/>
      <c r="X48" s="12" t="s">
        <v>97</v>
      </c>
      <c r="Y48" s="12" t="s">
        <v>442</v>
      </c>
      <c r="Z48" s="12" t="s">
        <v>442</v>
      </c>
      <c r="AA48" s="12">
        <v>240085</v>
      </c>
      <c r="AB48" s="12"/>
      <c r="AD48" s="47" t="s">
        <v>2385</v>
      </c>
      <c r="AE48" s="12" t="s">
        <v>510</v>
      </c>
      <c r="AF48" s="12">
        <v>230015</v>
      </c>
      <c r="AG48" s="48" t="str">
        <f>IFERROR(VLOOKUP($AF48,ELIST!$A$1:$B$1504,2,FALSE),"")</f>
        <v>Torres, Ivan</v>
      </c>
      <c r="AI48" s="12" t="s">
        <v>43</v>
      </c>
      <c r="AJ48" s="12" t="s">
        <v>3258</v>
      </c>
      <c r="AK48" s="12">
        <v>230017</v>
      </c>
      <c r="AL48" s="12" t="s">
        <v>4934</v>
      </c>
      <c r="AN48" s="43" t="s">
        <v>96</v>
      </c>
      <c r="AO48" s="43" t="s">
        <v>440</v>
      </c>
      <c r="AP48" s="43">
        <v>210053</v>
      </c>
      <c r="AQ48" s="43" t="s">
        <v>4902</v>
      </c>
      <c r="AT48" s="42" t="s">
        <v>511</v>
      </c>
      <c r="AU48" s="42" t="s">
        <v>3351</v>
      </c>
      <c r="AV48" s="42">
        <v>230016</v>
      </c>
      <c r="AW48" s="42" t="s">
        <v>4761</v>
      </c>
      <c r="AY48" s="42" t="s">
        <v>511</v>
      </c>
      <c r="AZ48" s="42" t="s">
        <v>3743</v>
      </c>
      <c r="BA48" s="42">
        <v>230016</v>
      </c>
      <c r="BB48" s="42" t="s">
        <v>3743</v>
      </c>
      <c r="BE48" s="41" t="s">
        <v>512</v>
      </c>
      <c r="BF48" s="41" t="s">
        <v>513</v>
      </c>
      <c r="BG48" s="41" t="s">
        <v>3206</v>
      </c>
      <c r="BH48" s="41" t="s">
        <v>513</v>
      </c>
      <c r="BL48" s="41" t="s">
        <v>3268</v>
      </c>
      <c r="BM48" s="41" t="s">
        <v>518</v>
      </c>
      <c r="BN48" s="41" t="s">
        <v>394</v>
      </c>
      <c r="BO48" s="41" t="s">
        <v>3177</v>
      </c>
      <c r="BP48" s="41" t="s">
        <v>518</v>
      </c>
    </row>
    <row r="49" spans="1:68" x14ac:dyDescent="0.3">
      <c r="A49" s="41" t="s">
        <v>461</v>
      </c>
      <c r="B49" s="41" t="s">
        <v>4747</v>
      </c>
      <c r="C49" s="41">
        <v>440273</v>
      </c>
      <c r="D49" s="41" t="s">
        <v>4747</v>
      </c>
      <c r="E49" s="134"/>
      <c r="F49" s="120" t="s">
        <v>2385</v>
      </c>
      <c r="G49" s="120" t="s">
        <v>4762</v>
      </c>
      <c r="H49" s="120">
        <v>230015</v>
      </c>
      <c r="I49" s="120" t="s">
        <v>4762</v>
      </c>
      <c r="K49" s="41" t="s">
        <v>7804</v>
      </c>
      <c r="L49" s="41" t="s">
        <v>4760</v>
      </c>
      <c r="M49" s="41">
        <v>230019</v>
      </c>
      <c r="N49" s="47"/>
      <c r="O49" s="63"/>
      <c r="P49" s="63" t="str">
        <f t="shared" si="0"/>
        <v>N</v>
      </c>
      <c r="Q49" s="63"/>
      <c r="R49" s="12" t="s">
        <v>366</v>
      </c>
      <c r="S49" s="12" t="s">
        <v>367</v>
      </c>
      <c r="T49" s="12" t="s">
        <v>367</v>
      </c>
      <c r="U49" s="12" t="s">
        <v>3163</v>
      </c>
      <c r="V49" s="12"/>
      <c r="W49" s="63"/>
      <c r="X49" s="12" t="s">
        <v>3432</v>
      </c>
      <c r="Y49" s="12" t="s">
        <v>4872</v>
      </c>
      <c r="Z49" s="12" t="s">
        <v>4872</v>
      </c>
      <c r="AA49" s="12" t="s">
        <v>4873</v>
      </c>
      <c r="AB49" s="12"/>
      <c r="AD49" s="47" t="s">
        <v>359</v>
      </c>
      <c r="AE49" s="12" t="s">
        <v>4512</v>
      </c>
      <c r="AF49" s="12" t="s">
        <v>6017</v>
      </c>
      <c r="AG49" s="48" t="str">
        <f>IFERROR(VLOOKUP($AF49,ELIST!$A$1:$B$1504,2,FALSE),"")</f>
        <v/>
      </c>
      <c r="AI49" s="34" t="s">
        <v>44</v>
      </c>
      <c r="AJ49" s="34" t="s">
        <v>4495</v>
      </c>
      <c r="AK49" s="34">
        <v>230019</v>
      </c>
      <c r="AL49" s="34" t="s">
        <v>4930</v>
      </c>
      <c r="AN49" s="42" t="s">
        <v>386</v>
      </c>
      <c r="AO49" s="42" t="s">
        <v>387</v>
      </c>
      <c r="AP49" s="42" t="s">
        <v>3173</v>
      </c>
      <c r="AQ49" s="42" t="s">
        <v>4903</v>
      </c>
      <c r="AT49" s="43" t="s">
        <v>2385</v>
      </c>
      <c r="AU49" s="43" t="s">
        <v>510</v>
      </c>
      <c r="AV49" s="43">
        <v>230015</v>
      </c>
      <c r="AW49" s="43" t="s">
        <v>4762</v>
      </c>
      <c r="AY49" s="43" t="s">
        <v>3448</v>
      </c>
      <c r="AZ49" s="43" t="s">
        <v>3449</v>
      </c>
      <c r="BA49" s="43">
        <v>800002</v>
      </c>
      <c r="BB49" s="43" t="s">
        <v>3449</v>
      </c>
      <c r="BE49" s="41" t="s">
        <v>359</v>
      </c>
      <c r="BF49" s="41" t="s">
        <v>360</v>
      </c>
      <c r="BG49" s="41" t="s">
        <v>3161</v>
      </c>
      <c r="BH49" s="41" t="s">
        <v>360</v>
      </c>
      <c r="BL49" s="41" t="s">
        <v>3266</v>
      </c>
      <c r="BM49" s="41" t="s">
        <v>365</v>
      </c>
      <c r="BN49" s="41" t="s">
        <v>362</v>
      </c>
      <c r="BO49" s="41" t="s">
        <v>3265</v>
      </c>
      <c r="BP49" s="41" t="s">
        <v>365</v>
      </c>
    </row>
    <row r="50" spans="1:68" x14ac:dyDescent="0.3">
      <c r="A50" s="41" t="s">
        <v>484</v>
      </c>
      <c r="B50" s="41" t="s">
        <v>4748</v>
      </c>
      <c r="C50" s="41">
        <v>240050</v>
      </c>
      <c r="D50" s="41" t="s">
        <v>4748</v>
      </c>
      <c r="E50" s="134"/>
      <c r="F50" s="120" t="s">
        <v>7804</v>
      </c>
      <c r="G50" s="120" t="s">
        <v>4760</v>
      </c>
      <c r="H50" s="120">
        <v>230019</v>
      </c>
      <c r="I50" s="120" t="s">
        <v>4760</v>
      </c>
      <c r="K50" s="41" t="s">
        <v>512</v>
      </c>
      <c r="L50" s="41" t="s">
        <v>514</v>
      </c>
      <c r="M50" s="41" t="s">
        <v>514</v>
      </c>
      <c r="N50" s="47"/>
      <c r="O50" s="63"/>
      <c r="P50" s="63" t="str">
        <f t="shared" si="0"/>
        <v>N</v>
      </c>
      <c r="Q50" s="63"/>
      <c r="R50" s="12" t="s">
        <v>3164</v>
      </c>
      <c r="S50" s="12" t="s">
        <v>3166</v>
      </c>
      <c r="T50" s="12" t="s">
        <v>3166</v>
      </c>
      <c r="U50" s="12" t="s">
        <v>3165</v>
      </c>
      <c r="V50" s="12"/>
      <c r="W50" s="63"/>
      <c r="X50" s="12" t="s">
        <v>309</v>
      </c>
      <c r="Y50" s="12" t="s">
        <v>353</v>
      </c>
      <c r="Z50" s="12" t="s">
        <v>353</v>
      </c>
      <c r="AA50" s="12">
        <v>240165</v>
      </c>
      <c r="AB50" s="12"/>
      <c r="AD50" s="47" t="s">
        <v>365</v>
      </c>
      <c r="AE50" s="12" t="s">
        <v>362</v>
      </c>
      <c r="AF50" s="12" t="s">
        <v>6017</v>
      </c>
      <c r="AG50" s="48" t="str">
        <f>IFERROR(VLOOKUP($AF50,ELIST!$A$1:$B$1504,2,FALSE),"")</f>
        <v/>
      </c>
      <c r="AI50" s="12" t="s">
        <v>511</v>
      </c>
      <c r="AJ50" s="12" t="s">
        <v>3351</v>
      </c>
      <c r="AK50" s="12">
        <v>230016</v>
      </c>
      <c r="AL50" s="12" t="s">
        <v>4887</v>
      </c>
      <c r="AN50" s="42" t="s">
        <v>484</v>
      </c>
      <c r="AO50" s="42" t="s">
        <v>419</v>
      </c>
      <c r="AP50" s="42">
        <v>240050</v>
      </c>
      <c r="AQ50" s="42" t="s">
        <v>4904</v>
      </c>
      <c r="AT50" s="43" t="s">
        <v>512</v>
      </c>
      <c r="AU50" s="43" t="s">
        <v>514</v>
      </c>
      <c r="AV50" s="43" t="e">
        <v>#N/A</v>
      </c>
      <c r="AW50" s="43" t="e">
        <v>#N/A</v>
      </c>
      <c r="AY50" s="43" t="s">
        <v>359</v>
      </c>
      <c r="AZ50" s="43" t="s">
        <v>360</v>
      </c>
      <c r="BA50" s="43" t="s">
        <v>3161</v>
      </c>
      <c r="BB50" s="43" t="s">
        <v>360</v>
      </c>
      <c r="BE50" s="41" t="s">
        <v>363</v>
      </c>
      <c r="BF50" s="41" t="s">
        <v>364</v>
      </c>
      <c r="BG50" s="41" t="s">
        <v>3162</v>
      </c>
      <c r="BH50" s="41" t="s">
        <v>364</v>
      </c>
      <c r="BL50" s="41" t="s">
        <v>3269</v>
      </c>
      <c r="BM50" s="41" t="s">
        <v>366</v>
      </c>
      <c r="BN50" s="41" t="s">
        <v>367</v>
      </c>
      <c r="BO50" s="41" t="s">
        <v>3163</v>
      </c>
      <c r="BP50" s="41" t="s">
        <v>366</v>
      </c>
    </row>
    <row r="51" spans="1:68" x14ac:dyDescent="0.3">
      <c r="A51" s="41" t="s">
        <v>462</v>
      </c>
      <c r="B51" s="41" t="s">
        <v>4749</v>
      </c>
      <c r="C51" s="41">
        <v>440072</v>
      </c>
      <c r="D51" s="41" t="s">
        <v>4749</v>
      </c>
      <c r="E51" s="134"/>
      <c r="F51" s="120" t="s">
        <v>512</v>
      </c>
      <c r="G51" s="120" t="s">
        <v>514</v>
      </c>
      <c r="H51" s="120" t="s">
        <v>514</v>
      </c>
      <c r="I51" s="120" t="s">
        <v>514</v>
      </c>
      <c r="K51" s="41" t="s">
        <v>359</v>
      </c>
      <c r="L51" s="41" t="s">
        <v>4512</v>
      </c>
      <c r="M51" s="41" t="s">
        <v>4512</v>
      </c>
      <c r="N51" s="47"/>
      <c r="O51" s="63"/>
      <c r="P51" s="63" t="str">
        <f t="shared" si="0"/>
        <v>N</v>
      </c>
      <c r="Q51" s="63"/>
      <c r="R51" s="12" t="s">
        <v>368</v>
      </c>
      <c r="S51" s="12" t="s">
        <v>369</v>
      </c>
      <c r="T51" s="12" t="s">
        <v>369</v>
      </c>
      <c r="U51" s="12" t="s">
        <v>3167</v>
      </c>
      <c r="V51" s="12"/>
      <c r="W51" s="63"/>
      <c r="X51" s="12" t="s">
        <v>45</v>
      </c>
      <c r="Y51" s="12" t="s">
        <v>352</v>
      </c>
      <c r="Z51" s="12" t="s">
        <v>352</v>
      </c>
      <c r="AA51" s="12">
        <v>210051</v>
      </c>
      <c r="AB51" s="12"/>
      <c r="AD51" s="47" t="s">
        <v>366</v>
      </c>
      <c r="AE51" s="12" t="s">
        <v>367</v>
      </c>
      <c r="AF51" s="12" t="s">
        <v>3163</v>
      </c>
      <c r="AG51" s="48" t="str">
        <f>IFERROR(VLOOKUP($AF51,ELIST!$A$1:$B$1504,2,FALSE),"")</f>
        <v/>
      </c>
      <c r="AI51" s="34" t="s">
        <v>2385</v>
      </c>
      <c r="AJ51" s="34" t="s">
        <v>510</v>
      </c>
      <c r="AK51" s="34">
        <v>230015</v>
      </c>
      <c r="AL51" s="34" t="s">
        <v>510</v>
      </c>
      <c r="AN51" s="43" t="s">
        <v>315</v>
      </c>
      <c r="AO51" s="43" t="s">
        <v>370</v>
      </c>
      <c r="AP51" s="43">
        <v>240455</v>
      </c>
      <c r="AQ51" s="43" t="s">
        <v>4905</v>
      </c>
      <c r="AT51" s="42" t="s">
        <v>359</v>
      </c>
      <c r="AU51" s="42" t="s">
        <v>4763</v>
      </c>
      <c r="AV51" s="42" t="s">
        <v>3161</v>
      </c>
      <c r="AW51" s="42" t="s">
        <v>4764</v>
      </c>
      <c r="AY51" s="42" t="s">
        <v>363</v>
      </c>
      <c r="AZ51" s="42" t="s">
        <v>364</v>
      </c>
      <c r="BA51" s="42" t="s">
        <v>3162</v>
      </c>
      <c r="BB51" s="42" t="s">
        <v>364</v>
      </c>
      <c r="BE51" s="41" t="s">
        <v>518</v>
      </c>
      <c r="BF51" s="41" t="s">
        <v>394</v>
      </c>
      <c r="BG51" s="41" t="s">
        <v>3177</v>
      </c>
      <c r="BH51" s="41" t="s">
        <v>394</v>
      </c>
      <c r="BL51" s="41" t="s">
        <v>3270</v>
      </c>
      <c r="BM51" s="41" t="s">
        <v>3164</v>
      </c>
      <c r="BN51" s="41" t="s">
        <v>3166</v>
      </c>
      <c r="BO51" s="41" t="s">
        <v>3165</v>
      </c>
      <c r="BP51" s="41" t="s">
        <v>3164</v>
      </c>
    </row>
    <row r="52" spans="1:68" x14ac:dyDescent="0.3">
      <c r="A52" s="41" t="s">
        <v>463</v>
      </c>
      <c r="B52" s="41" t="s">
        <v>4750</v>
      </c>
      <c r="C52" s="41">
        <v>240348</v>
      </c>
      <c r="D52" s="41" t="s">
        <v>4750</v>
      </c>
      <c r="E52" s="134"/>
      <c r="F52" s="120" t="s">
        <v>359</v>
      </c>
      <c r="G52" s="120" t="s">
        <v>4512</v>
      </c>
      <c r="H52" s="120" t="s">
        <v>4512</v>
      </c>
      <c r="I52" s="120" t="s">
        <v>4512</v>
      </c>
      <c r="K52" s="41" t="s">
        <v>365</v>
      </c>
      <c r="L52" s="41" t="s">
        <v>362</v>
      </c>
      <c r="M52" s="41" t="s">
        <v>362</v>
      </c>
      <c r="N52" s="47"/>
      <c r="O52" s="63"/>
      <c r="P52" s="63" t="str">
        <f t="shared" si="0"/>
        <v>N</v>
      </c>
      <c r="Q52" s="63"/>
      <c r="R52" s="12" t="s">
        <v>45</v>
      </c>
      <c r="S52" s="12" t="s">
        <v>352</v>
      </c>
      <c r="T52" s="12" t="s">
        <v>352</v>
      </c>
      <c r="U52" s="12">
        <v>210051</v>
      </c>
      <c r="V52" s="12"/>
      <c r="W52" s="63"/>
      <c r="X52" s="12" t="s">
        <v>82</v>
      </c>
      <c r="Y52" s="12" t="s">
        <v>421</v>
      </c>
      <c r="Z52" s="12" t="s">
        <v>421</v>
      </c>
      <c r="AA52" s="12">
        <v>240036</v>
      </c>
      <c r="AB52" s="12"/>
      <c r="AD52" s="47" t="s">
        <v>3164</v>
      </c>
      <c r="AE52" s="12" t="s">
        <v>3166</v>
      </c>
      <c r="AF52" s="12" t="s">
        <v>3165</v>
      </c>
      <c r="AG52" s="48" t="str">
        <f>IFERROR(VLOOKUP($AF52,ELIST!$A$1:$B$1504,2,FALSE),"")</f>
        <v/>
      </c>
      <c r="AI52" s="12" t="s">
        <v>3448</v>
      </c>
      <c r="AJ52" s="12" t="s">
        <v>3449</v>
      </c>
      <c r="AK52" s="12" t="s">
        <v>3273</v>
      </c>
      <c r="AL52" s="12" t="s">
        <v>3449</v>
      </c>
      <c r="AN52" s="43" t="s">
        <v>381</v>
      </c>
      <c r="AO52" s="43" t="s">
        <v>3746</v>
      </c>
      <c r="AP52" s="43" t="s">
        <v>4906</v>
      </c>
      <c r="AQ52" s="43" t="e">
        <v>#N/A</v>
      </c>
      <c r="AT52" s="43" t="s">
        <v>363</v>
      </c>
      <c r="AU52" s="43" t="s">
        <v>384</v>
      </c>
      <c r="AV52" s="43" t="s">
        <v>3171</v>
      </c>
      <c r="AW52" s="43" t="s">
        <v>4765</v>
      </c>
      <c r="AY52" s="43" t="s">
        <v>365</v>
      </c>
      <c r="AZ52" s="43" t="s">
        <v>362</v>
      </c>
      <c r="BA52" s="43" t="s">
        <v>3171</v>
      </c>
      <c r="BB52" s="43" t="s">
        <v>362</v>
      </c>
      <c r="BE52" s="41" t="s">
        <v>365</v>
      </c>
      <c r="BF52" s="41" t="s">
        <v>362</v>
      </c>
      <c r="BG52" s="41" t="s">
        <v>3171</v>
      </c>
      <c r="BH52" s="41" t="s">
        <v>362</v>
      </c>
      <c r="BL52" s="41" t="s">
        <v>3271</v>
      </c>
      <c r="BM52" s="41" t="s">
        <v>368</v>
      </c>
      <c r="BN52" s="41" t="s">
        <v>369</v>
      </c>
      <c r="BO52" s="41" t="s">
        <v>3167</v>
      </c>
      <c r="BP52" s="41" t="s">
        <v>368</v>
      </c>
    </row>
    <row r="53" spans="1:68" x14ac:dyDescent="0.3">
      <c r="A53" s="41" t="s">
        <v>3187</v>
      </c>
      <c r="B53" s="41" t="s">
        <v>4751</v>
      </c>
      <c r="C53" s="41">
        <v>210078</v>
      </c>
      <c r="D53" s="41" t="s">
        <v>4751</v>
      </c>
      <c r="E53" s="134"/>
      <c r="F53" s="120" t="s">
        <v>365</v>
      </c>
      <c r="G53" s="120" t="s">
        <v>362</v>
      </c>
      <c r="H53" s="120" t="s">
        <v>362</v>
      </c>
      <c r="I53" s="120" t="s">
        <v>362</v>
      </c>
      <c r="K53" s="41" t="s">
        <v>366</v>
      </c>
      <c r="L53" s="41" t="s">
        <v>3269</v>
      </c>
      <c r="M53" s="41" t="s">
        <v>3163</v>
      </c>
      <c r="N53" s="47"/>
      <c r="O53" s="63"/>
      <c r="P53" s="63" t="str">
        <f t="shared" si="0"/>
        <v>N</v>
      </c>
      <c r="Q53" s="63"/>
      <c r="R53" s="12" t="s">
        <v>372</v>
      </c>
      <c r="S53" s="12" t="s">
        <v>373</v>
      </c>
      <c r="T53" s="12" t="s">
        <v>373</v>
      </c>
      <c r="U53" s="12">
        <v>800047</v>
      </c>
      <c r="V53" s="12"/>
      <c r="W53" s="63"/>
      <c r="X53" s="12" t="s">
        <v>312</v>
      </c>
      <c r="Y53" s="12" t="s">
        <v>355</v>
      </c>
      <c r="Z53" s="12" t="s">
        <v>355</v>
      </c>
      <c r="AA53" s="12">
        <v>240679</v>
      </c>
      <c r="AB53" s="12"/>
      <c r="AD53" s="47" t="s">
        <v>368</v>
      </c>
      <c r="AE53" s="12" t="s">
        <v>369</v>
      </c>
      <c r="AF53" s="12" t="s">
        <v>3167</v>
      </c>
      <c r="AG53" s="48" t="str">
        <f>IFERROR(VLOOKUP($AF53,ELIST!$A$1:$B$1504,2,FALSE),"")</f>
        <v/>
      </c>
      <c r="AI53" s="34" t="s">
        <v>512</v>
      </c>
      <c r="AJ53" s="34" t="s">
        <v>514</v>
      </c>
      <c r="AK53" s="34" t="s">
        <v>4945</v>
      </c>
      <c r="AL53" s="34" t="s">
        <v>3273</v>
      </c>
      <c r="AN53" s="42" t="s">
        <v>73</v>
      </c>
      <c r="AO53" s="42" t="s">
        <v>3746</v>
      </c>
      <c r="AP53" s="42" t="s">
        <v>4906</v>
      </c>
      <c r="AQ53" s="42" t="e">
        <v>#N/A</v>
      </c>
      <c r="AT53" s="42" t="s">
        <v>365</v>
      </c>
      <c r="AU53" s="42" t="s">
        <v>362</v>
      </c>
      <c r="AV53" s="42" t="e">
        <v>#N/A</v>
      </c>
      <c r="AW53" s="42" t="e">
        <v>#N/A</v>
      </c>
      <c r="AY53" s="42" t="s">
        <v>366</v>
      </c>
      <c r="AZ53" s="42" t="s">
        <v>367</v>
      </c>
      <c r="BA53" s="42" t="s">
        <v>3163</v>
      </c>
      <c r="BB53" s="42" t="s">
        <v>367</v>
      </c>
      <c r="BE53" s="41" t="s">
        <v>366</v>
      </c>
      <c r="BF53" s="41" t="s">
        <v>367</v>
      </c>
      <c r="BG53" s="41" t="s">
        <v>3163</v>
      </c>
      <c r="BH53" s="41" t="s">
        <v>367</v>
      </c>
      <c r="BL53" s="41" t="s">
        <v>3160</v>
      </c>
      <c r="BM53" s="41" t="s">
        <v>45</v>
      </c>
      <c r="BN53" s="41" t="s">
        <v>352</v>
      </c>
      <c r="BO53" s="41">
        <v>210051</v>
      </c>
      <c r="BP53" s="41" t="s">
        <v>45</v>
      </c>
    </row>
    <row r="54" spans="1:68" x14ac:dyDescent="0.3">
      <c r="A54" s="41" t="s">
        <v>3188</v>
      </c>
      <c r="B54" s="41" t="s">
        <v>4752</v>
      </c>
      <c r="C54" s="41">
        <v>210069</v>
      </c>
      <c r="D54" s="41" t="s">
        <v>4752</v>
      </c>
      <c r="E54" s="134"/>
      <c r="F54" s="120" t="s">
        <v>366</v>
      </c>
      <c r="G54" s="120" t="s">
        <v>3269</v>
      </c>
      <c r="H54" s="120" t="s">
        <v>3163</v>
      </c>
      <c r="I54" s="120" t="s">
        <v>3269</v>
      </c>
      <c r="K54" s="41" t="s">
        <v>3164</v>
      </c>
      <c r="L54" s="41" t="s">
        <v>3166</v>
      </c>
      <c r="M54" s="41" t="s">
        <v>3166</v>
      </c>
      <c r="N54" s="47"/>
      <c r="O54" s="63"/>
      <c r="P54" s="63" t="str">
        <f t="shared" si="0"/>
        <v>N</v>
      </c>
      <c r="Q54" s="63"/>
      <c r="R54" s="12" t="s">
        <v>46</v>
      </c>
      <c r="S54" s="12" t="s">
        <v>7667</v>
      </c>
      <c r="T54" s="12" t="s">
        <v>7667</v>
      </c>
      <c r="U54" s="12" t="s">
        <v>3697</v>
      </c>
      <c r="V54" s="12"/>
      <c r="W54" s="63"/>
      <c r="X54" s="12" t="s">
        <v>433</v>
      </c>
      <c r="Y54" s="12" t="s">
        <v>434</v>
      </c>
      <c r="Z54" s="12" t="s">
        <v>434</v>
      </c>
      <c r="AA54" s="12">
        <v>230005</v>
      </c>
      <c r="AB54" s="12"/>
      <c r="AD54" s="47" t="s">
        <v>45</v>
      </c>
      <c r="AE54" s="12" t="s">
        <v>352</v>
      </c>
      <c r="AF54" s="12">
        <v>210051</v>
      </c>
      <c r="AG54" s="48" t="str">
        <f>IFERROR(VLOOKUP($AF54,ELIST!$A$1:$B$1504,2,FALSE),"")</f>
        <v>Escobedo Jr, Martin</v>
      </c>
      <c r="AI54" s="12" t="s">
        <v>359</v>
      </c>
      <c r="AJ54" s="12" t="s">
        <v>4512</v>
      </c>
      <c r="AK54" s="12" t="s">
        <v>6017</v>
      </c>
      <c r="AL54" s="12" t="s">
        <v>6017</v>
      </c>
      <c r="AN54" s="43" t="s">
        <v>74</v>
      </c>
      <c r="AO54" s="43" t="s">
        <v>3746</v>
      </c>
      <c r="AP54" s="43" t="s">
        <v>4906</v>
      </c>
      <c r="AQ54" s="43" t="e">
        <v>#N/A</v>
      </c>
      <c r="AT54" s="43" t="s">
        <v>366</v>
      </c>
      <c r="AU54" s="43" t="s">
        <v>367</v>
      </c>
      <c r="AV54" s="43" t="s">
        <v>3163</v>
      </c>
      <c r="AW54" s="43" t="s">
        <v>4766</v>
      </c>
      <c r="AY54" s="43" t="s">
        <v>3164</v>
      </c>
      <c r="AZ54" s="43" t="s">
        <v>3166</v>
      </c>
      <c r="BA54" s="43" t="s">
        <v>3165</v>
      </c>
      <c r="BB54" s="43" t="s">
        <v>3166</v>
      </c>
      <c r="BE54" s="41" t="s">
        <v>3164</v>
      </c>
      <c r="BF54" s="41" t="s">
        <v>3166</v>
      </c>
      <c r="BG54" s="41" t="s">
        <v>3165</v>
      </c>
      <c r="BH54" s="41" t="s">
        <v>3166</v>
      </c>
      <c r="BL54" s="41" t="s">
        <v>3272</v>
      </c>
      <c r="BM54" s="41" t="s">
        <v>372</v>
      </c>
      <c r="BN54" s="41" t="s">
        <v>373</v>
      </c>
      <c r="BO54" s="41" t="s">
        <v>3263</v>
      </c>
      <c r="BP54" s="41" t="s">
        <v>372</v>
      </c>
    </row>
    <row r="55" spans="1:68" x14ac:dyDescent="0.3">
      <c r="A55" s="41" t="s">
        <v>3375</v>
      </c>
      <c r="B55" s="41" t="s">
        <v>8169</v>
      </c>
      <c r="C55" s="41">
        <v>240801</v>
      </c>
      <c r="D55" s="41" t="s">
        <v>8169</v>
      </c>
      <c r="E55" s="134"/>
      <c r="F55" s="120" t="s">
        <v>3164</v>
      </c>
      <c r="G55" s="120" t="s">
        <v>3166</v>
      </c>
      <c r="H55" s="120" t="s">
        <v>3166</v>
      </c>
      <c r="I55" s="120" t="s">
        <v>3166</v>
      </c>
      <c r="K55" s="41" t="s">
        <v>368</v>
      </c>
      <c r="L55" s="41" t="s">
        <v>4768</v>
      </c>
      <c r="M55" s="41" t="s">
        <v>3167</v>
      </c>
      <c r="N55" s="47"/>
      <c r="O55" s="63"/>
      <c r="P55" s="63" t="str">
        <f t="shared" si="0"/>
        <v>N</v>
      </c>
      <c r="Q55" s="63"/>
      <c r="R55" s="12" t="s">
        <v>375</v>
      </c>
      <c r="S55" s="12" t="s">
        <v>515</v>
      </c>
      <c r="T55" s="12" t="s">
        <v>515</v>
      </c>
      <c r="U55" s="12" t="s">
        <v>3183</v>
      </c>
      <c r="V55" s="12"/>
      <c r="W55" s="63"/>
      <c r="X55" s="12" t="s">
        <v>87</v>
      </c>
      <c r="Y55" s="12" t="s">
        <v>425</v>
      </c>
      <c r="Z55" s="12" t="s">
        <v>425</v>
      </c>
      <c r="AA55" s="12">
        <v>240037</v>
      </c>
      <c r="AB55" s="12"/>
      <c r="AD55" s="47" t="s">
        <v>372</v>
      </c>
      <c r="AE55" s="12" t="s">
        <v>373</v>
      </c>
      <c r="AF55" s="12">
        <v>800047</v>
      </c>
      <c r="AG55" s="48" t="str">
        <f>IFERROR(VLOOKUP($AF55,ELIST!$A$1:$B$1504,2,FALSE),"")</f>
        <v>Robertson, Christopher D.</v>
      </c>
      <c r="AI55" s="34" t="s">
        <v>365</v>
      </c>
      <c r="AJ55" s="34" t="s">
        <v>362</v>
      </c>
      <c r="AK55" s="34" t="s">
        <v>6017</v>
      </c>
      <c r="AL55" s="34" t="s">
        <v>6017</v>
      </c>
      <c r="AN55" s="42" t="s">
        <v>70</v>
      </c>
      <c r="AO55" s="42" t="s">
        <v>3404</v>
      </c>
      <c r="AP55" s="42">
        <v>440187</v>
      </c>
      <c r="AQ55" s="42" t="s">
        <v>4907</v>
      </c>
      <c r="AT55" s="42" t="s">
        <v>3164</v>
      </c>
      <c r="AU55" s="42" t="s">
        <v>3166</v>
      </c>
      <c r="AV55" s="42" t="s">
        <v>3165</v>
      </c>
      <c r="AW55" s="42" t="s">
        <v>4767</v>
      </c>
      <c r="AY55" s="42" t="s">
        <v>368</v>
      </c>
      <c r="AZ55" s="42" t="s">
        <v>369</v>
      </c>
      <c r="BA55" s="42" t="s">
        <v>3167</v>
      </c>
      <c r="BB55" s="42" t="s">
        <v>369</v>
      </c>
      <c r="BE55" s="41" t="s">
        <v>368</v>
      </c>
      <c r="BF55" s="41" t="s">
        <v>369</v>
      </c>
      <c r="BG55" s="41" t="s">
        <v>3167</v>
      </c>
      <c r="BH55" s="41" t="s">
        <v>369</v>
      </c>
      <c r="BL55" s="41"/>
      <c r="BM55" s="41" t="s">
        <v>46</v>
      </c>
      <c r="BN55" s="41"/>
      <c r="BO55" s="41" t="s">
        <v>3273</v>
      </c>
      <c r="BP55" s="41" t="s">
        <v>46</v>
      </c>
    </row>
    <row r="56" spans="1:68" x14ac:dyDescent="0.3">
      <c r="A56" s="41" t="s">
        <v>3478</v>
      </c>
      <c r="B56" s="41" t="s">
        <v>4756</v>
      </c>
      <c r="C56" s="41">
        <v>210048</v>
      </c>
      <c r="D56" s="41" t="s">
        <v>4756</v>
      </c>
      <c r="E56" s="134"/>
      <c r="F56" s="120" t="s">
        <v>368</v>
      </c>
      <c r="G56" s="120" t="s">
        <v>4768</v>
      </c>
      <c r="H56" s="120" t="s">
        <v>3167</v>
      </c>
      <c r="I56" s="120" t="s">
        <v>4768</v>
      </c>
      <c r="K56" s="41" t="s">
        <v>45</v>
      </c>
      <c r="L56" s="41" t="s">
        <v>4769</v>
      </c>
      <c r="M56" s="41">
        <v>210051</v>
      </c>
      <c r="N56" s="47"/>
      <c r="O56" s="63"/>
      <c r="P56" s="63" t="str">
        <f t="shared" si="0"/>
        <v>N</v>
      </c>
      <c r="Q56" s="63"/>
      <c r="R56" s="12" t="s">
        <v>377</v>
      </c>
      <c r="S56" s="12" t="s">
        <v>4974</v>
      </c>
      <c r="T56" s="12" t="s">
        <v>4974</v>
      </c>
      <c r="U56" s="12" t="s">
        <v>3690</v>
      </c>
      <c r="V56" s="12"/>
      <c r="W56" s="63"/>
      <c r="X56" s="12" t="s">
        <v>482</v>
      </c>
      <c r="Y56" s="12" t="s">
        <v>423</v>
      </c>
      <c r="Z56" s="12" t="s">
        <v>423</v>
      </c>
      <c r="AA56" s="12">
        <v>240067</v>
      </c>
      <c r="AB56" s="12"/>
      <c r="AD56" s="47" t="s">
        <v>46</v>
      </c>
      <c r="AE56" s="12" t="s">
        <v>6035</v>
      </c>
      <c r="AF56" s="12" t="s">
        <v>3697</v>
      </c>
      <c r="AG56" s="48" t="str">
        <f>IFERROR(VLOOKUP($AF56,ELIST!$A$1:$B$1504,2,FALSE),"")</f>
        <v/>
      </c>
      <c r="AI56" s="12" t="s">
        <v>366</v>
      </c>
      <c r="AJ56" s="12" t="s">
        <v>367</v>
      </c>
      <c r="AK56" s="12" t="s">
        <v>3163</v>
      </c>
      <c r="AL56" s="12" t="s">
        <v>4964</v>
      </c>
      <c r="AN56" s="43" t="s">
        <v>481</v>
      </c>
      <c r="AO56" s="43" t="s">
        <v>3310</v>
      </c>
      <c r="AP56" s="43">
        <v>240607</v>
      </c>
      <c r="AQ56" s="43" t="s">
        <v>4908</v>
      </c>
      <c r="AT56" s="43" t="s">
        <v>368</v>
      </c>
      <c r="AU56" s="43" t="s">
        <v>369</v>
      </c>
      <c r="AV56" s="43" t="s">
        <v>3167</v>
      </c>
      <c r="AW56" s="43" t="s">
        <v>4768</v>
      </c>
      <c r="AY56" s="43" t="s">
        <v>45</v>
      </c>
      <c r="AZ56" s="43" t="s">
        <v>352</v>
      </c>
      <c r="BA56" s="43">
        <v>210051</v>
      </c>
      <c r="BB56" s="43" t="s">
        <v>352</v>
      </c>
      <c r="BE56" s="41" t="s">
        <v>45</v>
      </c>
      <c r="BF56" s="41" t="s">
        <v>352</v>
      </c>
      <c r="BG56" s="41">
        <v>210051</v>
      </c>
      <c r="BH56" s="41" t="s">
        <v>352</v>
      </c>
      <c r="BL56" s="41" t="s">
        <v>3274</v>
      </c>
      <c r="BM56" s="41" t="s">
        <v>375</v>
      </c>
      <c r="BN56" s="41" t="s">
        <v>515</v>
      </c>
      <c r="BO56" s="41" t="s">
        <v>3183</v>
      </c>
      <c r="BP56" s="41" t="s">
        <v>375</v>
      </c>
    </row>
    <row r="57" spans="1:68" x14ac:dyDescent="0.3">
      <c r="A57" s="41" t="s">
        <v>3740</v>
      </c>
      <c r="B57" s="41" t="s">
        <v>8036</v>
      </c>
      <c r="C57" s="41">
        <v>210088</v>
      </c>
      <c r="D57" s="41" t="s">
        <v>8036</v>
      </c>
      <c r="E57" s="134"/>
      <c r="F57" s="120" t="s">
        <v>45</v>
      </c>
      <c r="G57" s="120" t="s">
        <v>4769</v>
      </c>
      <c r="H57" s="120">
        <v>210051</v>
      </c>
      <c r="I57" s="120" t="s">
        <v>4769</v>
      </c>
      <c r="K57" s="41" t="s">
        <v>372</v>
      </c>
      <c r="L57" s="41" t="s">
        <v>373</v>
      </c>
      <c r="M57" s="41" t="s">
        <v>373</v>
      </c>
      <c r="N57" s="47"/>
      <c r="O57" s="63"/>
      <c r="P57" s="63" t="str">
        <f t="shared" si="0"/>
        <v>N</v>
      </c>
      <c r="Q57" s="63"/>
      <c r="R57" s="12" t="s">
        <v>379</v>
      </c>
      <c r="S57" s="12" t="s">
        <v>380</v>
      </c>
      <c r="T57" s="12" t="s">
        <v>380</v>
      </c>
      <c r="U57" s="12" t="s">
        <v>3170</v>
      </c>
      <c r="V57" s="12"/>
      <c r="W57" s="63"/>
      <c r="X57" s="12" t="s">
        <v>96</v>
      </c>
      <c r="Y57" s="12" t="s">
        <v>440</v>
      </c>
      <c r="Z57" s="12" t="s">
        <v>440</v>
      </c>
      <c r="AA57" s="12">
        <v>210053</v>
      </c>
      <c r="AB57" s="12"/>
      <c r="AD57" s="47" t="s">
        <v>375</v>
      </c>
      <c r="AE57" s="12" t="s">
        <v>515</v>
      </c>
      <c r="AF57" s="12" t="s">
        <v>3183</v>
      </c>
      <c r="AG57" s="48" t="str">
        <f>IFERROR(VLOOKUP($AF57,ELIST!$A$1:$B$1504,2,FALSE),"")</f>
        <v/>
      </c>
      <c r="AI57" s="34" t="s">
        <v>3164</v>
      </c>
      <c r="AJ57" s="34" t="s">
        <v>3166</v>
      </c>
      <c r="AK57" s="34" t="s">
        <v>3165</v>
      </c>
      <c r="AL57" s="34" t="s">
        <v>4901</v>
      </c>
      <c r="AN57" s="43" t="s">
        <v>300</v>
      </c>
      <c r="AO57" s="43" t="s">
        <v>347</v>
      </c>
      <c r="AP57" s="43">
        <v>210068</v>
      </c>
      <c r="AQ57" s="43" t="s">
        <v>4909</v>
      </c>
      <c r="AT57" s="42" t="s">
        <v>45</v>
      </c>
      <c r="AU57" s="42" t="s">
        <v>352</v>
      </c>
      <c r="AV57" s="42">
        <v>210051</v>
      </c>
      <c r="AW57" s="42" t="s">
        <v>4769</v>
      </c>
      <c r="AY57" s="42" t="s">
        <v>372</v>
      </c>
      <c r="AZ57" s="42" t="s">
        <v>521</v>
      </c>
      <c r="BA57" s="42">
        <v>800047</v>
      </c>
      <c r="BB57" s="42" t="s">
        <v>521</v>
      </c>
      <c r="BE57" s="41" t="s">
        <v>372</v>
      </c>
      <c r="BF57" s="41" t="s">
        <v>521</v>
      </c>
      <c r="BG57" s="41">
        <v>800047</v>
      </c>
      <c r="BH57" s="41" t="s">
        <v>521</v>
      </c>
      <c r="BL57" s="41" t="s">
        <v>3275</v>
      </c>
      <c r="BM57" s="41" t="s">
        <v>377</v>
      </c>
      <c r="BN57" s="41" t="s">
        <v>510</v>
      </c>
      <c r="BO57" s="41">
        <v>230015</v>
      </c>
      <c r="BP57" s="41" t="s">
        <v>377</v>
      </c>
    </row>
    <row r="58" spans="1:68" x14ac:dyDescent="0.3">
      <c r="A58" s="41" t="s">
        <v>509</v>
      </c>
      <c r="B58" s="41" t="s">
        <v>8068</v>
      </c>
      <c r="C58" s="41" t="s">
        <v>8068</v>
      </c>
      <c r="D58" s="41" t="s">
        <v>8068</v>
      </c>
      <c r="E58" s="134"/>
      <c r="F58" s="120" t="s">
        <v>372</v>
      </c>
      <c r="G58" s="120" t="s">
        <v>373</v>
      </c>
      <c r="H58" s="120" t="s">
        <v>373</v>
      </c>
      <c r="I58" s="120" t="s">
        <v>373</v>
      </c>
      <c r="K58" s="41" t="s">
        <v>46</v>
      </c>
      <c r="L58" s="41" t="s">
        <v>8030</v>
      </c>
      <c r="M58" s="41">
        <v>440285</v>
      </c>
      <c r="N58" s="47"/>
      <c r="O58" s="63"/>
      <c r="P58" s="63" t="str">
        <f t="shared" si="0"/>
        <v>N</v>
      </c>
      <c r="Q58" s="63"/>
      <c r="R58" s="12" t="s">
        <v>382</v>
      </c>
      <c r="S58" s="12" t="s">
        <v>371</v>
      </c>
      <c r="T58" s="12" t="s">
        <v>371</v>
      </c>
      <c r="U58" s="12" t="s">
        <v>4954</v>
      </c>
      <c r="V58" s="12"/>
      <c r="W58" s="63"/>
      <c r="X58" s="12" t="s">
        <v>6048</v>
      </c>
      <c r="Y58" s="12" t="s">
        <v>6049</v>
      </c>
      <c r="Z58" s="12" t="s">
        <v>6049</v>
      </c>
      <c r="AA58" s="12" t="s">
        <v>890</v>
      </c>
      <c r="AB58" s="12"/>
      <c r="AD58" s="47" t="s">
        <v>377</v>
      </c>
      <c r="AE58" s="12" t="s">
        <v>4974</v>
      </c>
      <c r="AF58" s="12" t="s">
        <v>3690</v>
      </c>
      <c r="AG58" s="48" t="str">
        <f>IFERROR(VLOOKUP($AF58,ELIST!$A$1:$B$1504,2,FALSE),"")</f>
        <v/>
      </c>
      <c r="AI58" s="12" t="s">
        <v>368</v>
      </c>
      <c r="AJ58" s="12" t="s">
        <v>369</v>
      </c>
      <c r="AK58" s="12" t="s">
        <v>3167</v>
      </c>
      <c r="AL58" s="12" t="s">
        <v>4919</v>
      </c>
      <c r="AN58" s="43" t="s">
        <v>67</v>
      </c>
      <c r="AO58" s="43" t="s">
        <v>346</v>
      </c>
      <c r="AP58" s="43">
        <v>240131</v>
      </c>
      <c r="AQ58" s="43" t="s">
        <v>4910</v>
      </c>
      <c r="AT58" s="43" t="s">
        <v>372</v>
      </c>
      <c r="AU58" s="43" t="s">
        <v>4770</v>
      </c>
      <c r="AV58" s="43">
        <v>800047</v>
      </c>
      <c r="AW58" s="43" t="s">
        <v>4771</v>
      </c>
      <c r="AY58" s="43" t="s">
        <v>46</v>
      </c>
      <c r="AZ58" s="43" t="s">
        <v>3404</v>
      </c>
      <c r="BA58" s="43">
        <v>440187</v>
      </c>
      <c r="BB58" s="43" t="s">
        <v>3404</v>
      </c>
      <c r="BE58" s="41" t="s">
        <v>46</v>
      </c>
      <c r="BF58" s="41" t="s">
        <v>3404</v>
      </c>
      <c r="BG58" s="41">
        <v>440187</v>
      </c>
      <c r="BH58" s="41" t="s">
        <v>3404</v>
      </c>
      <c r="BL58" s="41" t="s">
        <v>3276</v>
      </c>
      <c r="BM58" s="41" t="s">
        <v>379</v>
      </c>
      <c r="BN58" s="41" t="s">
        <v>380</v>
      </c>
      <c r="BO58" s="41" t="s">
        <v>3170</v>
      </c>
      <c r="BP58" s="41" t="s">
        <v>379</v>
      </c>
    </row>
    <row r="59" spans="1:68" x14ac:dyDescent="0.3">
      <c r="A59" s="41" t="s">
        <v>43</v>
      </c>
      <c r="B59" s="41" t="s">
        <v>4759</v>
      </c>
      <c r="C59" s="41">
        <v>230017</v>
      </c>
      <c r="D59" s="41" t="s">
        <v>4759</v>
      </c>
      <c r="E59" s="134"/>
      <c r="F59" s="120" t="s">
        <v>46</v>
      </c>
      <c r="G59" s="120" t="s">
        <v>8030</v>
      </c>
      <c r="H59" s="120">
        <v>440285</v>
      </c>
      <c r="I59" s="120" t="s">
        <v>8030</v>
      </c>
      <c r="K59" s="41" t="s">
        <v>375</v>
      </c>
      <c r="L59" s="41" t="s">
        <v>4773</v>
      </c>
      <c r="M59" s="41" t="s">
        <v>3183</v>
      </c>
      <c r="N59" s="47"/>
      <c r="O59" s="63"/>
      <c r="P59" s="63" t="str">
        <f t="shared" si="0"/>
        <v>N</v>
      </c>
      <c r="Q59" s="63"/>
      <c r="R59" s="12" t="s">
        <v>383</v>
      </c>
      <c r="S59" s="12" t="s">
        <v>374</v>
      </c>
      <c r="T59" s="12" t="s">
        <v>374</v>
      </c>
      <c r="U59" s="12" t="s">
        <v>3172</v>
      </c>
      <c r="V59" s="12"/>
      <c r="W59" s="63"/>
      <c r="X59" s="12" t="s">
        <v>88</v>
      </c>
      <c r="Y59" s="12" t="s">
        <v>427</v>
      </c>
      <c r="Z59" s="12" t="s">
        <v>427</v>
      </c>
      <c r="AA59" s="12">
        <v>240051</v>
      </c>
      <c r="AB59" s="12"/>
      <c r="AD59" s="47" t="s">
        <v>379</v>
      </c>
      <c r="AE59" s="12" t="s">
        <v>380</v>
      </c>
      <c r="AF59" s="12" t="s">
        <v>3170</v>
      </c>
      <c r="AG59" s="48" t="str">
        <f>IFERROR(VLOOKUP($AF59,ELIST!$A$1:$B$1504,2,FALSE),"")</f>
        <v/>
      </c>
      <c r="AI59" s="34" t="s">
        <v>45</v>
      </c>
      <c r="AJ59" s="34" t="s">
        <v>352</v>
      </c>
      <c r="AK59" s="34">
        <v>210051</v>
      </c>
      <c r="AL59" s="34" t="s">
        <v>4938</v>
      </c>
      <c r="AN59" s="42" t="s">
        <v>301</v>
      </c>
      <c r="AO59" s="42" t="s">
        <v>348</v>
      </c>
      <c r="AP59" s="42">
        <v>210036</v>
      </c>
      <c r="AQ59" s="42" t="s">
        <v>4911</v>
      </c>
      <c r="AT59" s="42" t="s">
        <v>46</v>
      </c>
      <c r="AU59" s="42" t="s">
        <v>3404</v>
      </c>
      <c r="AV59" s="42">
        <v>440187</v>
      </c>
      <c r="AW59" s="42" t="s">
        <v>4772</v>
      </c>
      <c r="AY59" s="42" t="s">
        <v>375</v>
      </c>
      <c r="AZ59" s="42" t="s">
        <v>515</v>
      </c>
      <c r="BA59" s="42" t="s">
        <v>3183</v>
      </c>
      <c r="BB59" s="42" t="s">
        <v>515</v>
      </c>
      <c r="BE59" s="41" t="s">
        <v>375</v>
      </c>
      <c r="BF59" s="41" t="s">
        <v>515</v>
      </c>
      <c r="BG59" s="41" t="s">
        <v>3183</v>
      </c>
      <c r="BH59" s="41" t="s">
        <v>515</v>
      </c>
      <c r="BL59" s="41" t="s">
        <v>3277</v>
      </c>
      <c r="BM59" s="41" t="s">
        <v>381</v>
      </c>
      <c r="BN59" s="41" t="s">
        <v>529</v>
      </c>
      <c r="BO59" s="41" t="s">
        <v>529</v>
      </c>
      <c r="BP59" s="41" t="s">
        <v>381</v>
      </c>
    </row>
    <row r="60" spans="1:68" x14ac:dyDescent="0.3">
      <c r="A60" s="41" t="s">
        <v>44</v>
      </c>
      <c r="B60" s="41" t="s">
        <v>8023</v>
      </c>
      <c r="C60" s="41" t="s">
        <v>8024</v>
      </c>
      <c r="D60" s="41" t="s">
        <v>8023</v>
      </c>
      <c r="E60" s="134"/>
      <c r="F60" s="120" t="s">
        <v>375</v>
      </c>
      <c r="G60" s="120" t="s">
        <v>4773</v>
      </c>
      <c r="H60" s="120" t="s">
        <v>3183</v>
      </c>
      <c r="I60" s="120" t="s">
        <v>4773</v>
      </c>
      <c r="K60" s="41" t="s">
        <v>377</v>
      </c>
      <c r="L60" s="41" t="s">
        <v>4974</v>
      </c>
      <c r="M60" s="41" t="s">
        <v>4974</v>
      </c>
      <c r="N60" s="47"/>
      <c r="O60" s="63"/>
      <c r="P60" s="63" t="str">
        <f t="shared" si="0"/>
        <v>N</v>
      </c>
      <c r="Q60" s="63"/>
      <c r="R60" s="12" t="s">
        <v>386</v>
      </c>
      <c r="S60" s="12" t="s">
        <v>387</v>
      </c>
      <c r="T60" s="12" t="s">
        <v>387</v>
      </c>
      <c r="U60" s="12" t="s">
        <v>3173</v>
      </c>
      <c r="V60" s="12"/>
      <c r="W60" s="63"/>
      <c r="X60" s="12" t="s">
        <v>314</v>
      </c>
      <c r="Y60" s="12" t="s">
        <v>4885</v>
      </c>
      <c r="Z60" s="12" t="s">
        <v>4885</v>
      </c>
      <c r="AA60" s="12">
        <v>800062</v>
      </c>
      <c r="AB60" s="12"/>
      <c r="AD60" s="47" t="s">
        <v>382</v>
      </c>
      <c r="AE60" s="12" t="s">
        <v>371</v>
      </c>
      <c r="AF60" s="12" t="s">
        <v>4954</v>
      </c>
      <c r="AG60" s="48" t="str">
        <f>IFERROR(VLOOKUP($AF60,ELIST!$A$1:$B$1504,2,FALSE),"")</f>
        <v/>
      </c>
      <c r="AI60" s="12" t="s">
        <v>372</v>
      </c>
      <c r="AJ60" s="12" t="s">
        <v>373</v>
      </c>
      <c r="AK60" s="12">
        <v>800047</v>
      </c>
      <c r="AL60" s="12" t="s">
        <v>4890</v>
      </c>
      <c r="AN60" s="43" t="s">
        <v>72</v>
      </c>
      <c r="AO60" s="43" t="s">
        <v>413</v>
      </c>
      <c r="AP60" s="43">
        <v>240066</v>
      </c>
      <c r="AQ60" s="43" t="s">
        <v>4912</v>
      </c>
      <c r="AT60" s="43" t="s">
        <v>375</v>
      </c>
      <c r="AU60" s="43" t="s">
        <v>515</v>
      </c>
      <c r="AV60" s="43" t="s">
        <v>3183</v>
      </c>
      <c r="AW60" s="43" t="s">
        <v>4773</v>
      </c>
      <c r="AY60" s="43" t="s">
        <v>377</v>
      </c>
      <c r="AZ60" s="43" t="s">
        <v>510</v>
      </c>
      <c r="BA60" s="43">
        <v>230015</v>
      </c>
      <c r="BB60" s="43" t="s">
        <v>510</v>
      </c>
      <c r="BE60" s="41" t="s">
        <v>377</v>
      </c>
      <c r="BF60" s="41" t="s">
        <v>510</v>
      </c>
      <c r="BG60" s="41">
        <v>230015</v>
      </c>
      <c r="BH60" s="41" t="s">
        <v>510</v>
      </c>
      <c r="BL60" s="41" t="s">
        <v>3211</v>
      </c>
      <c r="BM60" s="41" t="s">
        <v>382</v>
      </c>
      <c r="BN60" s="41" t="s">
        <v>3158</v>
      </c>
      <c r="BO60" s="41" t="s">
        <v>20</v>
      </c>
      <c r="BP60" s="41" t="s">
        <v>382</v>
      </c>
    </row>
    <row r="61" spans="1:68" x14ac:dyDescent="0.3">
      <c r="A61" s="41" t="s">
        <v>511</v>
      </c>
      <c r="B61" s="41" t="s">
        <v>7914</v>
      </c>
      <c r="C61" s="41" t="s">
        <v>7914</v>
      </c>
      <c r="D61" s="41" t="s">
        <v>7914</v>
      </c>
      <c r="E61" s="134"/>
      <c r="F61" s="120" t="s">
        <v>377</v>
      </c>
      <c r="G61" s="120" t="s">
        <v>4974</v>
      </c>
      <c r="H61" s="120" t="s">
        <v>4974</v>
      </c>
      <c r="I61" s="120" t="s">
        <v>4974</v>
      </c>
      <c r="K61" s="41" t="s">
        <v>379</v>
      </c>
      <c r="L61" s="41" t="s">
        <v>4775</v>
      </c>
      <c r="M61" s="41" t="s">
        <v>3170</v>
      </c>
      <c r="N61" s="47"/>
      <c r="O61" s="63"/>
      <c r="P61" s="63" t="str">
        <f t="shared" si="0"/>
        <v>N</v>
      </c>
      <c r="Q61" s="63"/>
      <c r="R61" s="12" t="s">
        <v>3174</v>
      </c>
      <c r="S61" s="12" t="s">
        <v>5977</v>
      </c>
      <c r="T61" s="12" t="s">
        <v>5977</v>
      </c>
      <c r="U61" s="12" t="s">
        <v>7796</v>
      </c>
      <c r="V61" s="12"/>
      <c r="W61" s="63"/>
      <c r="X61" s="12" t="s">
        <v>270</v>
      </c>
      <c r="Y61" s="12" t="s">
        <v>3226</v>
      </c>
      <c r="Z61" s="12" t="s">
        <v>3226</v>
      </c>
      <c r="AA61" s="12">
        <v>240259</v>
      </c>
      <c r="AB61" s="12"/>
      <c r="AD61" s="47" t="s">
        <v>383</v>
      </c>
      <c r="AE61" s="12" t="s">
        <v>374</v>
      </c>
      <c r="AF61" s="12" t="s">
        <v>3172</v>
      </c>
      <c r="AG61" s="48" t="str">
        <f>IFERROR(VLOOKUP($AF61,ELIST!$A$1:$B$1504,2,FALSE),"")</f>
        <v/>
      </c>
      <c r="AI61" s="34" t="s">
        <v>46</v>
      </c>
      <c r="AJ61" s="34" t="s">
        <v>4512</v>
      </c>
      <c r="AK61" s="34" t="s">
        <v>3697</v>
      </c>
      <c r="AL61" s="34" t="s">
        <v>3273</v>
      </c>
      <c r="AN61" s="42" t="s">
        <v>317</v>
      </c>
      <c r="AO61" s="42" t="s">
        <v>357</v>
      </c>
      <c r="AP61" s="42">
        <v>240072</v>
      </c>
      <c r="AQ61" s="42" t="s">
        <v>4913</v>
      </c>
      <c r="AT61" s="42" t="s">
        <v>377</v>
      </c>
      <c r="AU61" s="42" t="s">
        <v>510</v>
      </c>
      <c r="AV61" s="42">
        <v>230015</v>
      </c>
      <c r="AW61" s="42" t="s">
        <v>4762</v>
      </c>
      <c r="AY61" s="42" t="s">
        <v>379</v>
      </c>
      <c r="AZ61" s="42" t="s">
        <v>380</v>
      </c>
      <c r="BA61" s="42" t="s">
        <v>3170</v>
      </c>
      <c r="BB61" s="42" t="s">
        <v>380</v>
      </c>
      <c r="BE61" s="41" t="s">
        <v>379</v>
      </c>
      <c r="BF61" s="41" t="s">
        <v>380</v>
      </c>
      <c r="BG61" s="41" t="s">
        <v>3170</v>
      </c>
      <c r="BH61" s="41" t="s">
        <v>380</v>
      </c>
      <c r="BL61" s="41" t="s">
        <v>3168</v>
      </c>
      <c r="BM61" s="41" t="s">
        <v>383</v>
      </c>
      <c r="BN61" s="41" t="s">
        <v>3168</v>
      </c>
      <c r="BO61" s="41" t="s">
        <v>3172</v>
      </c>
      <c r="BP61" s="41" t="s">
        <v>383</v>
      </c>
    </row>
    <row r="62" spans="1:68" x14ac:dyDescent="0.3">
      <c r="A62" s="41" t="s">
        <v>2385</v>
      </c>
      <c r="B62" s="41" t="s">
        <v>4762</v>
      </c>
      <c r="C62" s="41">
        <v>230015</v>
      </c>
      <c r="D62" s="41" t="s">
        <v>4762</v>
      </c>
      <c r="E62" s="134"/>
      <c r="F62" s="120" t="s">
        <v>379</v>
      </c>
      <c r="G62" s="120" t="s">
        <v>4775</v>
      </c>
      <c r="H62" s="120" t="s">
        <v>3170</v>
      </c>
      <c r="I62" s="120" t="s">
        <v>4775</v>
      </c>
      <c r="K62" s="41" t="s">
        <v>382</v>
      </c>
      <c r="L62" s="41" t="s">
        <v>371</v>
      </c>
      <c r="M62" s="41" t="s">
        <v>371</v>
      </c>
      <c r="N62" s="47"/>
      <c r="O62" s="63"/>
      <c r="P62" s="63" t="str">
        <f t="shared" si="0"/>
        <v>N</v>
      </c>
      <c r="Q62" s="63"/>
      <c r="R62" s="12" t="s">
        <v>49</v>
      </c>
      <c r="S62" s="12" t="s">
        <v>7664</v>
      </c>
      <c r="T62" s="12" t="s">
        <v>7664</v>
      </c>
      <c r="U62" s="12" t="s">
        <v>7664</v>
      </c>
      <c r="V62" s="12"/>
      <c r="W62" s="63"/>
      <c r="X62" s="12" t="s">
        <v>98</v>
      </c>
      <c r="Y62" s="12" t="s">
        <v>443</v>
      </c>
      <c r="Z62" s="12" t="s">
        <v>443</v>
      </c>
      <c r="AA62" s="12">
        <v>240068</v>
      </c>
      <c r="AB62" s="12"/>
      <c r="AD62" s="47" t="s">
        <v>386</v>
      </c>
      <c r="AE62" s="12" t="s">
        <v>387</v>
      </c>
      <c r="AF62" s="12" t="s">
        <v>3173</v>
      </c>
      <c r="AG62" s="48" t="str">
        <f>IFERROR(VLOOKUP($AF62,ELIST!$A$1:$B$1504,2,FALSE),"")</f>
        <v/>
      </c>
      <c r="AI62" s="12" t="s">
        <v>375</v>
      </c>
      <c r="AJ62" s="12" t="s">
        <v>515</v>
      </c>
      <c r="AK62" s="12" t="s">
        <v>3183</v>
      </c>
      <c r="AL62" s="12" t="s">
        <v>4962</v>
      </c>
      <c r="AN62" s="42" t="s">
        <v>77</v>
      </c>
      <c r="AO62" s="42" t="s">
        <v>4914</v>
      </c>
      <c r="AP62" s="42">
        <v>240767</v>
      </c>
      <c r="AQ62" s="42" t="s">
        <v>4914</v>
      </c>
      <c r="AT62" s="43" t="s">
        <v>379</v>
      </c>
      <c r="AU62" s="43" t="s">
        <v>4774</v>
      </c>
      <c r="AV62" s="43" t="s">
        <v>3170</v>
      </c>
      <c r="AW62" s="43" t="s">
        <v>4775</v>
      </c>
      <c r="AY62" s="43" t="s">
        <v>381</v>
      </c>
      <c r="AZ62" s="43" t="s">
        <v>529</v>
      </c>
      <c r="BA62" s="43" t="s">
        <v>244</v>
      </c>
      <c r="BB62" s="43" t="s">
        <v>529</v>
      </c>
      <c r="BE62" s="41" t="s">
        <v>381</v>
      </c>
      <c r="BF62" s="41" t="s">
        <v>529</v>
      </c>
      <c r="BG62" s="41" t="s">
        <v>3206</v>
      </c>
      <c r="BH62" s="41" t="s">
        <v>529</v>
      </c>
      <c r="BL62" s="41" t="s">
        <v>3277</v>
      </c>
      <c r="BM62" s="41" t="s">
        <v>385</v>
      </c>
      <c r="BN62" s="41" t="s">
        <v>434</v>
      </c>
      <c r="BO62" s="41" t="s">
        <v>3206</v>
      </c>
      <c r="BP62" s="41" t="s">
        <v>385</v>
      </c>
    </row>
    <row r="63" spans="1:68" x14ac:dyDescent="0.3">
      <c r="A63" s="41" t="s">
        <v>7804</v>
      </c>
      <c r="B63" s="41" t="s">
        <v>4760</v>
      </c>
      <c r="C63" s="41">
        <v>230019</v>
      </c>
      <c r="D63" s="41" t="s">
        <v>4760</v>
      </c>
      <c r="E63" s="134"/>
      <c r="F63" s="120" t="s">
        <v>382</v>
      </c>
      <c r="G63" s="120" t="s">
        <v>371</v>
      </c>
      <c r="H63" s="120" t="s">
        <v>371</v>
      </c>
      <c r="I63" s="120" t="s">
        <v>371</v>
      </c>
      <c r="K63" s="41" t="s">
        <v>383</v>
      </c>
      <c r="L63" s="41" t="s">
        <v>4777</v>
      </c>
      <c r="M63" s="41" t="s">
        <v>3172</v>
      </c>
      <c r="N63" s="47"/>
      <c r="O63" s="63"/>
      <c r="P63" s="63" t="str">
        <f t="shared" si="0"/>
        <v>N</v>
      </c>
      <c r="Q63" s="63"/>
      <c r="R63" s="12" t="s">
        <v>50</v>
      </c>
      <c r="S63" s="12" t="s">
        <v>528</v>
      </c>
      <c r="T63" s="12" t="s">
        <v>528</v>
      </c>
      <c r="U63" s="12">
        <v>240109</v>
      </c>
      <c r="V63" s="12"/>
      <c r="W63" s="63"/>
      <c r="X63" s="12" t="s">
        <v>70</v>
      </c>
      <c r="Y63" s="12" t="s">
        <v>7664</v>
      </c>
      <c r="Z63" s="12" t="s">
        <v>7664</v>
      </c>
      <c r="AA63" s="12">
        <v>440187</v>
      </c>
      <c r="AB63" s="12"/>
      <c r="AD63" s="47" t="s">
        <v>3174</v>
      </c>
      <c r="AE63" s="12" t="s">
        <v>5977</v>
      </c>
      <c r="AF63" s="12" t="s">
        <v>3175</v>
      </c>
      <c r="AG63" s="48" t="str">
        <f>IFERROR(VLOOKUP($AF63,ELIST!$A$1:$B$1504,2,FALSE),"")</f>
        <v/>
      </c>
      <c r="AI63" s="34" t="s">
        <v>377</v>
      </c>
      <c r="AJ63" s="34" t="s">
        <v>4974</v>
      </c>
      <c r="AK63" s="34" t="s">
        <v>3690</v>
      </c>
      <c r="AL63" s="34" t="s">
        <v>3273</v>
      </c>
      <c r="AN63" s="42" t="s">
        <v>483</v>
      </c>
      <c r="AO63" s="42" t="s">
        <v>416</v>
      </c>
      <c r="AP63" s="42">
        <v>240049</v>
      </c>
      <c r="AQ63" s="42" t="s">
        <v>4915</v>
      </c>
      <c r="AT63" s="42" t="s">
        <v>381</v>
      </c>
      <c r="AU63" s="42" t="s">
        <v>4776</v>
      </c>
      <c r="AV63" s="42" t="e">
        <v>#N/A</v>
      </c>
      <c r="AW63" s="42" t="e">
        <v>#N/A</v>
      </c>
      <c r="AY63" s="42" t="s">
        <v>382</v>
      </c>
      <c r="AZ63" s="42" t="s">
        <v>371</v>
      </c>
      <c r="BA63" s="42">
        <v>210055</v>
      </c>
      <c r="BB63" s="42" t="s">
        <v>371</v>
      </c>
      <c r="BE63" s="41" t="s">
        <v>382</v>
      </c>
      <c r="BF63" s="41" t="s">
        <v>371</v>
      </c>
      <c r="BG63" s="41">
        <v>210055</v>
      </c>
      <c r="BH63" s="41" t="s">
        <v>371</v>
      </c>
      <c r="BL63" s="41" t="s">
        <v>3278</v>
      </c>
      <c r="BM63" s="41" t="s">
        <v>386</v>
      </c>
      <c r="BN63" s="41" t="s">
        <v>387</v>
      </c>
      <c r="BO63" s="41" t="s">
        <v>3173</v>
      </c>
      <c r="BP63" s="41" t="s">
        <v>386</v>
      </c>
    </row>
    <row r="64" spans="1:68" x14ac:dyDescent="0.3">
      <c r="A64" s="41" t="s">
        <v>8363</v>
      </c>
      <c r="B64" s="41" t="s">
        <v>8289</v>
      </c>
      <c r="C64" s="41" t="s">
        <v>8289</v>
      </c>
      <c r="D64" s="41" t="s">
        <v>8289</v>
      </c>
      <c r="E64" s="134"/>
      <c r="F64" s="120" t="s">
        <v>383</v>
      </c>
      <c r="G64" s="120" t="s">
        <v>4777</v>
      </c>
      <c r="H64" s="120" t="s">
        <v>3172</v>
      </c>
      <c r="I64" s="120" t="s">
        <v>4777</v>
      </c>
      <c r="K64" s="41" t="s">
        <v>386</v>
      </c>
      <c r="L64" s="41" t="s">
        <v>4778</v>
      </c>
      <c r="M64" s="41" t="s">
        <v>3173</v>
      </c>
      <c r="N64" s="47"/>
      <c r="O64" s="63"/>
      <c r="P64" s="63" t="str">
        <f t="shared" si="0"/>
        <v>N</v>
      </c>
      <c r="Q64" s="63"/>
      <c r="R64" s="12" t="s">
        <v>3282</v>
      </c>
      <c r="S64" s="12" t="s">
        <v>6017</v>
      </c>
      <c r="T64" s="12" t="s">
        <v>6017</v>
      </c>
      <c r="U64" s="12" t="s">
        <v>6017</v>
      </c>
      <c r="V64" s="12"/>
      <c r="W64" s="63"/>
      <c r="X64" s="12" t="s">
        <v>60</v>
      </c>
      <c r="Y64" s="12" t="s">
        <v>399</v>
      </c>
      <c r="Z64" s="12" t="s">
        <v>399</v>
      </c>
      <c r="AA64" s="12">
        <v>240494</v>
      </c>
      <c r="AB64" s="12"/>
      <c r="AD64" s="47" t="s">
        <v>49</v>
      </c>
      <c r="AE64" s="12" t="s">
        <v>4512</v>
      </c>
      <c r="AF64" s="12" t="s">
        <v>4948</v>
      </c>
      <c r="AG64" s="48" t="str">
        <f>IFERROR(VLOOKUP($AF64,ELIST!$A$1:$B$1504,2,FALSE),"")</f>
        <v/>
      </c>
      <c r="AI64" s="12" t="s">
        <v>379</v>
      </c>
      <c r="AJ64" s="12" t="s">
        <v>380</v>
      </c>
      <c r="AK64" s="12" t="s">
        <v>3170</v>
      </c>
      <c r="AL64" s="12" t="s">
        <v>4955</v>
      </c>
      <c r="AN64" s="42" t="s">
        <v>482</v>
      </c>
      <c r="AO64" s="42" t="s">
        <v>423</v>
      </c>
      <c r="AP64" s="42">
        <v>240067</v>
      </c>
      <c r="AQ64" s="42" t="s">
        <v>4916</v>
      </c>
      <c r="AT64" s="43" t="s">
        <v>382</v>
      </c>
      <c r="AU64" s="43" t="s">
        <v>371</v>
      </c>
      <c r="AV64" s="43" t="e">
        <v>#N/A</v>
      </c>
      <c r="AW64" s="43" t="e">
        <v>#N/A</v>
      </c>
      <c r="AY64" s="43" t="s">
        <v>383</v>
      </c>
      <c r="AZ64" s="43" t="s">
        <v>374</v>
      </c>
      <c r="BA64" s="43" t="s">
        <v>3172</v>
      </c>
      <c r="BB64" s="43" t="s">
        <v>374</v>
      </c>
      <c r="BE64" s="41" t="s">
        <v>383</v>
      </c>
      <c r="BF64" s="41" t="s">
        <v>374</v>
      </c>
      <c r="BG64" s="41" t="s">
        <v>3172</v>
      </c>
      <c r="BH64" s="41" t="s">
        <v>374</v>
      </c>
      <c r="BL64" s="41" t="s">
        <v>3279</v>
      </c>
      <c r="BM64" s="41" t="s">
        <v>3174</v>
      </c>
      <c r="BN64" s="41" t="s">
        <v>376</v>
      </c>
      <c r="BO64" s="41" t="s">
        <v>3175</v>
      </c>
      <c r="BP64" s="41" t="s">
        <v>3174</v>
      </c>
    </row>
    <row r="65" spans="1:68" x14ac:dyDescent="0.3">
      <c r="A65" s="41" t="s">
        <v>512</v>
      </c>
      <c r="B65" s="41" t="s">
        <v>514</v>
      </c>
      <c r="C65" s="41" t="s">
        <v>514</v>
      </c>
      <c r="D65" s="41" t="s">
        <v>514</v>
      </c>
      <c r="E65" s="134"/>
      <c r="F65" s="120" t="s">
        <v>386</v>
      </c>
      <c r="G65" s="120" t="s">
        <v>4778</v>
      </c>
      <c r="H65" s="120" t="s">
        <v>3173</v>
      </c>
      <c r="I65" s="120" t="s">
        <v>4778</v>
      </c>
      <c r="K65" s="41" t="s">
        <v>3174</v>
      </c>
      <c r="L65" s="41" t="s">
        <v>8025</v>
      </c>
      <c r="M65" s="41" t="s">
        <v>7796</v>
      </c>
      <c r="N65" s="47"/>
      <c r="O65" s="63"/>
      <c r="P65" s="63" t="str">
        <f t="shared" si="0"/>
        <v>N</v>
      </c>
      <c r="Q65" s="63"/>
      <c r="R65" s="12" t="s">
        <v>51</v>
      </c>
      <c r="S65" s="12" t="s">
        <v>4804</v>
      </c>
      <c r="T65" s="12" t="s">
        <v>4804</v>
      </c>
      <c r="U65" s="12">
        <v>440086</v>
      </c>
      <c r="V65" s="12"/>
      <c r="W65" s="63"/>
      <c r="X65" s="12" t="s">
        <v>386</v>
      </c>
      <c r="Y65" s="12" t="s">
        <v>387</v>
      </c>
      <c r="Z65" s="12" t="s">
        <v>387</v>
      </c>
      <c r="AA65" s="12" t="s">
        <v>3173</v>
      </c>
      <c r="AB65" s="12"/>
      <c r="AD65" s="47" t="s">
        <v>50</v>
      </c>
      <c r="AE65" s="12" t="s">
        <v>528</v>
      </c>
      <c r="AF65" s="12">
        <v>240109</v>
      </c>
      <c r="AG65" s="48" t="str">
        <f>IFERROR(VLOOKUP($AF65,ELIST!$A$1:$B$1504,2,FALSE),"")</f>
        <v>Meza Torres, Alan A.</v>
      </c>
      <c r="AI65" s="34" t="s">
        <v>381</v>
      </c>
      <c r="AJ65" s="34" t="s">
        <v>529</v>
      </c>
      <c r="AK65" s="34" t="s">
        <v>4906</v>
      </c>
      <c r="AL65" s="34" t="s">
        <v>3273</v>
      </c>
      <c r="AN65" s="42" t="s">
        <v>3188</v>
      </c>
      <c r="AO65" s="42" t="s">
        <v>411</v>
      </c>
      <c r="AP65" s="42">
        <v>210069</v>
      </c>
      <c r="AQ65" s="42" t="s">
        <v>4917</v>
      </c>
      <c r="AT65" s="42" t="s">
        <v>383</v>
      </c>
      <c r="AU65" s="42" t="s">
        <v>374</v>
      </c>
      <c r="AV65" s="42" t="s">
        <v>3172</v>
      </c>
      <c r="AW65" s="42" t="s">
        <v>4777</v>
      </c>
      <c r="AY65" s="42" t="s">
        <v>386</v>
      </c>
      <c r="AZ65" s="42" t="s">
        <v>387</v>
      </c>
      <c r="BA65" s="42" t="s">
        <v>3173</v>
      </c>
      <c r="BB65" s="42" t="s">
        <v>387</v>
      </c>
      <c r="BE65" s="41" t="s">
        <v>385</v>
      </c>
      <c r="BF65" s="41" t="e">
        <v>#N/A</v>
      </c>
      <c r="BG65" s="41" t="e">
        <v>#N/A</v>
      </c>
      <c r="BH65" s="41" t="e">
        <v>#N/A</v>
      </c>
      <c r="BL65" s="41" t="s">
        <v>3280</v>
      </c>
      <c r="BM65" s="41" t="s">
        <v>49</v>
      </c>
      <c r="BN65" s="41" t="s">
        <v>389</v>
      </c>
      <c r="BO65" s="41">
        <v>240254</v>
      </c>
      <c r="BP65" s="41" t="s">
        <v>49</v>
      </c>
    </row>
    <row r="66" spans="1:68" x14ac:dyDescent="0.3">
      <c r="A66" s="41" t="s">
        <v>359</v>
      </c>
      <c r="B66" s="41" t="s">
        <v>4512</v>
      </c>
      <c r="C66" s="41" t="s">
        <v>4512</v>
      </c>
      <c r="D66" s="41" t="s">
        <v>4512</v>
      </c>
      <c r="E66" s="134"/>
      <c r="F66" s="120" t="s">
        <v>3174</v>
      </c>
      <c r="G66" s="120" t="s">
        <v>8025</v>
      </c>
      <c r="H66" s="120" t="s">
        <v>7796</v>
      </c>
      <c r="I66" s="120" t="s">
        <v>8025</v>
      </c>
      <c r="K66" s="41" t="s">
        <v>49</v>
      </c>
      <c r="L66" s="41" t="s">
        <v>7664</v>
      </c>
      <c r="M66" s="41" t="s">
        <v>7664</v>
      </c>
      <c r="N66" s="47"/>
      <c r="O66" s="63"/>
      <c r="P66" s="63" t="str">
        <f t="shared" si="0"/>
        <v>N</v>
      </c>
      <c r="Q66" s="63"/>
      <c r="R66" s="12" t="s">
        <v>52</v>
      </c>
      <c r="S66" s="12" t="s">
        <v>3445</v>
      </c>
      <c r="T66" s="12" t="s">
        <v>3445</v>
      </c>
      <c r="U66" s="12">
        <v>340052</v>
      </c>
      <c r="V66" s="12"/>
      <c r="W66" s="63"/>
      <c r="X66" s="12" t="s">
        <v>3740</v>
      </c>
      <c r="Y66" s="12" t="s">
        <v>4757</v>
      </c>
      <c r="Z66" s="12" t="s">
        <v>4757</v>
      </c>
      <c r="AA66" s="12">
        <v>210088</v>
      </c>
      <c r="AB66" s="12"/>
      <c r="AD66" s="47" t="s">
        <v>3282</v>
      </c>
      <c r="AE66" s="12" t="s">
        <v>360</v>
      </c>
      <c r="AF66" s="12" t="s">
        <v>3161</v>
      </c>
      <c r="AG66" s="48" t="str">
        <f>IFERROR(VLOOKUP($AF66,ELIST!$A$1:$B$1504,2,FALSE),"")</f>
        <v/>
      </c>
      <c r="AI66" s="12" t="s">
        <v>382</v>
      </c>
      <c r="AJ66" s="12" t="s">
        <v>371</v>
      </c>
      <c r="AK66" s="12" t="s">
        <v>4954</v>
      </c>
      <c r="AL66" s="12" t="s">
        <v>3273</v>
      </c>
      <c r="AN66" s="42" t="s">
        <v>66</v>
      </c>
      <c r="AO66" s="42" t="s">
        <v>4918</v>
      </c>
      <c r="AP66" s="42">
        <v>240444</v>
      </c>
      <c r="AQ66" s="42" t="s">
        <v>4797</v>
      </c>
      <c r="AT66" s="43" t="s">
        <v>386</v>
      </c>
      <c r="AU66" s="43" t="s">
        <v>387</v>
      </c>
      <c r="AV66" s="43" t="s">
        <v>3173</v>
      </c>
      <c r="AW66" s="43" t="s">
        <v>4778</v>
      </c>
      <c r="AY66" s="43" t="s">
        <v>3174</v>
      </c>
      <c r="AZ66" s="43" t="s">
        <v>376</v>
      </c>
      <c r="BA66" s="43" t="s">
        <v>3175</v>
      </c>
      <c r="BB66" s="43" t="s">
        <v>376</v>
      </c>
      <c r="BE66" s="41" t="s">
        <v>386</v>
      </c>
      <c r="BF66" s="41" t="s">
        <v>387</v>
      </c>
      <c r="BG66" s="41" t="s">
        <v>3173</v>
      </c>
      <c r="BH66" s="41" t="s">
        <v>387</v>
      </c>
      <c r="BL66" s="41" t="s">
        <v>3169</v>
      </c>
      <c r="BM66" s="41" t="s">
        <v>50</v>
      </c>
      <c r="BN66" s="41" t="s">
        <v>527</v>
      </c>
      <c r="BO66" s="41">
        <v>440435</v>
      </c>
      <c r="BP66" s="41" t="s">
        <v>50</v>
      </c>
    </row>
    <row r="67" spans="1:68" x14ac:dyDescent="0.3">
      <c r="A67" s="41" t="s">
        <v>365</v>
      </c>
      <c r="B67" s="41" t="s">
        <v>362</v>
      </c>
      <c r="C67" s="41" t="s">
        <v>362</v>
      </c>
      <c r="D67" s="41" t="s">
        <v>362</v>
      </c>
      <c r="E67" s="134"/>
      <c r="F67" s="120" t="s">
        <v>49</v>
      </c>
      <c r="G67" s="120" t="s">
        <v>7664</v>
      </c>
      <c r="H67" s="120" t="s">
        <v>7664</v>
      </c>
      <c r="I67" s="120" t="s">
        <v>7664</v>
      </c>
      <c r="K67" s="41" t="s">
        <v>50</v>
      </c>
      <c r="L67" s="41" t="s">
        <v>4801</v>
      </c>
      <c r="M67" s="41">
        <v>240073</v>
      </c>
      <c r="N67" s="47"/>
      <c r="O67" s="63"/>
      <c r="P67" s="63" t="str">
        <f t="shared" si="0"/>
        <v>N</v>
      </c>
      <c r="Q67" s="63"/>
      <c r="R67" s="12" t="s">
        <v>54</v>
      </c>
      <c r="S67" s="12" t="s">
        <v>4951</v>
      </c>
      <c r="T67" s="12" t="s">
        <v>4951</v>
      </c>
      <c r="U67" s="12" t="s">
        <v>4951</v>
      </c>
      <c r="V67" s="12"/>
      <c r="W67" s="63"/>
      <c r="X67" s="12" t="s">
        <v>65</v>
      </c>
      <c r="Y67" s="12" t="s">
        <v>4932</v>
      </c>
      <c r="Z67" s="12" t="s">
        <v>4932</v>
      </c>
      <c r="AA67" s="12">
        <v>240057</v>
      </c>
      <c r="AB67" s="12"/>
      <c r="AD67" s="47" t="s">
        <v>51</v>
      </c>
      <c r="AE67" s="12" t="s">
        <v>6036</v>
      </c>
      <c r="AF67" s="12">
        <v>440086</v>
      </c>
      <c r="AG67" s="48" t="str">
        <f>IFERROR(VLOOKUP($AF67,ELIST!$A$1:$B$1504,2,FALSE),"")</f>
        <v>Caballero, Reyneri M.</v>
      </c>
      <c r="AI67" s="34" t="s">
        <v>383</v>
      </c>
      <c r="AJ67" s="34" t="s">
        <v>374</v>
      </c>
      <c r="AK67" s="34" t="s">
        <v>3172</v>
      </c>
      <c r="AL67" s="34" t="s">
        <v>4972</v>
      </c>
      <c r="AN67" s="42" t="s">
        <v>368</v>
      </c>
      <c r="AO67" s="42" t="s">
        <v>369</v>
      </c>
      <c r="AP67" s="42" t="s">
        <v>3167</v>
      </c>
      <c r="AQ67" s="42" t="s">
        <v>4919</v>
      </c>
      <c r="AT67" s="42" t="s">
        <v>3174</v>
      </c>
      <c r="AU67" s="42" t="s">
        <v>376</v>
      </c>
      <c r="AV67" s="42" t="s">
        <v>3175</v>
      </c>
      <c r="AW67" s="42" t="s">
        <v>4779</v>
      </c>
      <c r="AY67" s="42" t="s">
        <v>49</v>
      </c>
      <c r="AZ67" s="42" t="s">
        <v>389</v>
      </c>
      <c r="BA67" s="42">
        <v>240254</v>
      </c>
      <c r="BB67" s="42" t="s">
        <v>389</v>
      </c>
      <c r="BE67" s="41" t="s">
        <v>3174</v>
      </c>
      <c r="BF67" s="41" t="s">
        <v>376</v>
      </c>
      <c r="BG67" s="41" t="s">
        <v>3175</v>
      </c>
      <c r="BH67" s="41" t="s">
        <v>376</v>
      </c>
      <c r="BL67" s="41" t="s">
        <v>3281</v>
      </c>
      <c r="BM67" s="41" t="s">
        <v>3282</v>
      </c>
      <c r="BN67" s="41" t="s">
        <v>3283</v>
      </c>
      <c r="BO67" s="41" t="s">
        <v>3284</v>
      </c>
      <c r="BP67" s="41" t="s">
        <v>3282</v>
      </c>
    </row>
    <row r="68" spans="1:68" x14ac:dyDescent="0.3">
      <c r="A68" s="41" t="s">
        <v>366</v>
      </c>
      <c r="B68" s="41" t="s">
        <v>3269</v>
      </c>
      <c r="C68" s="41" t="s">
        <v>3163</v>
      </c>
      <c r="D68" s="41" t="s">
        <v>3269</v>
      </c>
      <c r="E68" s="134"/>
      <c r="F68" s="120" t="s">
        <v>50</v>
      </c>
      <c r="G68" s="120" t="s">
        <v>4801</v>
      </c>
      <c r="H68" s="120">
        <v>240073</v>
      </c>
      <c r="I68" s="120" t="s">
        <v>4801</v>
      </c>
      <c r="K68" s="41" t="s">
        <v>3282</v>
      </c>
      <c r="L68" s="41" t="s">
        <v>529</v>
      </c>
      <c r="M68" s="41" t="s">
        <v>529</v>
      </c>
      <c r="N68" s="47"/>
      <c r="O68" s="63"/>
      <c r="P68" s="63" t="str">
        <f t="shared" ref="P68:P131" si="1">IF(K68=R68,"","N")</f>
        <v>N</v>
      </c>
      <c r="Q68" s="63"/>
      <c r="R68" s="12" t="s">
        <v>55</v>
      </c>
      <c r="S68" s="12" t="s">
        <v>397</v>
      </c>
      <c r="T68" s="12" t="s">
        <v>397</v>
      </c>
      <c r="U68" s="12">
        <v>240255</v>
      </c>
      <c r="V68" s="12"/>
      <c r="W68" s="63"/>
      <c r="X68" s="12" t="s">
        <v>4875</v>
      </c>
      <c r="Y68" s="12" t="s">
        <v>3423</v>
      </c>
      <c r="Z68" s="12" t="s">
        <v>3423</v>
      </c>
      <c r="AA68" s="12" t="s">
        <v>3744</v>
      </c>
      <c r="AB68" s="12"/>
      <c r="AD68" s="47" t="s">
        <v>52</v>
      </c>
      <c r="AE68" s="12" t="s">
        <v>3445</v>
      </c>
      <c r="AF68" s="12">
        <v>340052</v>
      </c>
      <c r="AG68" s="48" t="str">
        <f>IFERROR(VLOOKUP($AF68,ELIST!$A$1:$B$1504,2,FALSE),"")</f>
        <v>PERSINGER, WILLIAM</v>
      </c>
      <c r="AI68" s="12" t="s">
        <v>386</v>
      </c>
      <c r="AJ68" s="12" t="s">
        <v>387</v>
      </c>
      <c r="AK68" s="12" t="s">
        <v>3173</v>
      </c>
      <c r="AL68" s="12" t="s">
        <v>4903</v>
      </c>
      <c r="AN68" s="42" t="s">
        <v>60</v>
      </c>
      <c r="AO68" s="42" t="s">
        <v>399</v>
      </c>
      <c r="AP68" s="42">
        <v>240494</v>
      </c>
      <c r="AQ68" s="42" t="s">
        <v>4920</v>
      </c>
      <c r="AT68" s="43" t="s">
        <v>49</v>
      </c>
      <c r="AU68" s="43" t="s">
        <v>4780</v>
      </c>
      <c r="AV68" s="43" t="e">
        <v>#N/A</v>
      </c>
      <c r="AW68" s="43" t="e">
        <v>#N/A</v>
      </c>
      <c r="AY68" s="43" t="s">
        <v>50</v>
      </c>
      <c r="AZ68" s="43" t="s">
        <v>528</v>
      </c>
      <c r="BA68" s="43">
        <v>240109</v>
      </c>
      <c r="BB68" s="43" t="s">
        <v>528</v>
      </c>
      <c r="BE68" s="41" t="s">
        <v>49</v>
      </c>
      <c r="BF68" s="41" t="s">
        <v>389</v>
      </c>
      <c r="BG68" s="41">
        <v>240254</v>
      </c>
      <c r="BH68" s="41" t="s">
        <v>389</v>
      </c>
      <c r="BL68" s="41" t="s">
        <v>3176</v>
      </c>
      <c r="BM68" s="41" t="s">
        <v>51</v>
      </c>
      <c r="BN68" s="41" t="s">
        <v>395</v>
      </c>
      <c r="BO68" s="41">
        <v>440086</v>
      </c>
      <c r="BP68" s="41" t="s">
        <v>51</v>
      </c>
    </row>
    <row r="69" spans="1:68" x14ac:dyDescent="0.3">
      <c r="A69" s="41" t="s">
        <v>3164</v>
      </c>
      <c r="B69" s="41" t="s">
        <v>3166</v>
      </c>
      <c r="C69" s="41" t="s">
        <v>3166</v>
      </c>
      <c r="D69" s="41" t="s">
        <v>3166</v>
      </c>
      <c r="E69" s="134"/>
      <c r="F69" s="120" t="s">
        <v>3282</v>
      </c>
      <c r="G69" s="120" t="s">
        <v>529</v>
      </c>
      <c r="H69" s="120" t="s">
        <v>529</v>
      </c>
      <c r="I69" s="120" t="s">
        <v>529</v>
      </c>
      <c r="K69" s="41" t="s">
        <v>51</v>
      </c>
      <c r="L69" s="41" t="s">
        <v>8029</v>
      </c>
      <c r="M69" s="41">
        <v>440455</v>
      </c>
      <c r="N69" s="47"/>
      <c r="O69" s="63"/>
      <c r="P69" s="63" t="str">
        <f t="shared" si="1"/>
        <v>N</v>
      </c>
      <c r="Q69" s="63"/>
      <c r="R69" s="12" t="s">
        <v>270</v>
      </c>
      <c r="S69" s="12" t="s">
        <v>3226</v>
      </c>
      <c r="T69" s="12" t="s">
        <v>3226</v>
      </c>
      <c r="U69" s="12">
        <v>240259</v>
      </c>
      <c r="V69" s="12"/>
      <c r="W69" s="63"/>
      <c r="X69" s="12" t="s">
        <v>379</v>
      </c>
      <c r="Y69" s="12" t="s">
        <v>380</v>
      </c>
      <c r="Z69" s="12" t="s">
        <v>380</v>
      </c>
      <c r="AA69" s="12" t="s">
        <v>3170</v>
      </c>
      <c r="AB69" s="12"/>
      <c r="AD69" s="47" t="s">
        <v>54</v>
      </c>
      <c r="AE69" s="12" t="s">
        <v>529</v>
      </c>
      <c r="AF69" s="12">
        <v>210040</v>
      </c>
      <c r="AG69" s="48" t="str">
        <f>IFERROR(VLOOKUP($AF69,ELIST!$A$1:$B$1504,2,FALSE),"")</f>
        <v>Larson, Tynor J.</v>
      </c>
      <c r="AI69" s="34" t="s">
        <v>3174</v>
      </c>
      <c r="AJ69" s="34" t="s">
        <v>5977</v>
      </c>
      <c r="AK69" s="34" t="s">
        <v>3175</v>
      </c>
      <c r="AL69" s="34" t="s">
        <v>4857</v>
      </c>
      <c r="AN69" s="43" t="s">
        <v>3478</v>
      </c>
      <c r="AO69" s="43" t="s">
        <v>350</v>
      </c>
      <c r="AP69" s="43">
        <v>210048</v>
      </c>
      <c r="AQ69" s="43" t="s">
        <v>4921</v>
      </c>
      <c r="AT69" s="42" t="s">
        <v>50</v>
      </c>
      <c r="AU69" s="42" t="s">
        <v>4781</v>
      </c>
      <c r="AV69" s="42">
        <v>240109</v>
      </c>
      <c r="AW69" s="42" t="s">
        <v>4782</v>
      </c>
      <c r="AY69" s="42" t="s">
        <v>3282</v>
      </c>
      <c r="AZ69" s="42" t="s">
        <v>3283</v>
      </c>
      <c r="BA69" s="42" t="s">
        <v>3284</v>
      </c>
      <c r="BB69" s="42" t="s">
        <v>3283</v>
      </c>
      <c r="BE69" s="41" t="s">
        <v>50</v>
      </c>
      <c r="BF69" s="41" t="s">
        <v>528</v>
      </c>
      <c r="BG69" s="41">
        <v>240109</v>
      </c>
      <c r="BH69" s="41" t="s">
        <v>528</v>
      </c>
      <c r="BL69" s="41" t="s">
        <v>3285</v>
      </c>
      <c r="BM69" s="41" t="s">
        <v>52</v>
      </c>
      <c r="BN69" s="41" t="s">
        <v>443</v>
      </c>
      <c r="BO69" s="41" t="s">
        <v>529</v>
      </c>
      <c r="BP69" s="41" t="s">
        <v>52</v>
      </c>
    </row>
    <row r="70" spans="1:68" x14ac:dyDescent="0.3">
      <c r="A70" s="41" t="s">
        <v>368</v>
      </c>
      <c r="B70" s="41" t="s">
        <v>4768</v>
      </c>
      <c r="C70" s="41" t="s">
        <v>3167</v>
      </c>
      <c r="D70" s="41" t="s">
        <v>4768</v>
      </c>
      <c r="E70" s="134"/>
      <c r="F70" s="120" t="s">
        <v>51</v>
      </c>
      <c r="G70" s="120" t="s">
        <v>8029</v>
      </c>
      <c r="H70" s="120">
        <v>440455</v>
      </c>
      <c r="I70" s="120" t="s">
        <v>8029</v>
      </c>
      <c r="K70" s="41" t="s">
        <v>52</v>
      </c>
      <c r="L70" s="41" t="s">
        <v>4785</v>
      </c>
      <c r="M70" s="41">
        <v>340052</v>
      </c>
      <c r="N70" s="47"/>
      <c r="O70" s="63"/>
      <c r="P70" s="63" t="str">
        <f t="shared" si="1"/>
        <v>N</v>
      </c>
      <c r="Q70" s="63"/>
      <c r="R70" s="12" t="s">
        <v>56</v>
      </c>
      <c r="S70" s="12" t="s">
        <v>6037</v>
      </c>
      <c r="T70" s="12" t="s">
        <v>6037</v>
      </c>
      <c r="U70" s="12">
        <v>240091</v>
      </c>
      <c r="V70" s="12"/>
      <c r="W70" s="63"/>
      <c r="X70" s="12" t="s">
        <v>310</v>
      </c>
      <c r="Y70" s="12" t="s">
        <v>354</v>
      </c>
      <c r="Z70" s="12" t="s">
        <v>354</v>
      </c>
      <c r="AA70" s="12">
        <v>820003</v>
      </c>
      <c r="AB70" s="12"/>
      <c r="AD70" s="47" t="s">
        <v>55</v>
      </c>
      <c r="AE70" s="12" t="s">
        <v>397</v>
      </c>
      <c r="AF70" s="12">
        <v>240255</v>
      </c>
      <c r="AG70" s="48" t="str">
        <f>IFERROR(VLOOKUP($AF70,ELIST!$A$1:$B$1504,2,FALSE),"")</f>
        <v>Luevano, Juan M.</v>
      </c>
      <c r="AI70" s="12" t="s">
        <v>49</v>
      </c>
      <c r="AJ70" s="12" t="s">
        <v>4512</v>
      </c>
      <c r="AK70" s="12" t="s">
        <v>4948</v>
      </c>
      <c r="AL70" s="12" t="s">
        <v>3273</v>
      </c>
      <c r="AN70" s="42" t="s">
        <v>92</v>
      </c>
      <c r="AO70" s="42" t="s">
        <v>431</v>
      </c>
      <c r="AP70" s="42">
        <v>240441</v>
      </c>
      <c r="AQ70" s="42" t="s">
        <v>4922</v>
      </c>
      <c r="AT70" s="43" t="s">
        <v>3282</v>
      </c>
      <c r="AU70" s="43" t="s">
        <v>3283</v>
      </c>
      <c r="AV70" s="43" t="s">
        <v>3284</v>
      </c>
      <c r="AW70" s="43" t="s">
        <v>4783</v>
      </c>
      <c r="AY70" s="43" t="s">
        <v>51</v>
      </c>
      <c r="AZ70" s="43" t="s">
        <v>395</v>
      </c>
      <c r="BA70" s="43">
        <v>440086</v>
      </c>
      <c r="BB70" s="43" t="s">
        <v>395</v>
      </c>
      <c r="BE70" s="41" t="s">
        <v>3282</v>
      </c>
      <c r="BF70" s="41" t="s">
        <v>3283</v>
      </c>
      <c r="BG70" s="41" t="s">
        <v>3284</v>
      </c>
      <c r="BH70" s="41" t="s">
        <v>3283</v>
      </c>
      <c r="BL70" s="41"/>
      <c r="BM70" s="41" t="s">
        <v>53</v>
      </c>
      <c r="BN70" s="41"/>
      <c r="BO70" s="41" t="s">
        <v>3206</v>
      </c>
      <c r="BP70" s="41" t="s">
        <v>53</v>
      </c>
    </row>
    <row r="71" spans="1:68" x14ac:dyDescent="0.3">
      <c r="A71" s="41" t="s">
        <v>45</v>
      </c>
      <c r="B71" s="41" t="s">
        <v>4769</v>
      </c>
      <c r="C71" s="41">
        <v>210051</v>
      </c>
      <c r="D71" s="41" t="s">
        <v>4769</v>
      </c>
      <c r="E71" s="134"/>
      <c r="F71" s="120" t="s">
        <v>52</v>
      </c>
      <c r="G71" s="120" t="s">
        <v>4785</v>
      </c>
      <c r="H71" s="120">
        <v>340052</v>
      </c>
      <c r="I71" s="120" t="s">
        <v>4785</v>
      </c>
      <c r="K71" s="41" t="s">
        <v>54</v>
      </c>
      <c r="L71" s="41" t="s">
        <v>4729</v>
      </c>
      <c r="M71" s="41">
        <v>800057</v>
      </c>
      <c r="N71" s="47"/>
      <c r="O71" s="63"/>
      <c r="P71" s="63" t="str">
        <f t="shared" si="1"/>
        <v>N</v>
      </c>
      <c r="Q71" s="63"/>
      <c r="R71" s="12" t="s">
        <v>57</v>
      </c>
      <c r="S71" s="12" t="s">
        <v>4951</v>
      </c>
      <c r="T71" s="12" t="s">
        <v>4951</v>
      </c>
      <c r="U71" s="12" t="s">
        <v>4951</v>
      </c>
      <c r="V71" s="12"/>
      <c r="W71" s="63"/>
      <c r="X71" s="12" t="s">
        <v>86</v>
      </c>
      <c r="Y71" s="12" t="s">
        <v>424</v>
      </c>
      <c r="Z71" s="12" t="s">
        <v>424</v>
      </c>
      <c r="AA71" s="12">
        <v>210012</v>
      </c>
      <c r="AB71" s="12"/>
      <c r="AD71" s="47" t="s">
        <v>270</v>
      </c>
      <c r="AE71" s="12" t="s">
        <v>3226</v>
      </c>
      <c r="AF71" s="12">
        <v>240259</v>
      </c>
      <c r="AG71" s="48" t="str">
        <f>IFERROR(VLOOKUP($AF71,ELIST!$A$1:$B$1504,2,FALSE),"")</f>
        <v>Ramirez, Omar</v>
      </c>
      <c r="AI71" s="34" t="s">
        <v>50</v>
      </c>
      <c r="AJ71" s="34" t="s">
        <v>528</v>
      </c>
      <c r="AK71" s="34">
        <v>240109</v>
      </c>
      <c r="AL71" s="34" t="s">
        <v>4856</v>
      </c>
      <c r="AN71" s="42" t="s">
        <v>98</v>
      </c>
      <c r="AO71" s="42" t="s">
        <v>443</v>
      </c>
      <c r="AP71" s="42">
        <v>240068</v>
      </c>
      <c r="AQ71" s="42" t="s">
        <v>4923</v>
      </c>
      <c r="AT71" s="42" t="s">
        <v>51</v>
      </c>
      <c r="AU71" s="42" t="s">
        <v>395</v>
      </c>
      <c r="AV71" s="42">
        <v>440086</v>
      </c>
      <c r="AW71" s="42" t="s">
        <v>4784</v>
      </c>
      <c r="AY71" s="42" t="s">
        <v>52</v>
      </c>
      <c r="AZ71" s="42" t="s">
        <v>3445</v>
      </c>
      <c r="BA71" s="42">
        <v>340052</v>
      </c>
      <c r="BB71" s="42" t="s">
        <v>3445</v>
      </c>
      <c r="BE71" s="41" t="s">
        <v>51</v>
      </c>
      <c r="BF71" s="41" t="s">
        <v>395</v>
      </c>
      <c r="BG71" s="41">
        <v>440086</v>
      </c>
      <c r="BH71" s="41" t="s">
        <v>395</v>
      </c>
      <c r="BL71" s="41" t="s">
        <v>3286</v>
      </c>
      <c r="BM71" s="41" t="s">
        <v>54</v>
      </c>
      <c r="BN71" s="41" t="s">
        <v>393</v>
      </c>
      <c r="BO71" s="41">
        <v>210040</v>
      </c>
      <c r="BP71" s="41" t="s">
        <v>54</v>
      </c>
    </row>
    <row r="72" spans="1:68" x14ac:dyDescent="0.3">
      <c r="A72" s="41" t="s">
        <v>372</v>
      </c>
      <c r="B72" s="41" t="s">
        <v>373</v>
      </c>
      <c r="C72" s="41" t="s">
        <v>373</v>
      </c>
      <c r="D72" s="41" t="s">
        <v>373</v>
      </c>
      <c r="E72" s="134"/>
      <c r="F72" s="120" t="s">
        <v>54</v>
      </c>
      <c r="G72" s="120" t="s">
        <v>529</v>
      </c>
      <c r="H72" s="120" t="s">
        <v>529</v>
      </c>
      <c r="I72" s="120" t="s">
        <v>529</v>
      </c>
      <c r="K72" s="41" t="s">
        <v>55</v>
      </c>
      <c r="L72" s="41" t="s">
        <v>4787</v>
      </c>
      <c r="M72" s="41">
        <v>240255</v>
      </c>
      <c r="N72" s="47"/>
      <c r="O72" s="63"/>
      <c r="P72" s="63" t="str">
        <f t="shared" si="1"/>
        <v>N</v>
      </c>
      <c r="Q72" s="63"/>
      <c r="R72" s="12" t="s">
        <v>3178</v>
      </c>
      <c r="S72" s="12" t="s">
        <v>384</v>
      </c>
      <c r="T72" s="12" t="s">
        <v>384</v>
      </c>
      <c r="U72" s="12" t="s">
        <v>3171</v>
      </c>
      <c r="V72" s="12"/>
      <c r="W72" s="63"/>
      <c r="X72" s="12" t="s">
        <v>303</v>
      </c>
      <c r="Y72" s="12" t="s">
        <v>7665</v>
      </c>
      <c r="Z72" s="12" t="s">
        <v>7665</v>
      </c>
      <c r="AA72" s="12">
        <v>410031</v>
      </c>
      <c r="AB72" s="12"/>
      <c r="AD72" s="47" t="s">
        <v>56</v>
      </c>
      <c r="AE72" s="12" t="s">
        <v>6037</v>
      </c>
      <c r="AF72" s="12">
        <v>240091</v>
      </c>
      <c r="AG72" s="48" t="str">
        <f>IFERROR(VLOOKUP($AF72,ELIST!$A$1:$B$1504,2,FALSE),"")</f>
        <v>Tullos, Alfred O.</v>
      </c>
      <c r="AI72" s="12" t="s">
        <v>3282</v>
      </c>
      <c r="AJ72" s="12" t="s">
        <v>360</v>
      </c>
      <c r="AK72" s="12" t="s">
        <v>3161</v>
      </c>
      <c r="AL72" s="12" t="s">
        <v>4949</v>
      </c>
      <c r="AN72" s="43" t="s">
        <v>80</v>
      </c>
      <c r="AO72" s="43" t="s">
        <v>4524</v>
      </c>
      <c r="AP72" s="43">
        <v>240743</v>
      </c>
      <c r="AQ72" s="43" t="s">
        <v>4924</v>
      </c>
      <c r="AT72" s="43" t="s">
        <v>52</v>
      </c>
      <c r="AU72" s="43" t="s">
        <v>3445</v>
      </c>
      <c r="AV72" s="43">
        <v>340052</v>
      </c>
      <c r="AW72" s="43" t="s">
        <v>4785</v>
      </c>
      <c r="AY72" s="43" t="s">
        <v>54</v>
      </c>
      <c r="AZ72" s="43" t="s">
        <v>393</v>
      </c>
      <c r="BA72" s="43">
        <v>210040</v>
      </c>
      <c r="BB72" s="43" t="s">
        <v>393</v>
      </c>
      <c r="BE72" s="41" t="s">
        <v>52</v>
      </c>
      <c r="BF72" s="41" t="s">
        <v>3445</v>
      </c>
      <c r="BG72" s="41">
        <v>340052</v>
      </c>
      <c r="BH72" s="41" t="s">
        <v>3445</v>
      </c>
      <c r="BL72" s="41" t="s">
        <v>3287</v>
      </c>
      <c r="BM72" s="41" t="s">
        <v>55</v>
      </c>
      <c r="BN72" s="41" t="s">
        <v>394</v>
      </c>
      <c r="BO72" s="41" t="s">
        <v>3177</v>
      </c>
      <c r="BP72" s="41" t="s">
        <v>55</v>
      </c>
    </row>
    <row r="73" spans="1:68" x14ac:dyDescent="0.3">
      <c r="A73" s="41" t="s">
        <v>46</v>
      </c>
      <c r="B73" s="41" t="s">
        <v>8030</v>
      </c>
      <c r="C73" s="41">
        <v>440285</v>
      </c>
      <c r="D73" s="41" t="s">
        <v>8030</v>
      </c>
      <c r="E73" s="134"/>
      <c r="F73" s="120" t="s">
        <v>55</v>
      </c>
      <c r="G73" s="120" t="s">
        <v>4787</v>
      </c>
      <c r="H73" s="120">
        <v>240255</v>
      </c>
      <c r="I73" s="120" t="s">
        <v>4787</v>
      </c>
      <c r="K73" s="41" t="s">
        <v>270</v>
      </c>
      <c r="L73" s="41" t="s">
        <v>4788</v>
      </c>
      <c r="M73" s="41">
        <v>240259</v>
      </c>
      <c r="N73" s="47"/>
      <c r="O73" s="63"/>
      <c r="P73" s="63" t="str">
        <f t="shared" si="1"/>
        <v>N</v>
      </c>
      <c r="Q73" s="63"/>
      <c r="R73" s="12" t="s">
        <v>59</v>
      </c>
      <c r="S73" s="12" t="s">
        <v>398</v>
      </c>
      <c r="T73" s="12" t="s">
        <v>398</v>
      </c>
      <c r="U73" s="12">
        <v>240538</v>
      </c>
      <c r="V73" s="12"/>
      <c r="W73" s="63"/>
      <c r="X73" s="12" t="s">
        <v>435</v>
      </c>
      <c r="Y73" s="12" t="s">
        <v>543</v>
      </c>
      <c r="Z73" s="12" t="s">
        <v>543</v>
      </c>
      <c r="AA73" s="12">
        <v>210050</v>
      </c>
      <c r="AB73" s="12"/>
      <c r="AD73" s="47" t="s">
        <v>57</v>
      </c>
      <c r="AE73" s="12" t="s">
        <v>529</v>
      </c>
      <c r="AF73" s="12">
        <v>240037</v>
      </c>
      <c r="AG73" s="48" t="str">
        <f>IFERROR(VLOOKUP($AF73,ELIST!$A$1:$B$1504,2,FALSE),"")</f>
        <v>Flores Sr, Catalino</v>
      </c>
      <c r="AI73" s="34" t="s">
        <v>51</v>
      </c>
      <c r="AJ73" s="34" t="s">
        <v>395</v>
      </c>
      <c r="AK73" s="34">
        <v>440086</v>
      </c>
      <c r="AL73" s="34" t="s">
        <v>4961</v>
      </c>
      <c r="AN73" s="43" t="s">
        <v>457</v>
      </c>
      <c r="AO73" s="43" t="s">
        <v>401</v>
      </c>
      <c r="AP73" s="43">
        <v>240080</v>
      </c>
      <c r="AQ73" s="43" t="s">
        <v>4925</v>
      </c>
      <c r="AT73" s="42" t="s">
        <v>54</v>
      </c>
      <c r="AU73" s="42" t="s">
        <v>393</v>
      </c>
      <c r="AV73" s="42">
        <v>210040</v>
      </c>
      <c r="AW73" s="42" t="s">
        <v>4786</v>
      </c>
      <c r="AY73" s="42" t="s">
        <v>55</v>
      </c>
      <c r="AZ73" s="42" t="s">
        <v>397</v>
      </c>
      <c r="BA73" s="42">
        <v>240255</v>
      </c>
      <c r="BB73" s="42" t="s">
        <v>397</v>
      </c>
      <c r="BE73" s="41" t="s">
        <v>53</v>
      </c>
      <c r="BF73" s="41" t="e">
        <v>#N/A</v>
      </c>
      <c r="BG73" s="41" t="e">
        <v>#N/A</v>
      </c>
      <c r="BH73" s="41" t="e">
        <v>#N/A</v>
      </c>
      <c r="BL73" s="41" t="s">
        <v>3288</v>
      </c>
      <c r="BM73" s="41" t="s">
        <v>270</v>
      </c>
      <c r="BN73" s="41" t="s">
        <v>528</v>
      </c>
      <c r="BO73" s="41">
        <v>240109</v>
      </c>
      <c r="BP73" s="41" t="s">
        <v>270</v>
      </c>
    </row>
    <row r="74" spans="1:68" x14ac:dyDescent="0.3">
      <c r="A74" s="41" t="s">
        <v>375</v>
      </c>
      <c r="B74" s="41" t="s">
        <v>4773</v>
      </c>
      <c r="C74" s="41" t="s">
        <v>3183</v>
      </c>
      <c r="D74" s="41" t="s">
        <v>4773</v>
      </c>
      <c r="E74" s="134"/>
      <c r="F74" s="120" t="s">
        <v>270</v>
      </c>
      <c r="G74" s="120" t="s">
        <v>4788</v>
      </c>
      <c r="H74" s="120">
        <v>240259</v>
      </c>
      <c r="I74" s="120" t="s">
        <v>4788</v>
      </c>
      <c r="K74" s="41" t="s">
        <v>56</v>
      </c>
      <c r="L74" s="41" t="s">
        <v>4726</v>
      </c>
      <c r="M74" s="41">
        <v>210085</v>
      </c>
      <c r="N74" s="47"/>
      <c r="O74" s="63"/>
      <c r="P74" s="63" t="str">
        <f t="shared" si="1"/>
        <v>N</v>
      </c>
      <c r="Q74" s="63"/>
      <c r="R74" s="12" t="s">
        <v>60</v>
      </c>
      <c r="S74" s="12" t="s">
        <v>399</v>
      </c>
      <c r="T74" s="12" t="s">
        <v>399</v>
      </c>
      <c r="U74" s="12">
        <v>240494</v>
      </c>
      <c r="V74" s="12"/>
      <c r="W74" s="63"/>
      <c r="X74" s="12" t="s">
        <v>483</v>
      </c>
      <c r="Y74" s="12" t="s">
        <v>416</v>
      </c>
      <c r="Z74" s="12" t="s">
        <v>416</v>
      </c>
      <c r="AA74" s="12">
        <v>240049</v>
      </c>
      <c r="AB74" s="12"/>
      <c r="AD74" s="47" t="s">
        <v>3178</v>
      </c>
      <c r="AE74" s="12" t="s">
        <v>384</v>
      </c>
      <c r="AF74" s="12" t="s">
        <v>3171</v>
      </c>
      <c r="AG74" s="48" t="str">
        <f>IFERROR(VLOOKUP($AF74,ELIST!$A$1:$B$1504,2,FALSE),"")</f>
        <v/>
      </c>
      <c r="AI74" s="12" t="s">
        <v>52</v>
      </c>
      <c r="AJ74" s="12" t="s">
        <v>3445</v>
      </c>
      <c r="AK74" s="12">
        <v>340052</v>
      </c>
      <c r="AL74" s="12" t="s">
        <v>3445</v>
      </c>
      <c r="AN74" s="42" t="s">
        <v>407</v>
      </c>
      <c r="AO74" s="42" t="s">
        <v>3179</v>
      </c>
      <c r="AP74" s="42">
        <v>240122</v>
      </c>
      <c r="AQ74" s="42" t="s">
        <v>4926</v>
      </c>
      <c r="AT74" s="43" t="s">
        <v>55</v>
      </c>
      <c r="AU74" s="43" t="s">
        <v>397</v>
      </c>
      <c r="AV74" s="43">
        <v>240255</v>
      </c>
      <c r="AW74" s="43" t="s">
        <v>4787</v>
      </c>
      <c r="AY74" s="43" t="s">
        <v>270</v>
      </c>
      <c r="AZ74" s="43" t="s">
        <v>3226</v>
      </c>
      <c r="BA74" s="43">
        <v>240259</v>
      </c>
      <c r="BB74" s="43" t="s">
        <v>3226</v>
      </c>
      <c r="BE74" s="41" t="s">
        <v>54</v>
      </c>
      <c r="BF74" s="41" t="s">
        <v>393</v>
      </c>
      <c r="BG74" s="41">
        <v>210040</v>
      </c>
      <c r="BH74" s="41" t="s">
        <v>393</v>
      </c>
      <c r="BL74" s="41" t="s">
        <v>3289</v>
      </c>
      <c r="BM74" s="41" t="s">
        <v>56</v>
      </c>
      <c r="BN74" s="41" t="s">
        <v>392</v>
      </c>
      <c r="BO74" s="41">
        <v>240091</v>
      </c>
      <c r="BP74" s="41" t="s">
        <v>56</v>
      </c>
    </row>
    <row r="75" spans="1:68" x14ac:dyDescent="0.3">
      <c r="A75" s="41" t="s">
        <v>377</v>
      </c>
      <c r="B75" s="41" t="s">
        <v>4974</v>
      </c>
      <c r="C75" s="41" t="s">
        <v>4974</v>
      </c>
      <c r="D75" s="41" t="s">
        <v>4974</v>
      </c>
      <c r="E75" s="134"/>
      <c r="F75" s="120" t="s">
        <v>56</v>
      </c>
      <c r="G75" s="120" t="s">
        <v>4726</v>
      </c>
      <c r="H75" s="120">
        <v>210085</v>
      </c>
      <c r="I75" s="120" t="s">
        <v>4726</v>
      </c>
      <c r="K75" s="41" t="s">
        <v>57</v>
      </c>
      <c r="L75" s="41" t="s">
        <v>7946</v>
      </c>
      <c r="M75" s="41" t="s">
        <v>7946</v>
      </c>
      <c r="N75" s="47"/>
      <c r="O75" s="63"/>
      <c r="P75" s="63" t="str">
        <f t="shared" si="1"/>
        <v>N</v>
      </c>
      <c r="Q75" s="63"/>
      <c r="R75" s="12" t="s">
        <v>402</v>
      </c>
      <c r="S75" s="12" t="s">
        <v>389</v>
      </c>
      <c r="T75" s="12" t="s">
        <v>389</v>
      </c>
      <c r="U75" s="12">
        <v>240254</v>
      </c>
      <c r="V75" s="12"/>
      <c r="W75" s="63"/>
      <c r="X75" s="12" t="s">
        <v>300</v>
      </c>
      <c r="Y75" s="12" t="s">
        <v>347</v>
      </c>
      <c r="Z75" s="12" t="s">
        <v>347</v>
      </c>
      <c r="AA75" s="12">
        <v>210068</v>
      </c>
      <c r="AB75" s="12"/>
      <c r="AD75" s="47" t="s">
        <v>59</v>
      </c>
      <c r="AE75" s="12" t="s">
        <v>398</v>
      </c>
      <c r="AF75" s="12">
        <v>240538</v>
      </c>
      <c r="AG75" s="48" t="str">
        <f>IFERROR(VLOOKUP($AF75,ELIST!$A$1:$B$1504,2,FALSE),"")</f>
        <v>Diaz Serna, Francisco</v>
      </c>
      <c r="AI75" s="34" t="s">
        <v>54</v>
      </c>
      <c r="AJ75" s="34" t="s">
        <v>5979</v>
      </c>
      <c r="AK75" s="34">
        <v>210040</v>
      </c>
      <c r="AL75" s="34" t="s">
        <v>4978</v>
      </c>
      <c r="AN75" s="43" t="s">
        <v>313</v>
      </c>
      <c r="AO75" s="43" t="s">
        <v>356</v>
      </c>
      <c r="AP75" s="43">
        <v>410028</v>
      </c>
      <c r="AQ75" s="43" t="s">
        <v>4927</v>
      </c>
      <c r="AT75" s="42" t="s">
        <v>270</v>
      </c>
      <c r="AU75" s="42" t="s">
        <v>3226</v>
      </c>
      <c r="AV75" s="42">
        <v>240259</v>
      </c>
      <c r="AW75" s="42" t="s">
        <v>4788</v>
      </c>
      <c r="AY75" s="42" t="s">
        <v>56</v>
      </c>
      <c r="AZ75" s="42" t="s">
        <v>392</v>
      </c>
      <c r="BA75" s="42">
        <v>240091</v>
      </c>
      <c r="BB75" s="42" t="s">
        <v>392</v>
      </c>
      <c r="BE75" s="41" t="s">
        <v>55</v>
      </c>
      <c r="BF75" s="41" t="s">
        <v>397</v>
      </c>
      <c r="BG75" s="41">
        <v>240255</v>
      </c>
      <c r="BH75" s="41" t="s">
        <v>397</v>
      </c>
      <c r="BL75" s="41" t="s">
        <v>3290</v>
      </c>
      <c r="BM75" s="41" t="s">
        <v>57</v>
      </c>
      <c r="BN75" s="41" t="s">
        <v>396</v>
      </c>
      <c r="BO75" s="41">
        <v>210056</v>
      </c>
      <c r="BP75" s="41" t="s">
        <v>57</v>
      </c>
    </row>
    <row r="76" spans="1:68" x14ac:dyDescent="0.3">
      <c r="A76" s="41" t="s">
        <v>379</v>
      </c>
      <c r="B76" s="41" t="s">
        <v>4775</v>
      </c>
      <c r="C76" s="41" t="s">
        <v>3170</v>
      </c>
      <c r="D76" s="41" t="s">
        <v>4775</v>
      </c>
      <c r="E76" s="134"/>
      <c r="F76" s="120" t="s">
        <v>57</v>
      </c>
      <c r="G76" s="120" t="s">
        <v>7946</v>
      </c>
      <c r="H76" s="120" t="s">
        <v>7946</v>
      </c>
      <c r="I76" s="120" t="s">
        <v>7946</v>
      </c>
      <c r="K76" s="41" t="s">
        <v>3178</v>
      </c>
      <c r="L76" s="41" t="s">
        <v>4765</v>
      </c>
      <c r="M76" s="41" t="s">
        <v>3171</v>
      </c>
      <c r="N76" s="47"/>
      <c r="O76" s="63"/>
      <c r="P76" s="63" t="str">
        <f t="shared" si="1"/>
        <v>N</v>
      </c>
      <c r="Q76" s="63"/>
      <c r="R76" s="12" t="s">
        <v>532</v>
      </c>
      <c r="S76" s="12" t="s">
        <v>533</v>
      </c>
      <c r="T76" s="12" t="s">
        <v>533</v>
      </c>
      <c r="U76" s="12" t="s">
        <v>533</v>
      </c>
      <c r="V76" s="12"/>
      <c r="W76" s="63"/>
      <c r="X76" s="12" t="s">
        <v>93</v>
      </c>
      <c r="Y76" s="12" t="s">
        <v>491</v>
      </c>
      <c r="Z76" s="12" t="s">
        <v>491</v>
      </c>
      <c r="AA76" s="12">
        <v>210064</v>
      </c>
      <c r="AB76" s="12"/>
      <c r="AD76" s="47" t="s">
        <v>60</v>
      </c>
      <c r="AE76" s="12" t="s">
        <v>399</v>
      </c>
      <c r="AF76" s="12">
        <v>240494</v>
      </c>
      <c r="AG76" s="48" t="str">
        <f>IFERROR(VLOOKUP($AF76,ELIST!$A$1:$B$1504,2,FALSE),"")</f>
        <v>Hernandez, Juan B.</v>
      </c>
      <c r="AI76" s="12" t="s">
        <v>55</v>
      </c>
      <c r="AJ76" s="12" t="s">
        <v>397</v>
      </c>
      <c r="AK76" s="12">
        <v>240255</v>
      </c>
      <c r="AL76" s="12" t="s">
        <v>4928</v>
      </c>
      <c r="AN76" s="42" t="s">
        <v>55</v>
      </c>
      <c r="AO76" s="42" t="s">
        <v>397</v>
      </c>
      <c r="AP76" s="42">
        <v>240255</v>
      </c>
      <c r="AQ76" s="42" t="s">
        <v>4928</v>
      </c>
      <c r="AT76" s="43" t="s">
        <v>56</v>
      </c>
      <c r="AU76" s="43" t="s">
        <v>392</v>
      </c>
      <c r="AV76" s="43">
        <v>240091</v>
      </c>
      <c r="AW76" s="43" t="s">
        <v>4789</v>
      </c>
      <c r="AY76" s="43" t="s">
        <v>57</v>
      </c>
      <c r="AZ76" s="43" t="s">
        <v>396</v>
      </c>
      <c r="BA76" s="43">
        <v>210056</v>
      </c>
      <c r="BB76" s="43" t="s">
        <v>396</v>
      </c>
      <c r="BE76" s="41" t="s">
        <v>270</v>
      </c>
      <c r="BF76" s="41" t="s">
        <v>3226</v>
      </c>
      <c r="BG76" s="41">
        <v>240259</v>
      </c>
      <c r="BH76" s="41" t="s">
        <v>3226</v>
      </c>
      <c r="BL76" s="41" t="s">
        <v>3291</v>
      </c>
      <c r="BM76" s="41" t="s">
        <v>3178</v>
      </c>
      <c r="BN76" s="41" t="s">
        <v>384</v>
      </c>
      <c r="BO76" s="41" t="s">
        <v>3171</v>
      </c>
      <c r="BP76" s="41" t="s">
        <v>3178</v>
      </c>
    </row>
    <row r="77" spans="1:68" x14ac:dyDescent="0.3">
      <c r="A77" s="41" t="s">
        <v>382</v>
      </c>
      <c r="B77" s="41" t="s">
        <v>371</v>
      </c>
      <c r="C77" s="41" t="s">
        <v>371</v>
      </c>
      <c r="D77" s="41" t="s">
        <v>371</v>
      </c>
      <c r="E77" s="134"/>
      <c r="F77" s="120" t="s">
        <v>3178</v>
      </c>
      <c r="G77" s="120" t="s">
        <v>4765</v>
      </c>
      <c r="H77" s="120" t="s">
        <v>3171</v>
      </c>
      <c r="I77" s="120" t="s">
        <v>4765</v>
      </c>
      <c r="K77" s="41" t="s">
        <v>59</v>
      </c>
      <c r="L77" s="41" t="s">
        <v>4790</v>
      </c>
      <c r="M77" s="41">
        <v>240538</v>
      </c>
      <c r="N77" s="47"/>
      <c r="O77" s="63"/>
      <c r="P77" s="63" t="str">
        <f t="shared" si="1"/>
        <v>N</v>
      </c>
      <c r="Q77" s="63"/>
      <c r="R77" s="12" t="s">
        <v>3292</v>
      </c>
      <c r="S77" s="12" t="s">
        <v>6017</v>
      </c>
      <c r="T77" s="12" t="s">
        <v>6017</v>
      </c>
      <c r="U77" s="12" t="s">
        <v>6017</v>
      </c>
      <c r="V77" s="12"/>
      <c r="W77" s="63"/>
      <c r="X77" s="12" t="s">
        <v>91</v>
      </c>
      <c r="Y77" s="12" t="s">
        <v>414</v>
      </c>
      <c r="Z77" s="12" t="s">
        <v>414</v>
      </c>
      <c r="AA77" s="12">
        <v>440259</v>
      </c>
      <c r="AB77" s="12"/>
      <c r="AD77" s="47" t="s">
        <v>402</v>
      </c>
      <c r="AE77" s="12" t="s">
        <v>389</v>
      </c>
      <c r="AF77" s="12">
        <v>240254</v>
      </c>
      <c r="AG77" s="48" t="str">
        <f>IFERROR(VLOOKUP($AF77,ELIST!$A$1:$B$1504,2,FALSE),"")</f>
        <v>Rodriguez Jr, Salvador</v>
      </c>
      <c r="AI77" s="34" t="s">
        <v>270</v>
      </c>
      <c r="AJ77" s="34" t="s">
        <v>3226</v>
      </c>
      <c r="AK77" s="34">
        <v>240259</v>
      </c>
      <c r="AL77" s="34" t="s">
        <v>4946</v>
      </c>
      <c r="AN77" s="43" t="s">
        <v>455</v>
      </c>
      <c r="AO77" s="43" t="s">
        <v>390</v>
      </c>
      <c r="AP77" s="43">
        <v>240075</v>
      </c>
      <c r="AQ77" s="43" t="s">
        <v>4929</v>
      </c>
      <c r="AT77" s="42" t="s">
        <v>57</v>
      </c>
      <c r="AU77" s="42" t="s">
        <v>4712</v>
      </c>
      <c r="AV77" s="42" t="e">
        <v>#N/A</v>
      </c>
      <c r="AW77" s="42" t="e">
        <v>#N/A</v>
      </c>
      <c r="AY77" s="42" t="s">
        <v>3178</v>
      </c>
      <c r="AZ77" s="42" t="s">
        <v>384</v>
      </c>
      <c r="BA77" s="42" t="s">
        <v>3171</v>
      </c>
      <c r="BB77" s="42" t="s">
        <v>384</v>
      </c>
      <c r="BE77" s="41" t="s">
        <v>56</v>
      </c>
      <c r="BF77" s="41" t="s">
        <v>392</v>
      </c>
      <c r="BG77" s="41">
        <v>240091</v>
      </c>
      <c r="BH77" s="41" t="s">
        <v>392</v>
      </c>
      <c r="BL77" s="41" t="s">
        <v>3287</v>
      </c>
      <c r="BM77" s="41" t="s">
        <v>3292</v>
      </c>
      <c r="BN77" s="41" t="s">
        <v>394</v>
      </c>
      <c r="BO77" s="41" t="s">
        <v>3177</v>
      </c>
      <c r="BP77" s="41" t="s">
        <v>3292</v>
      </c>
    </row>
    <row r="78" spans="1:68" x14ac:dyDescent="0.3">
      <c r="A78" s="41" t="s">
        <v>383</v>
      </c>
      <c r="B78" s="41" t="s">
        <v>4777</v>
      </c>
      <c r="C78" s="41" t="s">
        <v>3172</v>
      </c>
      <c r="D78" s="41" t="s">
        <v>4777</v>
      </c>
      <c r="E78" s="134"/>
      <c r="F78" s="120" t="s">
        <v>59</v>
      </c>
      <c r="G78" s="120" t="s">
        <v>4790</v>
      </c>
      <c r="H78" s="120">
        <v>240538</v>
      </c>
      <c r="I78" s="120" t="s">
        <v>4790</v>
      </c>
      <c r="K78" s="41" t="s">
        <v>60</v>
      </c>
      <c r="L78" s="41" t="s">
        <v>4792</v>
      </c>
      <c r="M78" s="41">
        <v>240494</v>
      </c>
      <c r="N78" s="47"/>
      <c r="O78" s="63"/>
      <c r="P78" s="63" t="str">
        <f t="shared" si="1"/>
        <v>N</v>
      </c>
      <c r="Q78" s="63"/>
      <c r="R78" s="12" t="s">
        <v>64</v>
      </c>
      <c r="S78" s="12" t="s">
        <v>404</v>
      </c>
      <c r="T78" s="12" t="s">
        <v>404</v>
      </c>
      <c r="U78" s="12">
        <v>240164</v>
      </c>
      <c r="V78" s="12"/>
      <c r="W78" s="63"/>
      <c r="X78" s="12" t="s">
        <v>84</v>
      </c>
      <c r="Y78" s="12" t="s">
        <v>4525</v>
      </c>
      <c r="Z78" s="12" t="s">
        <v>4525</v>
      </c>
      <c r="AA78" s="12">
        <v>230018</v>
      </c>
      <c r="AB78" s="12"/>
      <c r="AD78" s="47" t="s">
        <v>532</v>
      </c>
      <c r="AE78" s="12" t="s">
        <v>533</v>
      </c>
      <c r="AF78" s="12" t="s">
        <v>4977</v>
      </c>
      <c r="AG78" s="48" t="str">
        <f>IFERROR(VLOOKUP($AF78,ELIST!$A$1:$B$1504,2,FALSE),"")</f>
        <v/>
      </c>
      <c r="AI78" s="12" t="s">
        <v>56</v>
      </c>
      <c r="AJ78" s="12" t="s">
        <v>6018</v>
      </c>
      <c r="AK78" s="12">
        <v>240091</v>
      </c>
      <c r="AL78" s="12" t="s">
        <v>4861</v>
      </c>
      <c r="AN78" s="43" t="s">
        <v>44</v>
      </c>
      <c r="AO78" s="43" t="s">
        <v>4495</v>
      </c>
      <c r="AP78" s="43">
        <v>230019</v>
      </c>
      <c r="AQ78" s="43" t="s">
        <v>4930</v>
      </c>
      <c r="AT78" s="43" t="s">
        <v>3178</v>
      </c>
      <c r="AU78" s="43" t="s">
        <v>384</v>
      </c>
      <c r="AV78" s="43" t="s">
        <v>3171</v>
      </c>
      <c r="AW78" s="43" t="s">
        <v>4765</v>
      </c>
      <c r="AY78" s="43" t="s">
        <v>59</v>
      </c>
      <c r="AZ78" s="43" t="s">
        <v>398</v>
      </c>
      <c r="BA78" s="43">
        <v>240538</v>
      </c>
      <c r="BB78" s="43" t="s">
        <v>398</v>
      </c>
      <c r="BE78" s="41" t="s">
        <v>57</v>
      </c>
      <c r="BF78" s="41" t="s">
        <v>396</v>
      </c>
      <c r="BG78" s="41">
        <v>210056</v>
      </c>
      <c r="BH78" s="41" t="s">
        <v>396</v>
      </c>
      <c r="BL78" s="41" t="s">
        <v>3293</v>
      </c>
      <c r="BM78" s="41" t="s">
        <v>58</v>
      </c>
      <c r="BN78" s="41" t="s">
        <v>397</v>
      </c>
      <c r="BO78" s="41">
        <v>240255</v>
      </c>
      <c r="BP78" s="41" t="s">
        <v>58</v>
      </c>
    </row>
    <row r="79" spans="1:68" x14ac:dyDescent="0.3">
      <c r="A79" s="41" t="s">
        <v>386</v>
      </c>
      <c r="B79" s="41" t="s">
        <v>4778</v>
      </c>
      <c r="C79" s="41" t="s">
        <v>3173</v>
      </c>
      <c r="D79" s="41" t="s">
        <v>4778</v>
      </c>
      <c r="E79" s="134"/>
      <c r="F79" s="120" t="s">
        <v>60</v>
      </c>
      <c r="G79" s="120" t="s">
        <v>8131</v>
      </c>
      <c r="H79" s="120" t="s">
        <v>8131</v>
      </c>
      <c r="I79" s="120" t="s">
        <v>8131</v>
      </c>
      <c r="K79" s="41" t="s">
        <v>402</v>
      </c>
      <c r="L79" s="41" t="s">
        <v>4793</v>
      </c>
      <c r="M79" s="41">
        <v>240254</v>
      </c>
      <c r="N79" s="47"/>
      <c r="O79" s="63"/>
      <c r="P79" s="63" t="str">
        <f t="shared" si="1"/>
        <v>N</v>
      </c>
      <c r="Q79" s="63"/>
      <c r="R79" s="12" t="s">
        <v>65</v>
      </c>
      <c r="S79" s="12" t="s">
        <v>4932</v>
      </c>
      <c r="T79" s="12" t="s">
        <v>4932</v>
      </c>
      <c r="U79" s="12">
        <v>240057</v>
      </c>
      <c r="V79" s="12"/>
      <c r="W79" s="63"/>
      <c r="X79" s="12" t="s">
        <v>6040</v>
      </c>
      <c r="Y79" s="12" t="s">
        <v>418</v>
      </c>
      <c r="Z79" s="12" t="s">
        <v>418</v>
      </c>
      <c r="AA79" s="12">
        <v>210071</v>
      </c>
      <c r="AB79" s="12"/>
      <c r="AD79" s="47" t="s">
        <v>3292</v>
      </c>
      <c r="AE79" s="12" t="s">
        <v>6017</v>
      </c>
      <c r="AF79" s="12" t="s">
        <v>3177</v>
      </c>
      <c r="AG79" s="48" t="str">
        <f>IFERROR(VLOOKUP($AF79,ELIST!$A$1:$B$1504,2,FALSE),"")</f>
        <v/>
      </c>
      <c r="AI79" s="34" t="s">
        <v>57</v>
      </c>
      <c r="AJ79" s="34" t="s">
        <v>529</v>
      </c>
      <c r="AK79" s="34">
        <v>240037</v>
      </c>
      <c r="AL79" s="34" t="s">
        <v>4881</v>
      </c>
      <c r="AN79" s="43" t="s">
        <v>65</v>
      </c>
      <c r="AO79" s="43" t="s">
        <v>4932</v>
      </c>
      <c r="AP79" s="43">
        <v>240057</v>
      </c>
      <c r="AQ79" s="43" t="s">
        <v>4932</v>
      </c>
      <c r="AT79" s="42" t="s">
        <v>59</v>
      </c>
      <c r="AU79" s="42" t="s">
        <v>398</v>
      </c>
      <c r="AV79" s="42">
        <v>240538</v>
      </c>
      <c r="AW79" s="42" t="s">
        <v>4790</v>
      </c>
      <c r="AY79" s="42" t="s">
        <v>60</v>
      </c>
      <c r="AZ79" s="42" t="s">
        <v>399</v>
      </c>
      <c r="BA79" s="42">
        <v>240494</v>
      </c>
      <c r="BB79" s="42" t="s">
        <v>399</v>
      </c>
      <c r="BE79" s="41" t="s">
        <v>3178</v>
      </c>
      <c r="BF79" s="41" t="s">
        <v>384</v>
      </c>
      <c r="BG79" s="41" t="s">
        <v>3171</v>
      </c>
      <c r="BH79" s="41" t="s">
        <v>384</v>
      </c>
      <c r="BL79" s="41" t="s">
        <v>3294</v>
      </c>
      <c r="BM79" s="41" t="s">
        <v>59</v>
      </c>
      <c r="BN79" s="41" t="s">
        <v>398</v>
      </c>
      <c r="BO79" s="41">
        <v>240538</v>
      </c>
      <c r="BP79" s="41" t="s">
        <v>59</v>
      </c>
    </row>
    <row r="80" spans="1:68" x14ac:dyDescent="0.3">
      <c r="A80" s="41" t="s">
        <v>3174</v>
      </c>
      <c r="B80" s="41" t="s">
        <v>8025</v>
      </c>
      <c r="C80" s="41" t="s">
        <v>7796</v>
      </c>
      <c r="D80" s="41" t="s">
        <v>8025</v>
      </c>
      <c r="E80" s="134"/>
      <c r="F80" s="120" t="s">
        <v>402</v>
      </c>
      <c r="G80" s="120" t="s">
        <v>4793</v>
      </c>
      <c r="H80" s="120">
        <v>240254</v>
      </c>
      <c r="I80" s="120" t="s">
        <v>4793</v>
      </c>
      <c r="K80" s="41" t="s">
        <v>3292</v>
      </c>
      <c r="L80" s="41" t="s">
        <v>6017</v>
      </c>
      <c r="M80" s="41" t="s">
        <v>6017</v>
      </c>
      <c r="N80" s="47"/>
      <c r="O80" s="63"/>
      <c r="P80" s="63" t="str">
        <f t="shared" si="1"/>
        <v>N</v>
      </c>
      <c r="Q80" s="63"/>
      <c r="R80" s="12" t="s">
        <v>66</v>
      </c>
      <c r="S80" s="12" t="s">
        <v>4918</v>
      </c>
      <c r="T80" s="12" t="s">
        <v>4918</v>
      </c>
      <c r="U80" s="12">
        <v>240444</v>
      </c>
      <c r="V80" s="12"/>
      <c r="W80" s="63"/>
      <c r="X80" s="12" t="s">
        <v>3799</v>
      </c>
      <c r="Y80" s="12" t="s">
        <v>409</v>
      </c>
      <c r="Z80" s="12" t="s">
        <v>409</v>
      </c>
      <c r="AA80" s="12">
        <v>800033</v>
      </c>
      <c r="AB80" s="12"/>
      <c r="AD80" s="47" t="s">
        <v>64</v>
      </c>
      <c r="AE80" s="12" t="s">
        <v>404</v>
      </c>
      <c r="AF80" s="12">
        <v>240164</v>
      </c>
      <c r="AG80" s="48" t="str">
        <f>IFERROR(VLOOKUP($AF80,ELIST!$A$1:$B$1504,2,FALSE),"")</f>
        <v>Lumbreras, Roberto</v>
      </c>
      <c r="AI80" s="12" t="s">
        <v>3178</v>
      </c>
      <c r="AJ80" s="12" t="s">
        <v>384</v>
      </c>
      <c r="AK80" s="12" t="s">
        <v>3171</v>
      </c>
      <c r="AL80" s="12" t="s">
        <v>4900</v>
      </c>
      <c r="AN80" s="42" t="s">
        <v>312</v>
      </c>
      <c r="AO80" s="42" t="s">
        <v>355</v>
      </c>
      <c r="AP80" s="42">
        <v>240679</v>
      </c>
      <c r="AQ80" s="42" t="s">
        <v>4933</v>
      </c>
      <c r="AT80" s="43" t="s">
        <v>60</v>
      </c>
      <c r="AU80" s="43" t="s">
        <v>4791</v>
      </c>
      <c r="AV80" s="43">
        <v>240494</v>
      </c>
      <c r="AW80" s="43" t="s">
        <v>4792</v>
      </c>
      <c r="AY80" s="43" t="s">
        <v>402</v>
      </c>
      <c r="AZ80" s="43" t="s">
        <v>529</v>
      </c>
      <c r="BA80" s="43" t="s">
        <v>3206</v>
      </c>
      <c r="BB80" s="43" t="s">
        <v>529</v>
      </c>
      <c r="BE80" s="41" t="s">
        <v>3292</v>
      </c>
      <c r="BF80" s="41" t="s">
        <v>394</v>
      </c>
      <c r="BG80" s="41" t="s">
        <v>3177</v>
      </c>
      <c r="BH80" s="41" t="s">
        <v>394</v>
      </c>
      <c r="BL80" s="41" t="s">
        <v>3295</v>
      </c>
      <c r="BM80" s="41" t="s">
        <v>60</v>
      </c>
      <c r="BN80" s="41" t="s">
        <v>399</v>
      </c>
      <c r="BO80" s="41">
        <v>240494</v>
      </c>
      <c r="BP80" s="41" t="s">
        <v>60</v>
      </c>
    </row>
    <row r="81" spans="1:68" x14ac:dyDescent="0.3">
      <c r="A81" s="41" t="s">
        <v>49</v>
      </c>
      <c r="B81" s="41" t="s">
        <v>7664</v>
      </c>
      <c r="C81" s="41" t="s">
        <v>7664</v>
      </c>
      <c r="D81" s="41" t="s">
        <v>7664</v>
      </c>
      <c r="E81" s="134"/>
      <c r="F81" s="120" t="s">
        <v>532</v>
      </c>
      <c r="G81" s="120" t="s">
        <v>533</v>
      </c>
      <c r="H81" s="120" t="s">
        <v>533</v>
      </c>
      <c r="I81" s="120" t="s">
        <v>533</v>
      </c>
      <c r="K81" s="41" t="s">
        <v>64</v>
      </c>
      <c r="L81" s="41" t="s">
        <v>4795</v>
      </c>
      <c r="M81" s="41">
        <v>240164</v>
      </c>
      <c r="N81" s="47"/>
      <c r="O81" s="63"/>
      <c r="P81" s="63" t="str">
        <f t="shared" si="1"/>
        <v>N</v>
      </c>
      <c r="Q81" s="63"/>
      <c r="R81" s="12" t="s">
        <v>67</v>
      </c>
      <c r="S81" s="12" t="s">
        <v>346</v>
      </c>
      <c r="T81" s="12" t="s">
        <v>346</v>
      </c>
      <c r="U81" s="12">
        <v>240131</v>
      </c>
      <c r="V81" s="12"/>
      <c r="W81" s="63"/>
      <c r="X81" s="12" t="s">
        <v>558</v>
      </c>
      <c r="Y81" s="12" t="s">
        <v>3334</v>
      </c>
      <c r="Z81" s="12" t="s">
        <v>3334</v>
      </c>
      <c r="AA81" s="12" t="s">
        <v>3273</v>
      </c>
      <c r="AB81" s="12"/>
      <c r="AD81" s="47" t="s">
        <v>65</v>
      </c>
      <c r="AE81" s="12" t="s">
        <v>4932</v>
      </c>
      <c r="AF81" s="12">
        <v>240057</v>
      </c>
      <c r="AG81" s="48" t="str">
        <f>IFERROR(VLOOKUP($AF81,ELIST!$A$1:$B$1504,2,FALSE),"")</f>
        <v>Munoz, Leonel</v>
      </c>
      <c r="AI81" s="34" t="s">
        <v>59</v>
      </c>
      <c r="AJ81" s="34" t="s">
        <v>398</v>
      </c>
      <c r="AK81" s="34">
        <v>240538</v>
      </c>
      <c r="AL81" s="34" t="s">
        <v>4894</v>
      </c>
      <c r="AN81" s="42" t="s">
        <v>43</v>
      </c>
      <c r="AO81" s="42" t="s">
        <v>3258</v>
      </c>
      <c r="AP81" s="42">
        <v>230017</v>
      </c>
      <c r="AQ81" s="42" t="s">
        <v>4934</v>
      </c>
      <c r="AT81" s="42" t="s">
        <v>402</v>
      </c>
      <c r="AU81" s="42" t="s">
        <v>389</v>
      </c>
      <c r="AV81" s="42">
        <v>240254</v>
      </c>
      <c r="AW81" s="42" t="s">
        <v>4793</v>
      </c>
      <c r="AY81" s="42" t="s">
        <v>532</v>
      </c>
      <c r="AZ81" s="42" t="s">
        <v>533</v>
      </c>
      <c r="BA81" s="42" t="s">
        <v>3206</v>
      </c>
      <c r="BB81" s="42" t="s">
        <v>533</v>
      </c>
      <c r="BE81" s="41" t="s">
        <v>58</v>
      </c>
      <c r="BF81" s="41" t="e">
        <v>#N/A</v>
      </c>
      <c r="BG81" s="41" t="e">
        <v>#N/A</v>
      </c>
      <c r="BH81" s="41" t="e">
        <v>#N/A</v>
      </c>
      <c r="BL81" s="41" t="s">
        <v>3296</v>
      </c>
      <c r="BM81" s="41" t="s">
        <v>62</v>
      </c>
      <c r="BN81" s="41" t="s">
        <v>3297</v>
      </c>
      <c r="BO81" s="41" t="s">
        <v>3206</v>
      </c>
      <c r="BP81" s="41" t="s">
        <v>62</v>
      </c>
    </row>
    <row r="82" spans="1:68" x14ac:dyDescent="0.3">
      <c r="A82" s="41" t="s">
        <v>50</v>
      </c>
      <c r="B82" s="41" t="s">
        <v>4801</v>
      </c>
      <c r="C82" s="41">
        <v>240073</v>
      </c>
      <c r="D82" s="41" t="s">
        <v>4801</v>
      </c>
      <c r="E82" s="134"/>
      <c r="F82" s="120" t="s">
        <v>3292</v>
      </c>
      <c r="G82" s="120" t="s">
        <v>6017</v>
      </c>
      <c r="H82" s="120" t="s">
        <v>6017</v>
      </c>
      <c r="I82" s="120" t="s">
        <v>6017</v>
      </c>
      <c r="K82" s="41" t="s">
        <v>65</v>
      </c>
      <c r="L82" s="41" t="s">
        <v>6183</v>
      </c>
      <c r="M82" s="41">
        <v>240057</v>
      </c>
      <c r="N82" s="47"/>
      <c r="O82" s="63"/>
      <c r="P82" s="63" t="str">
        <f t="shared" si="1"/>
        <v>N</v>
      </c>
      <c r="Q82" s="63"/>
      <c r="R82" s="12" t="s">
        <v>407</v>
      </c>
      <c r="S82" s="12" t="s">
        <v>3179</v>
      </c>
      <c r="T82" s="12" t="s">
        <v>3179</v>
      </c>
      <c r="U82" s="12">
        <v>240122</v>
      </c>
      <c r="V82" s="12"/>
      <c r="W82" s="63"/>
      <c r="X82" s="12" t="s">
        <v>319</v>
      </c>
      <c r="Y82" s="12" t="s">
        <v>358</v>
      </c>
      <c r="Z82" s="12" t="s">
        <v>358</v>
      </c>
      <c r="AA82" s="12">
        <v>240448</v>
      </c>
      <c r="AB82" s="12"/>
      <c r="AD82" s="47" t="s">
        <v>66</v>
      </c>
      <c r="AE82" s="12" t="s">
        <v>4918</v>
      </c>
      <c r="AF82" s="12">
        <v>240444</v>
      </c>
      <c r="AG82" s="48" t="str">
        <f>IFERROR(VLOOKUP($AF82,ELIST!$A$1:$B$1504,2,FALSE),"")</f>
        <v>Martinez Salazar, Josue</v>
      </c>
      <c r="AI82" s="12" t="s">
        <v>60</v>
      </c>
      <c r="AJ82" s="12" t="s">
        <v>399</v>
      </c>
      <c r="AK82" s="12">
        <v>240494</v>
      </c>
      <c r="AL82" s="12" t="s">
        <v>4920</v>
      </c>
      <c r="AN82" s="42" t="s">
        <v>90</v>
      </c>
      <c r="AO82" s="42" t="s">
        <v>429</v>
      </c>
      <c r="AP82" s="42">
        <v>410002</v>
      </c>
      <c r="AQ82" s="42" t="s">
        <v>4935</v>
      </c>
      <c r="AT82" s="43" t="s">
        <v>3292</v>
      </c>
      <c r="AU82" s="43" t="s">
        <v>394</v>
      </c>
      <c r="AV82" s="43" t="s">
        <v>3177</v>
      </c>
      <c r="AW82" s="43" t="s">
        <v>4794</v>
      </c>
      <c r="AY82" s="43" t="s">
        <v>3292</v>
      </c>
      <c r="AZ82" s="43" t="s">
        <v>394</v>
      </c>
      <c r="BA82" s="43" t="s">
        <v>3177</v>
      </c>
      <c r="BB82" s="43" t="s">
        <v>394</v>
      </c>
      <c r="BE82" s="41" t="s">
        <v>59</v>
      </c>
      <c r="BF82" s="41" t="s">
        <v>398</v>
      </c>
      <c r="BG82" s="41">
        <v>240538</v>
      </c>
      <c r="BH82" s="41" t="s">
        <v>398</v>
      </c>
      <c r="BL82" s="41" t="s">
        <v>3290</v>
      </c>
      <c r="BM82" s="41" t="s">
        <v>402</v>
      </c>
      <c r="BN82" s="41" t="s">
        <v>396</v>
      </c>
      <c r="BO82" s="41" t="s">
        <v>529</v>
      </c>
      <c r="BP82" s="41" t="s">
        <v>402</v>
      </c>
    </row>
    <row r="83" spans="1:68" x14ac:dyDescent="0.3">
      <c r="A83" s="41" t="s">
        <v>3282</v>
      </c>
      <c r="B83" s="41" t="s">
        <v>529</v>
      </c>
      <c r="C83" s="41" t="s">
        <v>529</v>
      </c>
      <c r="D83" s="41" t="s">
        <v>529</v>
      </c>
      <c r="E83" s="134"/>
      <c r="F83" s="120" t="s">
        <v>64</v>
      </c>
      <c r="G83" s="120" t="s">
        <v>4795</v>
      </c>
      <c r="H83" s="120">
        <v>240164</v>
      </c>
      <c r="I83" s="120" t="s">
        <v>4795</v>
      </c>
      <c r="K83" s="41" t="s">
        <v>66</v>
      </c>
      <c r="L83" s="41" t="s">
        <v>4798</v>
      </c>
      <c r="M83" s="41">
        <v>240444</v>
      </c>
      <c r="N83" s="47"/>
      <c r="O83" s="63"/>
      <c r="P83" s="63" t="str">
        <f t="shared" si="1"/>
        <v>N</v>
      </c>
      <c r="Q83" s="63"/>
      <c r="R83" s="12" t="s">
        <v>68</v>
      </c>
      <c r="S83" s="12" t="s">
        <v>408</v>
      </c>
      <c r="T83" s="12" t="s">
        <v>408</v>
      </c>
      <c r="U83" s="12">
        <v>240073</v>
      </c>
      <c r="V83" s="12"/>
      <c r="W83" s="63"/>
      <c r="X83" s="12" t="s">
        <v>311</v>
      </c>
      <c r="Y83" s="12" t="s">
        <v>3381</v>
      </c>
      <c r="Z83" s="12" t="s">
        <v>3381</v>
      </c>
      <c r="AA83" s="12">
        <v>800057</v>
      </c>
      <c r="AB83" s="12"/>
      <c r="AD83" s="47" t="s">
        <v>67</v>
      </c>
      <c r="AE83" s="12" t="s">
        <v>346</v>
      </c>
      <c r="AF83" s="12">
        <v>240131</v>
      </c>
      <c r="AG83" s="48" t="str">
        <f>IFERROR(VLOOKUP($AF83,ELIST!$A$1:$B$1504,2,FALSE),"")</f>
        <v>Bautista, Jose A.</v>
      </c>
      <c r="AI83" s="34" t="s">
        <v>402</v>
      </c>
      <c r="AJ83" s="34" t="s">
        <v>389</v>
      </c>
      <c r="AK83" s="34">
        <v>240254</v>
      </c>
      <c r="AL83" s="34" t="s">
        <v>4969</v>
      </c>
      <c r="AN83" s="43" t="s">
        <v>309</v>
      </c>
      <c r="AO83" s="43" t="s">
        <v>353</v>
      </c>
      <c r="AP83" s="43">
        <v>240165</v>
      </c>
      <c r="AQ83" s="43" t="s">
        <v>4936</v>
      </c>
      <c r="AT83" s="42" t="s">
        <v>64</v>
      </c>
      <c r="AU83" s="42" t="s">
        <v>404</v>
      </c>
      <c r="AV83" s="42">
        <v>240164</v>
      </c>
      <c r="AW83" s="42" t="s">
        <v>4795</v>
      </c>
      <c r="AY83" s="42" t="s">
        <v>64</v>
      </c>
      <c r="AZ83" s="42" t="s">
        <v>404</v>
      </c>
      <c r="BA83" s="42">
        <v>240164</v>
      </c>
      <c r="BB83" s="42" t="s">
        <v>404</v>
      </c>
      <c r="BE83" s="41" t="s">
        <v>60</v>
      </c>
      <c r="BF83" s="41" t="s">
        <v>399</v>
      </c>
      <c r="BG83" s="41">
        <v>240494</v>
      </c>
      <c r="BH83" s="41" t="s">
        <v>399</v>
      </c>
      <c r="BL83" s="41" t="s">
        <v>3298</v>
      </c>
      <c r="BM83" s="41" t="s">
        <v>532</v>
      </c>
      <c r="BN83" s="41" t="s">
        <v>533</v>
      </c>
      <c r="BO83" s="41" t="s">
        <v>3263</v>
      </c>
      <c r="BP83" s="41" t="s">
        <v>532</v>
      </c>
    </row>
    <row r="84" spans="1:68" x14ac:dyDescent="0.3">
      <c r="A84" s="41" t="s">
        <v>51</v>
      </c>
      <c r="B84" s="41" t="s">
        <v>8029</v>
      </c>
      <c r="C84" s="41">
        <v>440455</v>
      </c>
      <c r="D84" s="41" t="s">
        <v>8029</v>
      </c>
      <c r="E84" s="134"/>
      <c r="F84" s="120" t="s">
        <v>65</v>
      </c>
      <c r="G84" s="120" t="s">
        <v>6183</v>
      </c>
      <c r="H84" s="120">
        <v>240057</v>
      </c>
      <c r="I84" s="120" t="s">
        <v>6183</v>
      </c>
      <c r="K84" s="41" t="s">
        <v>67</v>
      </c>
      <c r="L84" s="41" t="s">
        <v>4799</v>
      </c>
      <c r="M84" s="41">
        <v>240131</v>
      </c>
      <c r="N84" s="47"/>
      <c r="O84" s="63"/>
      <c r="P84" s="63" t="str">
        <f t="shared" si="1"/>
        <v>N</v>
      </c>
      <c r="Q84" s="63"/>
      <c r="R84" s="12" t="s">
        <v>3424</v>
      </c>
      <c r="S84" s="12" t="s">
        <v>6019</v>
      </c>
      <c r="T84" s="12" t="s">
        <v>6019</v>
      </c>
      <c r="U84" s="12" t="s">
        <v>6019</v>
      </c>
      <c r="V84" s="12"/>
      <c r="W84" s="63"/>
      <c r="X84" s="12" t="s">
        <v>3375</v>
      </c>
      <c r="Y84" s="12" t="s">
        <v>529</v>
      </c>
      <c r="Z84" s="12" t="s">
        <v>529</v>
      </c>
      <c r="AA84" s="12">
        <v>210087</v>
      </c>
      <c r="AB84" s="12"/>
      <c r="AD84" s="47" t="s">
        <v>407</v>
      </c>
      <c r="AE84" s="12" t="s">
        <v>3179</v>
      </c>
      <c r="AF84" s="12">
        <v>240122</v>
      </c>
      <c r="AG84" s="48" t="str">
        <f>IFERROR(VLOOKUP($AF84,ELIST!$A$1:$B$1504,2,FALSE),"")</f>
        <v>Lopez, Juan</v>
      </c>
      <c r="AI84" s="12" t="s">
        <v>532</v>
      </c>
      <c r="AJ84" s="12" t="s">
        <v>533</v>
      </c>
      <c r="AK84" s="12" t="s">
        <v>4977</v>
      </c>
      <c r="AL84" s="12" t="s">
        <v>3273</v>
      </c>
      <c r="AN84" s="42" t="s">
        <v>308</v>
      </c>
      <c r="AO84" s="42" t="s">
        <v>3419</v>
      </c>
      <c r="AP84" s="42">
        <v>210085</v>
      </c>
      <c r="AQ84" s="42" t="s">
        <v>4725</v>
      </c>
      <c r="AT84" s="43" t="s">
        <v>65</v>
      </c>
      <c r="AU84" s="43" t="s">
        <v>4796</v>
      </c>
      <c r="AV84" s="43" t="e">
        <v>#N/A</v>
      </c>
      <c r="AW84" s="43" t="e">
        <v>#N/A</v>
      </c>
      <c r="AY84" s="43" t="s">
        <v>65</v>
      </c>
      <c r="AZ84" s="43" t="s">
        <v>434</v>
      </c>
      <c r="BA84" s="43">
        <v>230005</v>
      </c>
      <c r="BB84" s="43" t="s">
        <v>434</v>
      </c>
      <c r="BE84" s="41" t="s">
        <v>62</v>
      </c>
      <c r="BF84" s="41" t="e">
        <v>#N/A</v>
      </c>
      <c r="BG84" s="41" t="e">
        <v>#N/A</v>
      </c>
      <c r="BH84" s="41" t="e">
        <v>#N/A</v>
      </c>
      <c r="BL84" s="41" t="s">
        <v>3299</v>
      </c>
      <c r="BM84" s="41" t="s">
        <v>64</v>
      </c>
      <c r="BN84" s="41" t="s">
        <v>404</v>
      </c>
      <c r="BO84" s="41">
        <v>240164</v>
      </c>
      <c r="BP84" s="41" t="s">
        <v>64</v>
      </c>
    </row>
    <row r="85" spans="1:68" x14ac:dyDescent="0.3">
      <c r="A85" s="41" t="s">
        <v>52</v>
      </c>
      <c r="B85" s="41" t="s">
        <v>4785</v>
      </c>
      <c r="C85" s="41">
        <v>340052</v>
      </c>
      <c r="D85" s="41" t="s">
        <v>4785</v>
      </c>
      <c r="E85" s="134"/>
      <c r="F85" s="120" t="s">
        <v>66</v>
      </c>
      <c r="G85" s="120" t="s">
        <v>529</v>
      </c>
      <c r="H85" s="120" t="s">
        <v>529</v>
      </c>
      <c r="I85" s="120" t="s">
        <v>529</v>
      </c>
      <c r="K85" s="41" t="s">
        <v>407</v>
      </c>
      <c r="L85" s="41" t="s">
        <v>4800</v>
      </c>
      <c r="M85" s="41">
        <v>240122</v>
      </c>
      <c r="N85" s="47"/>
      <c r="O85" s="63"/>
      <c r="P85" s="63" t="str">
        <f t="shared" si="1"/>
        <v>N</v>
      </c>
      <c r="Q85" s="63"/>
      <c r="R85" s="12" t="s">
        <v>70</v>
      </c>
      <c r="S85" s="12" t="s">
        <v>7664</v>
      </c>
      <c r="T85" s="12" t="s">
        <v>7664</v>
      </c>
      <c r="U85" s="12" t="s">
        <v>7664</v>
      </c>
      <c r="V85" s="12"/>
      <c r="W85" s="63"/>
      <c r="X85" s="12" t="s">
        <v>49</v>
      </c>
      <c r="Y85" s="12" t="s">
        <v>4512</v>
      </c>
      <c r="Z85" s="12" t="s">
        <v>4512</v>
      </c>
      <c r="AA85" s="12" t="s">
        <v>4948</v>
      </c>
      <c r="AB85" s="12"/>
      <c r="AD85" s="47" t="s">
        <v>68</v>
      </c>
      <c r="AE85" s="12" t="s">
        <v>408</v>
      </c>
      <c r="AF85" s="12">
        <v>240073</v>
      </c>
      <c r="AG85" s="48" t="str">
        <f>IFERROR(VLOOKUP($AF85,ELIST!$A$1:$B$1504,2,FALSE),"")</f>
        <v>Rivera-Cruz, Miguel A.</v>
      </c>
      <c r="AI85" s="34" t="s">
        <v>3292</v>
      </c>
      <c r="AJ85" s="34" t="s">
        <v>394</v>
      </c>
      <c r="AK85" s="34" t="s">
        <v>3177</v>
      </c>
      <c r="AL85" s="34" t="s">
        <v>4879</v>
      </c>
      <c r="AN85" s="43" t="s">
        <v>435</v>
      </c>
      <c r="AO85" s="43" t="s">
        <v>543</v>
      </c>
      <c r="AP85" s="43">
        <v>210050</v>
      </c>
      <c r="AQ85" s="43" t="s">
        <v>4937</v>
      </c>
      <c r="AT85" s="42" t="s">
        <v>66</v>
      </c>
      <c r="AU85" s="42" t="s">
        <v>4797</v>
      </c>
      <c r="AV85" s="42">
        <v>240444</v>
      </c>
      <c r="AW85" s="42" t="s">
        <v>4798</v>
      </c>
      <c r="AY85" s="42" t="s">
        <v>66</v>
      </c>
      <c r="AZ85" s="42" t="s">
        <v>3403</v>
      </c>
      <c r="BA85" s="42">
        <v>210056</v>
      </c>
      <c r="BB85" s="42" t="s">
        <v>3403</v>
      </c>
      <c r="BE85" s="41" t="s">
        <v>402</v>
      </c>
      <c r="BF85" s="41" t="s">
        <v>529</v>
      </c>
      <c r="BG85" s="41" t="s">
        <v>3206</v>
      </c>
      <c r="BH85" s="41" t="s">
        <v>529</v>
      </c>
      <c r="BL85" s="41" t="s">
        <v>3277</v>
      </c>
      <c r="BM85" s="41" t="s">
        <v>65</v>
      </c>
      <c r="BN85" s="41" t="s">
        <v>434</v>
      </c>
      <c r="BO85" s="41" t="s">
        <v>525</v>
      </c>
      <c r="BP85" s="41" t="s">
        <v>65</v>
      </c>
    </row>
    <row r="86" spans="1:68" x14ac:dyDescent="0.3">
      <c r="A86" s="41" t="s">
        <v>54</v>
      </c>
      <c r="B86" s="41" t="s">
        <v>4722</v>
      </c>
      <c r="C86" s="41">
        <v>210031</v>
      </c>
      <c r="D86" s="41" t="s">
        <v>4722</v>
      </c>
      <c r="E86" s="134"/>
      <c r="F86" s="120" t="s">
        <v>67</v>
      </c>
      <c r="G86" s="120" t="s">
        <v>4799</v>
      </c>
      <c r="H86" s="120">
        <v>240131</v>
      </c>
      <c r="I86" s="120" t="s">
        <v>4799</v>
      </c>
      <c r="K86" s="41" t="s">
        <v>68</v>
      </c>
      <c r="L86" s="41" t="s">
        <v>4801</v>
      </c>
      <c r="M86" s="41">
        <v>240073</v>
      </c>
      <c r="N86" s="47"/>
      <c r="O86" s="63"/>
      <c r="P86" s="63" t="str">
        <f t="shared" si="1"/>
        <v>N</v>
      </c>
      <c r="Q86" s="63"/>
      <c r="R86" s="12" t="s">
        <v>72</v>
      </c>
      <c r="S86" s="12" t="s">
        <v>7761</v>
      </c>
      <c r="T86" s="12" t="s">
        <v>7761</v>
      </c>
      <c r="U86" s="12">
        <v>240066</v>
      </c>
      <c r="V86" s="12"/>
      <c r="W86" s="63"/>
      <c r="X86" s="12" t="s">
        <v>67</v>
      </c>
      <c r="Y86" s="12" t="s">
        <v>346</v>
      </c>
      <c r="Z86" s="12" t="s">
        <v>346</v>
      </c>
      <c r="AA86" s="12">
        <v>240131</v>
      </c>
      <c r="AB86" s="12"/>
      <c r="AD86" s="47" t="s">
        <v>3424</v>
      </c>
      <c r="AE86" s="12" t="s">
        <v>6019</v>
      </c>
      <c r="AF86" s="12" t="s">
        <v>6019</v>
      </c>
      <c r="AG86" s="48" t="str">
        <f>IFERROR(VLOOKUP($AF86,ELIST!$A$1:$B$1504,2,FALSE),"")</f>
        <v/>
      </c>
      <c r="AI86" s="12" t="s">
        <v>64</v>
      </c>
      <c r="AJ86" s="12" t="s">
        <v>404</v>
      </c>
      <c r="AK86" s="12">
        <v>240164</v>
      </c>
      <c r="AL86" s="12" t="s">
        <v>4963</v>
      </c>
      <c r="AN86" s="43" t="s">
        <v>45</v>
      </c>
      <c r="AO86" s="43" t="s">
        <v>352</v>
      </c>
      <c r="AP86" s="43">
        <v>210051</v>
      </c>
      <c r="AQ86" s="43" t="s">
        <v>4938</v>
      </c>
      <c r="AT86" s="43" t="s">
        <v>67</v>
      </c>
      <c r="AU86" s="43" t="s">
        <v>346</v>
      </c>
      <c r="AV86" s="43">
        <v>240131</v>
      </c>
      <c r="AW86" s="43" t="s">
        <v>4799</v>
      </c>
      <c r="AY86" s="43" t="s">
        <v>67</v>
      </c>
      <c r="AZ86" s="43" t="s">
        <v>346</v>
      </c>
      <c r="BA86" s="43">
        <v>240131</v>
      </c>
      <c r="BB86" s="43" t="s">
        <v>346</v>
      </c>
      <c r="BE86" s="41" t="s">
        <v>532</v>
      </c>
      <c r="BF86" s="41" t="s">
        <v>533</v>
      </c>
      <c r="BG86" s="41" t="s">
        <v>3206</v>
      </c>
      <c r="BH86" s="41" t="s">
        <v>533</v>
      </c>
      <c r="BL86" s="41" t="s">
        <v>3300</v>
      </c>
      <c r="BM86" s="41" t="s">
        <v>66</v>
      </c>
      <c r="BN86" s="41" t="s">
        <v>447</v>
      </c>
      <c r="BO86" s="41">
        <v>240005</v>
      </c>
      <c r="BP86" s="41" t="s">
        <v>66</v>
      </c>
    </row>
    <row r="87" spans="1:68" x14ac:dyDescent="0.3">
      <c r="A87" s="41" t="s">
        <v>55</v>
      </c>
      <c r="B87" s="41" t="s">
        <v>4787</v>
      </c>
      <c r="C87" s="41">
        <v>240255</v>
      </c>
      <c r="D87" s="41" t="s">
        <v>4787</v>
      </c>
      <c r="E87" s="134"/>
      <c r="F87" s="120" t="s">
        <v>407</v>
      </c>
      <c r="G87" s="120" t="s">
        <v>4800</v>
      </c>
      <c r="H87" s="120">
        <v>240122</v>
      </c>
      <c r="I87" s="120" t="s">
        <v>4800</v>
      </c>
      <c r="K87" s="41" t="s">
        <v>3424</v>
      </c>
      <c r="L87" s="41" t="s">
        <v>6019</v>
      </c>
      <c r="M87" s="41" t="s">
        <v>6019</v>
      </c>
      <c r="N87" s="47"/>
      <c r="O87" s="63"/>
      <c r="P87" s="63" t="str">
        <f t="shared" si="1"/>
        <v>N</v>
      </c>
      <c r="Q87" s="63"/>
      <c r="R87" s="12" t="s">
        <v>73</v>
      </c>
      <c r="S87" s="12" t="s">
        <v>7797</v>
      </c>
      <c r="T87" s="12" t="s">
        <v>7797</v>
      </c>
      <c r="U87" s="12">
        <v>440040</v>
      </c>
      <c r="V87" s="12"/>
      <c r="W87" s="63"/>
      <c r="X87" s="12" t="s">
        <v>299</v>
      </c>
      <c r="Y87" s="12" t="s">
        <v>4176</v>
      </c>
      <c r="Z87" s="12" t="s">
        <v>4176</v>
      </c>
      <c r="AA87" s="12">
        <v>210090</v>
      </c>
      <c r="AB87" s="12"/>
      <c r="AD87" s="47" t="s">
        <v>70</v>
      </c>
      <c r="AE87" s="12" t="s">
        <v>410</v>
      </c>
      <c r="AF87" s="12">
        <v>440187</v>
      </c>
      <c r="AG87" s="48" t="str">
        <f>IFERROR(VLOOKUP($AF87,ELIST!$A$1:$B$1504,2,FALSE),"")</f>
        <v>Salinas, Jonathan M.</v>
      </c>
      <c r="AI87" s="34" t="s">
        <v>65</v>
      </c>
      <c r="AJ87" s="34" t="s">
        <v>4932</v>
      </c>
      <c r="AK87" s="34">
        <v>240057</v>
      </c>
      <c r="AL87" s="34" t="s">
        <v>4932</v>
      </c>
      <c r="AN87" s="43" t="s">
        <v>97</v>
      </c>
      <c r="AO87" s="43" t="s">
        <v>442</v>
      </c>
      <c r="AP87" s="43">
        <v>240085</v>
      </c>
      <c r="AQ87" s="43" t="s">
        <v>4939</v>
      </c>
      <c r="AT87" s="42" t="s">
        <v>407</v>
      </c>
      <c r="AU87" s="42" t="s">
        <v>3179</v>
      </c>
      <c r="AV87" s="42">
        <v>240122</v>
      </c>
      <c r="AW87" s="42" t="s">
        <v>4800</v>
      </c>
      <c r="AY87" s="42" t="s">
        <v>407</v>
      </c>
      <c r="AZ87" s="42" t="s">
        <v>3179</v>
      </c>
      <c r="BA87" s="42">
        <v>240122</v>
      </c>
      <c r="BB87" s="42" t="s">
        <v>3179</v>
      </c>
      <c r="BE87" s="41" t="s">
        <v>64</v>
      </c>
      <c r="BF87" s="41" t="s">
        <v>404</v>
      </c>
      <c r="BG87" s="41">
        <v>240164</v>
      </c>
      <c r="BH87" s="41" t="s">
        <v>404</v>
      </c>
      <c r="BL87" s="41" t="s">
        <v>3213</v>
      </c>
      <c r="BM87" s="41" t="s">
        <v>67</v>
      </c>
      <c r="BN87" s="41" t="s">
        <v>346</v>
      </c>
      <c r="BO87" s="41">
        <v>240131</v>
      </c>
      <c r="BP87" s="41" t="s">
        <v>67</v>
      </c>
    </row>
    <row r="88" spans="1:68" x14ac:dyDescent="0.3">
      <c r="A88" s="41" t="s">
        <v>270</v>
      </c>
      <c r="B88" s="41" t="s">
        <v>4788</v>
      </c>
      <c r="C88" s="41">
        <v>240259</v>
      </c>
      <c r="D88" s="41" t="s">
        <v>4788</v>
      </c>
      <c r="E88" s="134"/>
      <c r="F88" s="120" t="s">
        <v>68</v>
      </c>
      <c r="G88" s="120" t="s">
        <v>4951</v>
      </c>
      <c r="H88" s="120" t="s">
        <v>4951</v>
      </c>
      <c r="I88" s="120" t="s">
        <v>4951</v>
      </c>
      <c r="K88" s="41" t="s">
        <v>70</v>
      </c>
      <c r="L88" s="41" t="s">
        <v>4805</v>
      </c>
      <c r="M88" s="41">
        <v>440364</v>
      </c>
      <c r="N88" s="47"/>
      <c r="O88" s="63"/>
      <c r="P88" s="63" t="str">
        <f t="shared" si="1"/>
        <v>N</v>
      </c>
      <c r="Q88" s="63"/>
      <c r="R88" s="12" t="s">
        <v>74</v>
      </c>
      <c r="S88" s="12" t="s">
        <v>5985</v>
      </c>
      <c r="T88" s="12" t="s">
        <v>5985</v>
      </c>
      <c r="U88" s="12" t="s">
        <v>5985</v>
      </c>
      <c r="V88" s="12"/>
      <c r="W88" s="63"/>
      <c r="X88" s="12" t="s">
        <v>382</v>
      </c>
      <c r="Y88" s="12" t="s">
        <v>371</v>
      </c>
      <c r="Z88" s="12" t="s">
        <v>371</v>
      </c>
      <c r="AA88" s="12" t="s">
        <v>4954</v>
      </c>
      <c r="AB88" s="12"/>
      <c r="AD88" s="47" t="s">
        <v>72</v>
      </c>
      <c r="AE88" s="12" t="s">
        <v>413</v>
      </c>
      <c r="AF88" s="12">
        <v>240066</v>
      </c>
      <c r="AG88" s="48" t="str">
        <f>IFERROR(VLOOKUP($AF88,ELIST!$A$1:$B$1504,2,FALSE),"")</f>
        <v>Ramirez, Jose I.</v>
      </c>
      <c r="AI88" s="12" t="s">
        <v>66</v>
      </c>
      <c r="AJ88" s="12" t="s">
        <v>4918</v>
      </c>
      <c r="AK88" s="12">
        <v>240444</v>
      </c>
      <c r="AL88" s="12" t="s">
        <v>4797</v>
      </c>
      <c r="AN88" s="42" t="s">
        <v>84</v>
      </c>
      <c r="AO88" s="42" t="s">
        <v>4525</v>
      </c>
      <c r="AP88" s="42">
        <v>230018</v>
      </c>
      <c r="AQ88" s="42" t="s">
        <v>4940</v>
      </c>
      <c r="AT88" s="43" t="s">
        <v>68</v>
      </c>
      <c r="AU88" s="43" t="s">
        <v>408</v>
      </c>
      <c r="AV88" s="43">
        <v>240073</v>
      </c>
      <c r="AW88" s="43" t="s">
        <v>4801</v>
      </c>
      <c r="AY88" s="43" t="s">
        <v>68</v>
      </c>
      <c r="AZ88" s="43" t="s">
        <v>408</v>
      </c>
      <c r="BA88" s="43">
        <v>240073</v>
      </c>
      <c r="BB88" s="43" t="s">
        <v>408</v>
      </c>
      <c r="BE88" s="41" t="s">
        <v>65</v>
      </c>
      <c r="BF88" s="41" t="s">
        <v>434</v>
      </c>
      <c r="BG88" s="41">
        <v>230005</v>
      </c>
      <c r="BH88" s="41" t="s">
        <v>434</v>
      </c>
      <c r="BL88" s="41" t="s">
        <v>3301</v>
      </c>
      <c r="BM88" s="41" t="s">
        <v>407</v>
      </c>
      <c r="BN88" s="41" t="s">
        <v>3179</v>
      </c>
      <c r="BO88" s="41">
        <v>240122</v>
      </c>
      <c r="BP88" s="41" t="s">
        <v>407</v>
      </c>
    </row>
    <row r="89" spans="1:68" x14ac:dyDescent="0.3">
      <c r="A89" s="41" t="s">
        <v>56</v>
      </c>
      <c r="B89" s="41" t="s">
        <v>4726</v>
      </c>
      <c r="C89" s="41">
        <v>210085</v>
      </c>
      <c r="D89" s="41" t="s">
        <v>4726</v>
      </c>
      <c r="E89" s="134"/>
      <c r="F89" s="120" t="s">
        <v>3424</v>
      </c>
      <c r="G89" s="120" t="s">
        <v>6019</v>
      </c>
      <c r="H89" s="120" t="s">
        <v>6019</v>
      </c>
      <c r="I89" s="120" t="s">
        <v>6019</v>
      </c>
      <c r="K89" s="41" t="s">
        <v>72</v>
      </c>
      <c r="L89" s="41" t="s">
        <v>7761</v>
      </c>
      <c r="M89" s="41" t="s">
        <v>7761</v>
      </c>
      <c r="N89" s="47"/>
      <c r="O89" s="63"/>
      <c r="P89" s="63" t="str">
        <f t="shared" si="1"/>
        <v>N</v>
      </c>
      <c r="Q89" s="63"/>
      <c r="R89" s="12" t="s">
        <v>3432</v>
      </c>
      <c r="S89" s="12" t="s">
        <v>4872</v>
      </c>
      <c r="T89" s="12" t="s">
        <v>4872</v>
      </c>
      <c r="U89" s="12" t="s">
        <v>4873</v>
      </c>
      <c r="V89" s="12"/>
      <c r="W89" s="63"/>
      <c r="X89" s="12" t="s">
        <v>3478</v>
      </c>
      <c r="Y89" s="12" t="s">
        <v>350</v>
      </c>
      <c r="Z89" s="12" t="s">
        <v>350</v>
      </c>
      <c r="AA89" s="12">
        <v>210048</v>
      </c>
      <c r="AB89" s="12"/>
      <c r="AD89" s="47" t="s">
        <v>73</v>
      </c>
      <c r="AE89" s="12" t="s">
        <v>6038</v>
      </c>
      <c r="AF89" s="12">
        <v>440040</v>
      </c>
      <c r="AG89" s="48" t="str">
        <f>IFERROR(VLOOKUP($AF89,ELIST!$A$1:$B$1504,2,FALSE),"")</f>
        <v>Perry, Albert D.</v>
      </c>
      <c r="AI89" s="34" t="s">
        <v>67</v>
      </c>
      <c r="AJ89" s="34" t="s">
        <v>346</v>
      </c>
      <c r="AK89" s="34">
        <v>240131</v>
      </c>
      <c r="AL89" s="34" t="s">
        <v>4910</v>
      </c>
      <c r="AN89" s="44" t="s">
        <v>558</v>
      </c>
      <c r="AO89" s="44" t="s">
        <v>3334</v>
      </c>
      <c r="AP89" s="44">
        <v>210077</v>
      </c>
      <c r="AQ89" s="44" t="s">
        <v>4941</v>
      </c>
      <c r="AT89" s="42" t="s">
        <v>69</v>
      </c>
      <c r="AU89" s="42" t="s">
        <v>409</v>
      </c>
      <c r="AV89" s="42">
        <v>800033</v>
      </c>
      <c r="AW89" s="42" t="s">
        <v>4802</v>
      </c>
      <c r="AY89" s="42" t="s">
        <v>69</v>
      </c>
      <c r="AZ89" s="42" t="s">
        <v>535</v>
      </c>
      <c r="BA89" s="42">
        <v>800033</v>
      </c>
      <c r="BB89" s="42" t="s">
        <v>535</v>
      </c>
      <c r="BE89" s="41" t="s">
        <v>66</v>
      </c>
      <c r="BF89" s="41" t="s">
        <v>3403</v>
      </c>
      <c r="BG89" s="41">
        <v>210056</v>
      </c>
      <c r="BH89" s="41" t="s">
        <v>3403</v>
      </c>
      <c r="BL89" s="41" t="s">
        <v>3302</v>
      </c>
      <c r="BM89" s="41" t="s">
        <v>68</v>
      </c>
      <c r="BN89" s="41" t="s">
        <v>408</v>
      </c>
      <c r="BO89" s="41">
        <v>240073</v>
      </c>
      <c r="BP89" s="41" t="s">
        <v>68</v>
      </c>
    </row>
    <row r="90" spans="1:68" x14ac:dyDescent="0.3">
      <c r="A90" s="41" t="s">
        <v>57</v>
      </c>
      <c r="B90" s="41" t="s">
        <v>7946</v>
      </c>
      <c r="C90" s="41" t="s">
        <v>7946</v>
      </c>
      <c r="D90" s="41" t="s">
        <v>7946</v>
      </c>
      <c r="E90" s="134"/>
      <c r="F90" s="120" t="s">
        <v>70</v>
      </c>
      <c r="G90" s="120" t="s">
        <v>4805</v>
      </c>
      <c r="H90" s="120">
        <v>440364</v>
      </c>
      <c r="I90" s="120" t="s">
        <v>4805</v>
      </c>
      <c r="K90" s="41" t="s">
        <v>73</v>
      </c>
      <c r="L90" s="41" t="s">
        <v>6038</v>
      </c>
      <c r="M90" s="41">
        <v>440040</v>
      </c>
      <c r="N90" s="47"/>
      <c r="O90" s="63"/>
      <c r="P90" s="63" t="str">
        <f t="shared" si="1"/>
        <v>N</v>
      </c>
      <c r="Q90" s="63"/>
      <c r="R90" s="12" t="s">
        <v>76</v>
      </c>
      <c r="S90" s="12" t="s">
        <v>6039</v>
      </c>
      <c r="T90" s="12" t="s">
        <v>6039</v>
      </c>
      <c r="U90" s="12">
        <v>240005</v>
      </c>
      <c r="V90" s="12"/>
      <c r="W90" s="63"/>
      <c r="X90" s="12" t="s">
        <v>50</v>
      </c>
      <c r="Y90" s="12" t="s">
        <v>528</v>
      </c>
      <c r="Z90" s="12" t="s">
        <v>528</v>
      </c>
      <c r="AA90" s="12">
        <v>240109</v>
      </c>
      <c r="AB90" s="12"/>
      <c r="AD90" s="47" t="s">
        <v>74</v>
      </c>
      <c r="AE90" s="12" t="s">
        <v>5985</v>
      </c>
      <c r="AF90" s="12" t="s">
        <v>4906</v>
      </c>
      <c r="AG90" s="48" t="str">
        <f>IFERROR(VLOOKUP($AF90,ELIST!$A$1:$B$1504,2,FALSE),"")</f>
        <v/>
      </c>
      <c r="AI90" s="12" t="s">
        <v>407</v>
      </c>
      <c r="AJ90" s="12" t="s">
        <v>3179</v>
      </c>
      <c r="AK90" s="12">
        <v>240122</v>
      </c>
      <c r="AL90" s="12" t="s">
        <v>4926</v>
      </c>
      <c r="AN90" s="43" t="s">
        <v>68</v>
      </c>
      <c r="AO90" s="43" t="s">
        <v>408</v>
      </c>
      <c r="AP90" s="43">
        <v>240073</v>
      </c>
      <c r="AQ90" s="43" t="s">
        <v>4942</v>
      </c>
      <c r="AT90" s="43" t="s">
        <v>3424</v>
      </c>
      <c r="AU90" s="43" t="s">
        <v>3423</v>
      </c>
      <c r="AV90" s="43" t="s">
        <v>3744</v>
      </c>
      <c r="AW90" s="43" t="s">
        <v>4803</v>
      </c>
      <c r="AY90" s="43" t="s">
        <v>3424</v>
      </c>
      <c r="AZ90" s="43" t="s">
        <v>3423</v>
      </c>
      <c r="BA90" s="43" t="s">
        <v>3744</v>
      </c>
      <c r="BB90" s="43" t="s">
        <v>3423</v>
      </c>
      <c r="BE90" s="41" t="s">
        <v>67</v>
      </c>
      <c r="BF90" s="41" t="s">
        <v>346</v>
      </c>
      <c r="BG90" s="41">
        <v>240131</v>
      </c>
      <c r="BH90" s="41" t="s">
        <v>346</v>
      </c>
      <c r="BL90" s="41" t="s">
        <v>3303</v>
      </c>
      <c r="BM90" s="41" t="s">
        <v>69</v>
      </c>
      <c r="BN90" s="41" t="s">
        <v>409</v>
      </c>
      <c r="BO90" s="41">
        <v>800033</v>
      </c>
      <c r="BP90" s="41" t="s">
        <v>69</v>
      </c>
    </row>
    <row r="91" spans="1:68" x14ac:dyDescent="0.3">
      <c r="A91" s="41" t="s">
        <v>3178</v>
      </c>
      <c r="B91" s="41" t="s">
        <v>4765</v>
      </c>
      <c r="C91" s="41" t="s">
        <v>3171</v>
      </c>
      <c r="D91" s="41" t="s">
        <v>4765</v>
      </c>
      <c r="E91" s="134"/>
      <c r="F91" s="120" t="s">
        <v>72</v>
      </c>
      <c r="G91" s="120" t="s">
        <v>7761</v>
      </c>
      <c r="H91" s="120" t="s">
        <v>7761</v>
      </c>
      <c r="I91" s="120" t="s">
        <v>7761</v>
      </c>
      <c r="K91" s="41" t="s">
        <v>74</v>
      </c>
      <c r="L91" s="41" t="s">
        <v>5985</v>
      </c>
      <c r="M91" s="41" t="s">
        <v>5985</v>
      </c>
      <c r="N91" s="47"/>
      <c r="O91" s="63"/>
      <c r="P91" s="63" t="str">
        <f t="shared" si="1"/>
        <v>N</v>
      </c>
      <c r="Q91" s="63"/>
      <c r="R91" s="12" t="s">
        <v>77</v>
      </c>
      <c r="S91" s="12" t="s">
        <v>7798</v>
      </c>
      <c r="T91" s="12" t="s">
        <v>7798</v>
      </c>
      <c r="U91" s="12">
        <v>240767</v>
      </c>
      <c r="V91" s="12"/>
      <c r="W91" s="63"/>
      <c r="X91" s="12" t="s">
        <v>55</v>
      </c>
      <c r="Y91" s="12" t="s">
        <v>397</v>
      </c>
      <c r="Z91" s="12" t="s">
        <v>397</v>
      </c>
      <c r="AA91" s="12">
        <v>240255</v>
      </c>
      <c r="AB91" s="12"/>
      <c r="AD91" s="47" t="s">
        <v>3432</v>
      </c>
      <c r="AE91" s="12" t="s">
        <v>4872</v>
      </c>
      <c r="AF91" s="12" t="s">
        <v>4873</v>
      </c>
      <c r="AG91" s="48" t="str">
        <f>IFERROR(VLOOKUP($AF91,ELIST!$A$1:$B$1504,2,FALSE),"")</f>
        <v/>
      </c>
      <c r="AI91" s="34" t="s">
        <v>68</v>
      </c>
      <c r="AJ91" s="34" t="s">
        <v>408</v>
      </c>
      <c r="AK91" s="34">
        <v>240073</v>
      </c>
      <c r="AL91" s="34" t="s">
        <v>4942</v>
      </c>
      <c r="AN91" s="43" t="s">
        <v>86</v>
      </c>
      <c r="AO91" s="43" t="s">
        <v>424</v>
      </c>
      <c r="AP91" s="43">
        <v>210012</v>
      </c>
      <c r="AQ91" s="43" t="s">
        <v>4943</v>
      </c>
      <c r="AT91" s="42" t="s">
        <v>70</v>
      </c>
      <c r="AU91" s="42" t="s">
        <v>4804</v>
      </c>
      <c r="AV91" s="42">
        <v>440364</v>
      </c>
      <c r="AW91" s="42" t="s">
        <v>4805</v>
      </c>
      <c r="AY91" s="42" t="s">
        <v>70</v>
      </c>
      <c r="AZ91" s="42" t="s">
        <v>410</v>
      </c>
      <c r="BA91" s="42">
        <v>440364</v>
      </c>
      <c r="BB91" s="42" t="s">
        <v>410</v>
      </c>
      <c r="BE91" s="41" t="s">
        <v>407</v>
      </c>
      <c r="BF91" s="41" t="s">
        <v>3179</v>
      </c>
      <c r="BG91" s="41">
        <v>240122</v>
      </c>
      <c r="BH91" s="41" t="s">
        <v>3179</v>
      </c>
      <c r="BL91" s="41" t="s">
        <v>3304</v>
      </c>
      <c r="BM91" s="41" t="s">
        <v>70</v>
      </c>
      <c r="BN91" s="41" t="s">
        <v>410</v>
      </c>
      <c r="BO91" s="41">
        <v>440364</v>
      </c>
      <c r="BP91" s="41" t="s">
        <v>70</v>
      </c>
    </row>
    <row r="92" spans="1:68" x14ac:dyDescent="0.3">
      <c r="A92" s="41" t="s">
        <v>59</v>
      </c>
      <c r="B92" s="41" t="s">
        <v>4790</v>
      </c>
      <c r="C92" s="41">
        <v>240538</v>
      </c>
      <c r="D92" s="41" t="s">
        <v>4790</v>
      </c>
      <c r="E92" s="134"/>
      <c r="F92" s="120" t="s">
        <v>73</v>
      </c>
      <c r="G92" s="120" t="s">
        <v>6020</v>
      </c>
      <c r="H92" s="120" t="s">
        <v>6020</v>
      </c>
      <c r="I92" s="120" t="s">
        <v>6020</v>
      </c>
      <c r="K92" s="41" t="s">
        <v>3432</v>
      </c>
      <c r="L92" s="41" t="s">
        <v>8027</v>
      </c>
      <c r="M92" s="41" t="s">
        <v>4873</v>
      </c>
      <c r="N92" s="47"/>
      <c r="O92" s="63"/>
      <c r="P92" s="63" t="str">
        <f t="shared" si="1"/>
        <v>N</v>
      </c>
      <c r="Q92" s="63"/>
      <c r="R92" s="12" t="s">
        <v>80</v>
      </c>
      <c r="S92" s="12" t="s">
        <v>4524</v>
      </c>
      <c r="T92" s="12" t="s">
        <v>4524</v>
      </c>
      <c r="U92" s="12">
        <v>240743</v>
      </c>
      <c r="V92" s="12"/>
      <c r="W92" s="63"/>
      <c r="X92" s="12" t="s">
        <v>305</v>
      </c>
      <c r="Y92" s="12" t="s">
        <v>351</v>
      </c>
      <c r="Z92" s="12" t="s">
        <v>351</v>
      </c>
      <c r="AA92" s="12">
        <v>210031</v>
      </c>
      <c r="AB92" s="12"/>
      <c r="AD92" s="47" t="s">
        <v>76</v>
      </c>
      <c r="AE92" s="12" t="s">
        <v>5923</v>
      </c>
      <c r="AF92" s="12">
        <v>240005</v>
      </c>
      <c r="AG92" s="48" t="str">
        <f>IFERROR(VLOOKUP($AF92,ELIST!$A$1:$B$1504,2,FALSE),"")</f>
        <v>Concha, Aaron</v>
      </c>
      <c r="AI92" s="12" t="s">
        <v>69</v>
      </c>
      <c r="AJ92" s="12" t="s">
        <v>4512</v>
      </c>
      <c r="AK92" s="12" t="s">
        <v>4950</v>
      </c>
      <c r="AL92" s="12" t="s">
        <v>3273</v>
      </c>
      <c r="AN92" s="43" t="s">
        <v>3424</v>
      </c>
      <c r="AO92" s="43" t="s">
        <v>3423</v>
      </c>
      <c r="AP92" s="43" t="s">
        <v>3744</v>
      </c>
      <c r="AQ92" s="43" t="s">
        <v>4944</v>
      </c>
      <c r="AT92" s="43" t="s">
        <v>71</v>
      </c>
      <c r="AU92" s="43" t="s">
        <v>3745</v>
      </c>
      <c r="AV92" s="43">
        <v>210084</v>
      </c>
      <c r="AW92" s="43" t="s">
        <v>4806</v>
      </c>
      <c r="AY92" s="43" t="s">
        <v>71</v>
      </c>
      <c r="AZ92" s="43" t="s">
        <v>3745</v>
      </c>
      <c r="BA92" s="43">
        <v>210084</v>
      </c>
      <c r="BB92" s="43" t="s">
        <v>3745</v>
      </c>
      <c r="BE92" s="41" t="s">
        <v>68</v>
      </c>
      <c r="BF92" s="41" t="s">
        <v>408</v>
      </c>
      <c r="BG92" s="41">
        <v>240073</v>
      </c>
      <c r="BH92" s="41" t="s">
        <v>408</v>
      </c>
      <c r="BL92" s="41" t="s">
        <v>3305</v>
      </c>
      <c r="BM92" s="41" t="s">
        <v>71</v>
      </c>
      <c r="BN92" s="41" t="s">
        <v>411</v>
      </c>
      <c r="BO92" s="41">
        <v>210069</v>
      </c>
      <c r="BP92" s="41" t="s">
        <v>71</v>
      </c>
    </row>
    <row r="93" spans="1:68" x14ac:dyDescent="0.3">
      <c r="A93" s="41" t="s">
        <v>60</v>
      </c>
      <c r="B93" s="41" t="s">
        <v>8131</v>
      </c>
      <c r="C93" s="41" t="s">
        <v>8131</v>
      </c>
      <c r="D93" s="41" t="s">
        <v>8131</v>
      </c>
      <c r="E93" s="134"/>
      <c r="F93" s="120" t="s">
        <v>74</v>
      </c>
      <c r="G93" s="120" t="s">
        <v>5985</v>
      </c>
      <c r="H93" s="120" t="s">
        <v>5985</v>
      </c>
      <c r="I93" s="120" t="s">
        <v>5985</v>
      </c>
      <c r="K93" s="41" t="s">
        <v>76</v>
      </c>
      <c r="L93" s="41" t="s">
        <v>529</v>
      </c>
      <c r="M93" s="41" t="s">
        <v>529</v>
      </c>
      <c r="N93" s="47"/>
      <c r="O93" s="63"/>
      <c r="P93" s="63" t="str">
        <f t="shared" si="1"/>
        <v>N</v>
      </c>
      <c r="Q93" s="63"/>
      <c r="R93" s="12" t="s">
        <v>81</v>
      </c>
      <c r="S93" s="12" t="s">
        <v>420</v>
      </c>
      <c r="T93" s="12" t="s">
        <v>420</v>
      </c>
      <c r="U93" s="12">
        <v>240019</v>
      </c>
      <c r="V93" s="12"/>
      <c r="W93" s="63"/>
      <c r="X93" s="12" t="s">
        <v>459</v>
      </c>
      <c r="Y93" s="12" t="s">
        <v>422</v>
      </c>
      <c r="Z93" s="12" t="s">
        <v>422</v>
      </c>
      <c r="AA93" s="12">
        <v>240624</v>
      </c>
      <c r="AB93" s="12"/>
      <c r="AD93" s="47" t="s">
        <v>77</v>
      </c>
      <c r="AE93" s="12" t="s">
        <v>4914</v>
      </c>
      <c r="AF93" s="12">
        <v>240767</v>
      </c>
      <c r="AG93" s="48" t="str">
        <f>IFERROR(VLOOKUP($AF93,ELIST!$A$1:$B$1504,2,FALSE),"")</f>
        <v>Montante, Jose L.</v>
      </c>
      <c r="AI93" s="34" t="s">
        <v>3424</v>
      </c>
      <c r="AJ93" s="34" t="s">
        <v>6019</v>
      </c>
      <c r="AK93" s="34" t="s">
        <v>6019</v>
      </c>
      <c r="AL93" s="34" t="s">
        <v>6019</v>
      </c>
      <c r="AN93" s="43" t="s">
        <v>512</v>
      </c>
      <c r="AO93" s="43" t="s">
        <v>514</v>
      </c>
      <c r="AP93" s="43" t="s">
        <v>4945</v>
      </c>
      <c r="AQ93" s="43" t="e">
        <v>#N/A</v>
      </c>
      <c r="AT93" s="42" t="s">
        <v>412</v>
      </c>
      <c r="AU93" s="42" t="s">
        <v>4712</v>
      </c>
      <c r="AV93" s="42" t="e">
        <v>#N/A</v>
      </c>
      <c r="AW93" s="42" t="e">
        <v>#N/A</v>
      </c>
      <c r="AY93" s="42" t="s">
        <v>412</v>
      </c>
      <c r="AZ93" s="42" t="s">
        <v>3366</v>
      </c>
      <c r="BA93" s="42">
        <v>800047</v>
      </c>
      <c r="BB93" s="42" t="s">
        <v>3366</v>
      </c>
      <c r="BE93" s="41" t="s">
        <v>69</v>
      </c>
      <c r="BF93" s="41" t="s">
        <v>535</v>
      </c>
      <c r="BG93" s="41">
        <v>800033</v>
      </c>
      <c r="BH93" s="41" t="s">
        <v>535</v>
      </c>
      <c r="BL93" s="41" t="s">
        <v>3213</v>
      </c>
      <c r="BM93" s="41" t="s">
        <v>412</v>
      </c>
      <c r="BN93" s="41" t="s">
        <v>346</v>
      </c>
      <c r="BO93" s="41" t="s">
        <v>254</v>
      </c>
      <c r="BP93" s="41" t="s">
        <v>412</v>
      </c>
    </row>
    <row r="94" spans="1:68" x14ac:dyDescent="0.3">
      <c r="A94" s="41" t="s">
        <v>402</v>
      </c>
      <c r="B94" s="41" t="s">
        <v>4793</v>
      </c>
      <c r="C94" s="41">
        <v>240254</v>
      </c>
      <c r="D94" s="41" t="s">
        <v>4793</v>
      </c>
      <c r="E94" s="134"/>
      <c r="F94" s="120" t="s">
        <v>3432</v>
      </c>
      <c r="G94" s="120" t="s">
        <v>8027</v>
      </c>
      <c r="H94" s="120" t="s">
        <v>4873</v>
      </c>
      <c r="I94" s="120" t="s">
        <v>8027</v>
      </c>
      <c r="K94" s="41" t="s">
        <v>77</v>
      </c>
      <c r="L94" s="41" t="s">
        <v>8026</v>
      </c>
      <c r="M94" s="41" t="s">
        <v>8026</v>
      </c>
      <c r="N94" s="47"/>
      <c r="O94" s="63"/>
      <c r="P94" s="63" t="str">
        <f t="shared" si="1"/>
        <v>N</v>
      </c>
      <c r="Q94" s="63"/>
      <c r="R94" s="12" t="s">
        <v>4875</v>
      </c>
      <c r="S94" s="12" t="s">
        <v>3423</v>
      </c>
      <c r="T94" s="12" t="s">
        <v>3423</v>
      </c>
      <c r="U94" s="12" t="s">
        <v>3744</v>
      </c>
      <c r="V94" s="12"/>
      <c r="W94" s="63"/>
      <c r="X94" s="12" t="s">
        <v>80</v>
      </c>
      <c r="Y94" s="12" t="s">
        <v>4524</v>
      </c>
      <c r="Z94" s="12" t="s">
        <v>4524</v>
      </c>
      <c r="AA94" s="12">
        <v>240743</v>
      </c>
      <c r="AB94" s="12"/>
      <c r="AD94" s="47" t="s">
        <v>80</v>
      </c>
      <c r="AE94" s="12" t="s">
        <v>4524</v>
      </c>
      <c r="AF94" s="12">
        <v>240743</v>
      </c>
      <c r="AG94" s="48" t="str">
        <f>IFERROR(VLOOKUP($AF94,ELIST!$A$1:$B$1504,2,FALSE),"")</f>
        <v>Vasquez, Juan C.</v>
      </c>
      <c r="AI94" s="12" t="s">
        <v>70</v>
      </c>
      <c r="AJ94" s="12" t="s">
        <v>3404</v>
      </c>
      <c r="AK94" s="12">
        <v>440187</v>
      </c>
      <c r="AL94" s="12" t="s">
        <v>4907</v>
      </c>
      <c r="AN94" s="43" t="s">
        <v>270</v>
      </c>
      <c r="AO94" s="43" t="s">
        <v>3226</v>
      </c>
      <c r="AP94" s="43">
        <v>240259</v>
      </c>
      <c r="AQ94" s="43" t="s">
        <v>4946</v>
      </c>
      <c r="AT94" s="43" t="s">
        <v>72</v>
      </c>
      <c r="AU94" s="43" t="s">
        <v>3180</v>
      </c>
      <c r="AV94" s="43">
        <v>240066</v>
      </c>
      <c r="AW94" s="43" t="s">
        <v>4807</v>
      </c>
      <c r="AY94" s="43" t="s">
        <v>72</v>
      </c>
      <c r="AZ94" s="43" t="s">
        <v>413</v>
      </c>
      <c r="BA94" s="43">
        <v>240066</v>
      </c>
      <c r="BB94" s="43" t="s">
        <v>413</v>
      </c>
      <c r="BE94" s="41" t="s">
        <v>70</v>
      </c>
      <c r="BF94" s="41" t="s">
        <v>410</v>
      </c>
      <c r="BG94" s="41">
        <v>440364</v>
      </c>
      <c r="BH94" s="41" t="s">
        <v>410</v>
      </c>
      <c r="BL94" s="41" t="s">
        <v>3306</v>
      </c>
      <c r="BM94" s="41" t="s">
        <v>72</v>
      </c>
      <c r="BN94" s="41" t="s">
        <v>3180</v>
      </c>
      <c r="BO94" s="41">
        <v>240066</v>
      </c>
      <c r="BP94" s="41" t="s">
        <v>72</v>
      </c>
    </row>
    <row r="95" spans="1:68" x14ac:dyDescent="0.3">
      <c r="A95" s="41" t="s">
        <v>532</v>
      </c>
      <c r="B95" s="41" t="s">
        <v>533</v>
      </c>
      <c r="C95" s="41" t="s">
        <v>533</v>
      </c>
      <c r="D95" s="41" t="s">
        <v>533</v>
      </c>
      <c r="E95" s="134"/>
      <c r="F95" s="120" t="s">
        <v>76</v>
      </c>
      <c r="G95" s="120" t="s">
        <v>529</v>
      </c>
      <c r="H95" s="120" t="s">
        <v>529</v>
      </c>
      <c r="I95" s="120" t="s">
        <v>529</v>
      </c>
      <c r="K95" s="41" t="s">
        <v>80</v>
      </c>
      <c r="L95" s="41" t="s">
        <v>4814</v>
      </c>
      <c r="M95" s="41">
        <v>240743</v>
      </c>
      <c r="N95" s="47"/>
      <c r="O95" s="63"/>
      <c r="P95" s="63" t="str">
        <f t="shared" si="1"/>
        <v>N</v>
      </c>
      <c r="Q95" s="63"/>
      <c r="R95" s="12" t="s">
        <v>82</v>
      </c>
      <c r="S95" s="12" t="s">
        <v>421</v>
      </c>
      <c r="T95" s="12" t="s">
        <v>421</v>
      </c>
      <c r="U95" s="12">
        <v>240036</v>
      </c>
      <c r="V95" s="12"/>
      <c r="W95" s="63"/>
      <c r="X95" s="12" t="s">
        <v>89</v>
      </c>
      <c r="Y95" s="12" t="s">
        <v>395</v>
      </c>
      <c r="Z95" s="12" t="s">
        <v>395</v>
      </c>
      <c r="AA95" s="12">
        <v>440082</v>
      </c>
      <c r="AB95" s="12"/>
      <c r="AD95" s="47" t="s">
        <v>81</v>
      </c>
      <c r="AE95" s="12" t="s">
        <v>420</v>
      </c>
      <c r="AF95" s="12">
        <v>240019</v>
      </c>
      <c r="AG95" s="48" t="str">
        <f>IFERROR(VLOOKUP($AF95,ELIST!$A$1:$B$1504,2,FALSE),"")</f>
        <v>Aguillon, Salvador</v>
      </c>
      <c r="AI95" s="34" t="s">
        <v>71</v>
      </c>
      <c r="AJ95" s="34" t="s">
        <v>3745</v>
      </c>
      <c r="AK95" s="34">
        <v>210084</v>
      </c>
      <c r="AL95" s="34" t="s">
        <v>4952</v>
      </c>
      <c r="AN95" s="42" t="s">
        <v>306</v>
      </c>
      <c r="AO95" s="42" t="s">
        <v>4512</v>
      </c>
      <c r="AP95" s="42" t="s">
        <v>3711</v>
      </c>
      <c r="AQ95" s="42" t="e">
        <v>#N/A</v>
      </c>
      <c r="AT95" s="42" t="s">
        <v>73</v>
      </c>
      <c r="AU95" s="42" t="s">
        <v>4808</v>
      </c>
      <c r="AV95" s="42" t="e">
        <v>#N/A</v>
      </c>
      <c r="AW95" s="42" t="e">
        <v>#N/A</v>
      </c>
      <c r="AY95" s="42" t="s">
        <v>73</v>
      </c>
      <c r="AZ95" s="42" t="s">
        <v>3746</v>
      </c>
      <c r="BA95" s="42" t="s">
        <v>3206</v>
      </c>
      <c r="BB95" s="42" t="s">
        <v>3746</v>
      </c>
      <c r="BE95" s="41" t="s">
        <v>71</v>
      </c>
      <c r="BF95" s="41" t="s">
        <v>3431</v>
      </c>
      <c r="BG95" s="41">
        <v>210069</v>
      </c>
      <c r="BH95" s="41" t="s">
        <v>3431</v>
      </c>
      <c r="BL95" s="41" t="s">
        <v>3307</v>
      </c>
      <c r="BM95" s="41" t="s">
        <v>73</v>
      </c>
      <c r="BN95" s="41" t="s">
        <v>414</v>
      </c>
      <c r="BO95" s="41">
        <v>440259</v>
      </c>
      <c r="BP95" s="41" t="s">
        <v>73</v>
      </c>
    </row>
    <row r="96" spans="1:68" x14ac:dyDescent="0.3">
      <c r="A96" s="41" t="s">
        <v>3292</v>
      </c>
      <c r="B96" s="41" t="s">
        <v>6017</v>
      </c>
      <c r="C96" s="41" t="s">
        <v>6017</v>
      </c>
      <c r="D96" s="41" t="s">
        <v>6017</v>
      </c>
      <c r="E96" s="134"/>
      <c r="F96" s="120" t="s">
        <v>77</v>
      </c>
      <c r="G96" s="120" t="s">
        <v>8026</v>
      </c>
      <c r="H96" s="120" t="s">
        <v>8026</v>
      </c>
      <c r="I96" s="120" t="s">
        <v>8026</v>
      </c>
      <c r="K96" s="41" t="s">
        <v>81</v>
      </c>
      <c r="L96" s="41" t="s">
        <v>4815</v>
      </c>
      <c r="M96" s="41">
        <v>240019</v>
      </c>
      <c r="N96" s="47"/>
      <c r="O96" s="63"/>
      <c r="P96" s="63" t="str">
        <f t="shared" si="1"/>
        <v>N</v>
      </c>
      <c r="Q96" s="63"/>
      <c r="R96" s="12" t="s">
        <v>83</v>
      </c>
      <c r="S96" s="12" t="s">
        <v>403</v>
      </c>
      <c r="T96" s="12" t="s">
        <v>403</v>
      </c>
      <c r="U96" s="12">
        <v>240263</v>
      </c>
      <c r="V96" s="12"/>
      <c r="W96" s="63"/>
      <c r="X96" s="12" t="s">
        <v>292</v>
      </c>
      <c r="Y96" s="12" t="s">
        <v>342</v>
      </c>
      <c r="Z96" s="12" t="s">
        <v>342</v>
      </c>
      <c r="AA96" s="12">
        <v>210074</v>
      </c>
      <c r="AB96" s="12"/>
      <c r="AD96" s="47" t="s">
        <v>4875</v>
      </c>
      <c r="AE96" s="12" t="s">
        <v>3423</v>
      </c>
      <c r="AF96" s="12" t="s">
        <v>3744</v>
      </c>
      <c r="AG96" s="48" t="str">
        <f>IFERROR(VLOOKUP($AF96,ELIST!$A$1:$B$1504,2,FALSE),"")</f>
        <v/>
      </c>
      <c r="AI96" s="12" t="s">
        <v>412</v>
      </c>
      <c r="AJ96" s="12" t="s">
        <v>529</v>
      </c>
      <c r="AK96" s="12" t="s">
        <v>3711</v>
      </c>
      <c r="AL96" s="12" t="s">
        <v>3273</v>
      </c>
      <c r="AN96" s="43" t="s">
        <v>46</v>
      </c>
      <c r="AO96" s="43" t="s">
        <v>4512</v>
      </c>
      <c r="AP96" s="43" t="s">
        <v>3697</v>
      </c>
      <c r="AQ96" s="43" t="e">
        <v>#N/A</v>
      </c>
      <c r="AT96" s="43" t="s">
        <v>74</v>
      </c>
      <c r="AU96" s="43" t="s">
        <v>4809</v>
      </c>
      <c r="AV96" s="43" t="e">
        <v>#N/A</v>
      </c>
      <c r="AW96" s="43" t="e">
        <v>#N/A</v>
      </c>
      <c r="AY96" s="43" t="s">
        <v>74</v>
      </c>
      <c r="AZ96" s="43" t="s">
        <v>3746</v>
      </c>
      <c r="BA96" s="43">
        <v>240131</v>
      </c>
      <c r="BB96" s="43" t="s">
        <v>3746</v>
      </c>
      <c r="BE96" s="41" t="s">
        <v>412</v>
      </c>
      <c r="BF96" s="41" t="s">
        <v>3366</v>
      </c>
      <c r="BG96" s="41">
        <v>800047</v>
      </c>
      <c r="BH96" s="41" t="s">
        <v>3366</v>
      </c>
      <c r="BL96" s="41" t="s">
        <v>3308</v>
      </c>
      <c r="BM96" s="41" t="s">
        <v>74</v>
      </c>
      <c r="BN96" s="41" t="s">
        <v>415</v>
      </c>
      <c r="BO96" s="41">
        <v>340036</v>
      </c>
      <c r="BP96" s="41" t="s">
        <v>74</v>
      </c>
    </row>
    <row r="97" spans="1:68" x14ac:dyDescent="0.3">
      <c r="A97" s="41" t="s">
        <v>64</v>
      </c>
      <c r="B97" s="41" t="s">
        <v>4795</v>
      </c>
      <c r="C97" s="41">
        <v>240164</v>
      </c>
      <c r="D97" s="41" t="s">
        <v>4795</v>
      </c>
      <c r="E97" s="134"/>
      <c r="F97" s="120" t="s">
        <v>80</v>
      </c>
      <c r="G97" s="120" t="s">
        <v>4814</v>
      </c>
      <c r="H97" s="120">
        <v>240743</v>
      </c>
      <c r="I97" s="120" t="s">
        <v>4814</v>
      </c>
      <c r="K97" s="41" t="s">
        <v>4875</v>
      </c>
      <c r="L97" s="41" t="s">
        <v>4803</v>
      </c>
      <c r="M97" s="41" t="s">
        <v>3744</v>
      </c>
      <c r="N97" s="47"/>
      <c r="O97" s="63"/>
      <c r="P97" s="63" t="str">
        <f t="shared" si="1"/>
        <v>N</v>
      </c>
      <c r="Q97" s="63"/>
      <c r="R97" s="12" t="s">
        <v>84</v>
      </c>
      <c r="S97" s="12" t="s">
        <v>4525</v>
      </c>
      <c r="T97" s="12" t="s">
        <v>4525</v>
      </c>
      <c r="U97" s="12">
        <v>230018</v>
      </c>
      <c r="V97" s="12"/>
      <c r="W97" s="63"/>
      <c r="X97" s="12" t="s">
        <v>83</v>
      </c>
      <c r="Y97" s="12" t="s">
        <v>403</v>
      </c>
      <c r="Z97" s="12" t="s">
        <v>403</v>
      </c>
      <c r="AA97" s="12">
        <v>240263</v>
      </c>
      <c r="AB97" s="12"/>
      <c r="AD97" s="47" t="s">
        <v>82</v>
      </c>
      <c r="AE97" s="12" t="s">
        <v>421</v>
      </c>
      <c r="AF97" s="12">
        <v>240036</v>
      </c>
      <c r="AG97" s="48" t="str">
        <f>IFERROR(VLOOKUP($AF97,ELIST!$A$1:$B$1504,2,FALSE),"")</f>
        <v>Flores Jr, Catalino</v>
      </c>
      <c r="AI97" s="34" t="s">
        <v>72</v>
      </c>
      <c r="AJ97" s="34" t="s">
        <v>413</v>
      </c>
      <c r="AK97" s="34">
        <v>240066</v>
      </c>
      <c r="AL97" s="34" t="s">
        <v>4912</v>
      </c>
      <c r="AN97" s="42" t="s">
        <v>49</v>
      </c>
      <c r="AO97" s="42" t="s">
        <v>4512</v>
      </c>
      <c r="AP97" s="42" t="s">
        <v>4948</v>
      </c>
      <c r="AQ97" s="42" t="e">
        <v>#N/A</v>
      </c>
      <c r="AT97" s="42" t="s">
        <v>3432</v>
      </c>
      <c r="AU97" s="42" t="s">
        <v>3432</v>
      </c>
      <c r="AV97" s="42" t="e">
        <v>#N/A</v>
      </c>
      <c r="AW97" s="42" t="e">
        <v>#N/A</v>
      </c>
      <c r="AY97" s="42" t="s">
        <v>3432</v>
      </c>
      <c r="AZ97" s="42" t="s">
        <v>529</v>
      </c>
      <c r="BA97" s="42" t="s">
        <v>529</v>
      </c>
      <c r="BB97" s="42" t="s">
        <v>529</v>
      </c>
      <c r="BE97" s="41" t="s">
        <v>72</v>
      </c>
      <c r="BF97" s="41" t="s">
        <v>413</v>
      </c>
      <c r="BG97" s="41">
        <v>240066</v>
      </c>
      <c r="BH97" s="41" t="s">
        <v>413</v>
      </c>
      <c r="BL97" s="41" t="s">
        <v>529</v>
      </c>
      <c r="BM97" s="41" t="s">
        <v>75</v>
      </c>
      <c r="BN97" s="41" t="s">
        <v>529</v>
      </c>
      <c r="BO97" s="41" t="s">
        <v>529</v>
      </c>
      <c r="BP97" s="41" t="s">
        <v>75</v>
      </c>
    </row>
    <row r="98" spans="1:68" x14ac:dyDescent="0.3">
      <c r="A98" s="41" t="s">
        <v>65</v>
      </c>
      <c r="B98" s="41" t="s">
        <v>6183</v>
      </c>
      <c r="C98" s="41">
        <v>240057</v>
      </c>
      <c r="D98" s="41" t="s">
        <v>6183</v>
      </c>
      <c r="E98" s="134"/>
      <c r="F98" s="120" t="s">
        <v>81</v>
      </c>
      <c r="G98" s="120" t="s">
        <v>4815</v>
      </c>
      <c r="H98" s="120">
        <v>240019</v>
      </c>
      <c r="I98" s="120" t="s">
        <v>4815</v>
      </c>
      <c r="K98" s="41" t="s">
        <v>82</v>
      </c>
      <c r="L98" s="41" t="s">
        <v>4816</v>
      </c>
      <c r="M98" s="41">
        <v>240036</v>
      </c>
      <c r="N98" s="47"/>
      <c r="O98" s="63"/>
      <c r="P98" s="63" t="str">
        <f t="shared" si="1"/>
        <v>N</v>
      </c>
      <c r="Q98" s="63"/>
      <c r="R98" s="12" t="s">
        <v>85</v>
      </c>
      <c r="S98" s="12" t="s">
        <v>537</v>
      </c>
      <c r="T98" s="12" t="s">
        <v>537</v>
      </c>
      <c r="U98" s="12">
        <v>240054</v>
      </c>
      <c r="V98" s="12"/>
      <c r="W98" s="63"/>
      <c r="X98" s="12" t="s">
        <v>76</v>
      </c>
      <c r="Y98" s="12" t="s">
        <v>5923</v>
      </c>
      <c r="Z98" s="12" t="s">
        <v>5923</v>
      </c>
      <c r="AA98" s="12">
        <v>240005</v>
      </c>
      <c r="AB98" s="12"/>
      <c r="AD98" s="47" t="s">
        <v>83</v>
      </c>
      <c r="AE98" s="12" t="s">
        <v>403</v>
      </c>
      <c r="AF98" s="12">
        <v>240263</v>
      </c>
      <c r="AG98" s="48" t="str">
        <f>IFERROR(VLOOKUP($AF98,ELIST!$A$1:$B$1504,2,FALSE),"")</f>
        <v>Lemon Jr, Ernest S.</v>
      </c>
      <c r="AI98" s="12" t="s">
        <v>73</v>
      </c>
      <c r="AJ98" s="12" t="s">
        <v>6020</v>
      </c>
      <c r="AK98" s="12" t="s">
        <v>4906</v>
      </c>
      <c r="AL98" s="12" t="s">
        <v>3273</v>
      </c>
      <c r="AN98" s="42" t="s">
        <v>3282</v>
      </c>
      <c r="AO98" s="42" t="s">
        <v>360</v>
      </c>
      <c r="AP98" s="42" t="s">
        <v>3161</v>
      </c>
      <c r="AQ98" s="42" t="s">
        <v>4949</v>
      </c>
      <c r="AT98" s="43" t="s">
        <v>76</v>
      </c>
      <c r="AU98" s="43" t="s">
        <v>447</v>
      </c>
      <c r="AV98" s="43">
        <v>240005</v>
      </c>
      <c r="AW98" s="43" t="s">
        <v>4810</v>
      </c>
      <c r="AY98" s="43" t="s">
        <v>76</v>
      </c>
      <c r="AZ98" s="43" t="s">
        <v>447</v>
      </c>
      <c r="BA98" s="43">
        <v>240005</v>
      </c>
      <c r="BB98" s="43" t="s">
        <v>447</v>
      </c>
      <c r="BE98" s="41" t="s">
        <v>73</v>
      </c>
      <c r="BF98" s="41" t="s">
        <v>414</v>
      </c>
      <c r="BG98" s="41">
        <v>440259</v>
      </c>
      <c r="BH98" s="41" t="s">
        <v>414</v>
      </c>
      <c r="BL98" s="41" t="s">
        <v>3300</v>
      </c>
      <c r="BM98" s="41" t="s">
        <v>76</v>
      </c>
      <c r="BN98" s="41" t="s">
        <v>447</v>
      </c>
      <c r="BO98" s="41">
        <v>240005</v>
      </c>
      <c r="BP98" s="41" t="s">
        <v>76</v>
      </c>
    </row>
    <row r="99" spans="1:68" x14ac:dyDescent="0.3">
      <c r="A99" s="41" t="s">
        <v>66</v>
      </c>
      <c r="B99" s="41" t="s">
        <v>529</v>
      </c>
      <c r="C99" s="41" t="s">
        <v>529</v>
      </c>
      <c r="D99" s="41" t="s">
        <v>529</v>
      </c>
      <c r="E99" s="134"/>
      <c r="F99" s="120" t="s">
        <v>4875</v>
      </c>
      <c r="G99" s="120" t="s">
        <v>4803</v>
      </c>
      <c r="H99" s="120" t="s">
        <v>3744</v>
      </c>
      <c r="I99" s="120" t="s">
        <v>4803</v>
      </c>
      <c r="K99" s="41" t="s">
        <v>83</v>
      </c>
      <c r="L99" s="41" t="s">
        <v>4817</v>
      </c>
      <c r="M99" s="41">
        <v>240263</v>
      </c>
      <c r="N99" s="47"/>
      <c r="O99" s="63"/>
      <c r="P99" s="63" t="str">
        <f t="shared" si="1"/>
        <v>N</v>
      </c>
      <c r="Q99" s="63"/>
      <c r="R99" s="12" t="s">
        <v>86</v>
      </c>
      <c r="S99" s="12" t="s">
        <v>424</v>
      </c>
      <c r="T99" s="12" t="s">
        <v>424</v>
      </c>
      <c r="U99" s="12">
        <v>210012</v>
      </c>
      <c r="V99" s="12"/>
      <c r="W99" s="63"/>
      <c r="X99" s="12" t="s">
        <v>6050</v>
      </c>
      <c r="Y99" s="12" t="s">
        <v>6051</v>
      </c>
      <c r="Z99" s="12" t="s">
        <v>6051</v>
      </c>
      <c r="AA99" s="12" t="s">
        <v>890</v>
      </c>
      <c r="AB99" s="12"/>
      <c r="AD99" s="47" t="s">
        <v>84</v>
      </c>
      <c r="AE99" s="12" t="s">
        <v>4525</v>
      </c>
      <c r="AF99" s="12">
        <v>230018</v>
      </c>
      <c r="AG99" s="48" t="str">
        <f>IFERROR(VLOOKUP($AF99,ELIST!$A$1:$B$1504,2,FALSE),"")</f>
        <v>Hammons, Michael A.</v>
      </c>
      <c r="AI99" s="34" t="s">
        <v>74</v>
      </c>
      <c r="AJ99" s="34" t="s">
        <v>5985</v>
      </c>
      <c r="AK99" s="34" t="s">
        <v>4906</v>
      </c>
      <c r="AL99" s="34" t="s">
        <v>3273</v>
      </c>
      <c r="AN99" s="42" t="s">
        <v>69</v>
      </c>
      <c r="AO99" s="42" t="s">
        <v>4512</v>
      </c>
      <c r="AP99" s="42" t="s">
        <v>4950</v>
      </c>
      <c r="AQ99" s="42" t="e">
        <v>#N/A</v>
      </c>
      <c r="AT99" s="42" t="s">
        <v>77</v>
      </c>
      <c r="AU99" s="42" t="s">
        <v>4522</v>
      </c>
      <c r="AV99" s="42">
        <v>340061</v>
      </c>
      <c r="AW99" s="42" t="s">
        <v>4811</v>
      </c>
      <c r="AY99" s="42" t="s">
        <v>77</v>
      </c>
      <c r="AZ99" s="42" t="s">
        <v>529</v>
      </c>
      <c r="BA99" s="42">
        <v>240607</v>
      </c>
      <c r="BB99" s="42" t="s">
        <v>529</v>
      </c>
      <c r="BE99" s="41" t="s">
        <v>74</v>
      </c>
      <c r="BF99" s="41" t="s">
        <v>346</v>
      </c>
      <c r="BG99" s="41">
        <v>240131</v>
      </c>
      <c r="BH99" s="41" t="s">
        <v>346</v>
      </c>
      <c r="BL99" s="41" t="s">
        <v>3309</v>
      </c>
      <c r="BM99" s="41" t="s">
        <v>77</v>
      </c>
      <c r="BN99" s="41" t="s">
        <v>3310</v>
      </c>
      <c r="BO99" s="41">
        <v>240607</v>
      </c>
      <c r="BP99" s="41" t="s">
        <v>77</v>
      </c>
    </row>
    <row r="100" spans="1:68" x14ac:dyDescent="0.3">
      <c r="A100" s="41" t="s">
        <v>67</v>
      </c>
      <c r="B100" s="41" t="s">
        <v>4799</v>
      </c>
      <c r="C100" s="41">
        <v>240131</v>
      </c>
      <c r="D100" s="41" t="s">
        <v>4799</v>
      </c>
      <c r="E100" s="134"/>
      <c r="F100" s="120" t="s">
        <v>82</v>
      </c>
      <c r="G100" s="120" t="s">
        <v>4816</v>
      </c>
      <c r="H100" s="120">
        <v>240036</v>
      </c>
      <c r="I100" s="120" t="s">
        <v>4816</v>
      </c>
      <c r="K100" s="41" t="s">
        <v>84</v>
      </c>
      <c r="L100" s="41" t="s">
        <v>4818</v>
      </c>
      <c r="M100" s="41">
        <v>230018</v>
      </c>
      <c r="N100" s="47"/>
      <c r="O100" s="63"/>
      <c r="P100" s="63" t="str">
        <f t="shared" si="1"/>
        <v>N</v>
      </c>
      <c r="Q100" s="63"/>
      <c r="R100" s="12" t="s">
        <v>87</v>
      </c>
      <c r="S100" s="12" t="s">
        <v>425</v>
      </c>
      <c r="T100" s="12" t="s">
        <v>425</v>
      </c>
      <c r="U100" s="12">
        <v>240037</v>
      </c>
      <c r="V100" s="12"/>
      <c r="W100" s="63"/>
      <c r="X100" s="12" t="s">
        <v>407</v>
      </c>
      <c r="Y100" s="12" t="s">
        <v>3179</v>
      </c>
      <c r="Z100" s="12" t="s">
        <v>3179</v>
      </c>
      <c r="AA100" s="12">
        <v>240122</v>
      </c>
      <c r="AB100" s="12"/>
      <c r="AD100" s="47" t="s">
        <v>85</v>
      </c>
      <c r="AE100" s="12" t="s">
        <v>537</v>
      </c>
      <c r="AF100" s="12">
        <v>240054</v>
      </c>
      <c r="AG100" s="48" t="str">
        <f>IFERROR(VLOOKUP($AF100,ELIST!$A$1:$B$1504,2,FALSE),"")</f>
        <v>Lopez, Valentin</v>
      </c>
      <c r="AI100" s="12" t="s">
        <v>3432</v>
      </c>
      <c r="AJ100" s="12" t="s">
        <v>4872</v>
      </c>
      <c r="AK100" s="12" t="s">
        <v>4873</v>
      </c>
      <c r="AL100" s="12" t="s">
        <v>4874</v>
      </c>
      <c r="AN100" s="42" t="s">
        <v>412</v>
      </c>
      <c r="AO100" s="42" t="s">
        <v>529</v>
      </c>
      <c r="AP100" s="42" t="s">
        <v>3711</v>
      </c>
      <c r="AQ100" s="42" t="e">
        <v>#N/A</v>
      </c>
      <c r="AT100" s="43" t="s">
        <v>78</v>
      </c>
      <c r="AU100" s="43" t="s">
        <v>3390</v>
      </c>
      <c r="AV100" s="43">
        <v>210076</v>
      </c>
      <c r="AW100" s="43" t="s">
        <v>4724</v>
      </c>
      <c r="AY100" s="43" t="s">
        <v>78</v>
      </c>
      <c r="AZ100" s="43" t="s">
        <v>3429</v>
      </c>
      <c r="BA100" s="43">
        <v>240131</v>
      </c>
      <c r="BB100" s="43" t="s">
        <v>3429</v>
      </c>
      <c r="BE100" s="41" t="s">
        <v>75</v>
      </c>
      <c r="BF100" s="41" t="e">
        <v>#N/A</v>
      </c>
      <c r="BG100" s="41" t="e">
        <v>#N/A</v>
      </c>
      <c r="BH100" s="41" t="e">
        <v>#N/A</v>
      </c>
      <c r="BL100" s="41" t="s">
        <v>3311</v>
      </c>
      <c r="BM100" s="41" t="s">
        <v>78</v>
      </c>
      <c r="BN100" s="41" t="s">
        <v>536</v>
      </c>
      <c r="BO100" s="41">
        <v>310008</v>
      </c>
      <c r="BP100" s="41" t="s">
        <v>78</v>
      </c>
    </row>
    <row r="101" spans="1:68" x14ac:dyDescent="0.3">
      <c r="A101" s="41" t="s">
        <v>407</v>
      </c>
      <c r="B101" s="41" t="s">
        <v>529</v>
      </c>
      <c r="C101" s="41" t="s">
        <v>529</v>
      </c>
      <c r="D101" s="41" t="s">
        <v>529</v>
      </c>
      <c r="E101" s="134"/>
      <c r="F101" s="120" t="s">
        <v>83</v>
      </c>
      <c r="G101" s="120" t="s">
        <v>4817</v>
      </c>
      <c r="H101" s="120">
        <v>240263</v>
      </c>
      <c r="I101" s="120" t="s">
        <v>4817</v>
      </c>
      <c r="K101" s="41" t="s">
        <v>85</v>
      </c>
      <c r="L101" s="41" t="s">
        <v>4714</v>
      </c>
      <c r="M101" s="41">
        <v>240054</v>
      </c>
      <c r="N101" s="47"/>
      <c r="O101" s="63"/>
      <c r="P101" s="63" t="str">
        <f t="shared" si="1"/>
        <v>N</v>
      </c>
      <c r="Q101" s="63"/>
      <c r="R101" s="12" t="s">
        <v>260</v>
      </c>
      <c r="S101" s="12" t="s">
        <v>6039</v>
      </c>
      <c r="T101" s="12" t="s">
        <v>6039</v>
      </c>
      <c r="U101" s="12">
        <v>240019</v>
      </c>
      <c r="V101" s="12"/>
      <c r="W101" s="63"/>
      <c r="X101" s="12" t="s">
        <v>307</v>
      </c>
      <c r="Y101" s="12" t="s">
        <v>3390</v>
      </c>
      <c r="Z101" s="12" t="s">
        <v>3390</v>
      </c>
      <c r="AA101" s="12">
        <v>210076</v>
      </c>
      <c r="AB101" s="12"/>
      <c r="AD101" s="47" t="s">
        <v>4959</v>
      </c>
      <c r="AE101" s="12" t="s">
        <v>4960</v>
      </c>
      <c r="AF101" s="12" t="s">
        <v>6021</v>
      </c>
      <c r="AG101" s="48" t="str">
        <f>IFERROR(VLOOKUP($AF101,ELIST!$A$1:$B$1504,2,FALSE),"")</f>
        <v/>
      </c>
      <c r="AI101" s="34" t="s">
        <v>76</v>
      </c>
      <c r="AJ101" s="34" t="s">
        <v>447</v>
      </c>
      <c r="AK101" s="34">
        <v>240005</v>
      </c>
      <c r="AL101" s="34" t="s">
        <v>4854</v>
      </c>
      <c r="AN101" s="43" t="s">
        <v>78</v>
      </c>
      <c r="AO101" s="43" t="s">
        <v>4951</v>
      </c>
      <c r="AP101" s="43" t="s">
        <v>3716</v>
      </c>
      <c r="AQ101" s="43" t="e">
        <v>#N/A</v>
      </c>
      <c r="AT101" s="42" t="s">
        <v>79</v>
      </c>
      <c r="AU101" s="42" t="s">
        <v>418</v>
      </c>
      <c r="AV101" s="42">
        <v>210071</v>
      </c>
      <c r="AW101" s="42" t="s">
        <v>4812</v>
      </c>
      <c r="AY101" s="42" t="s">
        <v>79</v>
      </c>
      <c r="AZ101" s="42" t="s">
        <v>418</v>
      </c>
      <c r="BA101" s="42">
        <v>210071</v>
      </c>
      <c r="BB101" s="42" t="s">
        <v>418</v>
      </c>
      <c r="BE101" s="41" t="s">
        <v>76</v>
      </c>
      <c r="BF101" s="41" t="s">
        <v>447</v>
      </c>
      <c r="BG101" s="41">
        <v>240005</v>
      </c>
      <c r="BH101" s="41" t="s">
        <v>447</v>
      </c>
      <c r="BL101" s="41" t="s">
        <v>3312</v>
      </c>
      <c r="BM101" s="41" t="s">
        <v>79</v>
      </c>
      <c r="BN101" s="41" t="s">
        <v>418</v>
      </c>
      <c r="BO101" s="41">
        <v>210071</v>
      </c>
      <c r="BP101" s="41" t="s">
        <v>79</v>
      </c>
    </row>
    <row r="102" spans="1:68" x14ac:dyDescent="0.3">
      <c r="A102" s="41" t="s">
        <v>68</v>
      </c>
      <c r="B102" s="41" t="s">
        <v>4951</v>
      </c>
      <c r="C102" s="41" t="s">
        <v>4951</v>
      </c>
      <c r="D102" s="41" t="s">
        <v>4951</v>
      </c>
      <c r="E102" s="134"/>
      <c r="F102" s="120" t="s">
        <v>84</v>
      </c>
      <c r="G102" s="120" t="s">
        <v>4818</v>
      </c>
      <c r="H102" s="120">
        <v>230018</v>
      </c>
      <c r="I102" s="120" t="s">
        <v>4818</v>
      </c>
      <c r="K102" s="41" t="s">
        <v>86</v>
      </c>
      <c r="L102" s="41" t="s">
        <v>4819</v>
      </c>
      <c r="M102" s="41">
        <v>210012</v>
      </c>
      <c r="N102" s="70"/>
      <c r="O102" s="63"/>
      <c r="P102" s="63" t="str">
        <f t="shared" si="1"/>
        <v>N</v>
      </c>
      <c r="Q102" s="63"/>
      <c r="R102" s="12" t="s">
        <v>88</v>
      </c>
      <c r="S102" s="12" t="s">
        <v>427</v>
      </c>
      <c r="T102" s="12" t="s">
        <v>427</v>
      </c>
      <c r="U102" s="12">
        <v>240051</v>
      </c>
      <c r="V102" s="12"/>
      <c r="W102" s="63"/>
      <c r="X102" s="12" t="s">
        <v>294</v>
      </c>
      <c r="Y102" s="12" t="s">
        <v>4866</v>
      </c>
      <c r="Z102" s="12" t="s">
        <v>4866</v>
      </c>
      <c r="AA102" s="12">
        <v>210091</v>
      </c>
      <c r="AB102" s="12"/>
      <c r="AD102" s="47" t="s">
        <v>86</v>
      </c>
      <c r="AE102" s="12" t="s">
        <v>424</v>
      </c>
      <c r="AF102" s="12">
        <v>210012</v>
      </c>
      <c r="AG102" s="48" t="str">
        <f>IFERROR(VLOOKUP($AF102,ELIST!$A$1:$B$1504,2,FALSE),"")</f>
        <v>Pachipulusu Sreedhar, Nagesh Kumar</v>
      </c>
      <c r="AI102" s="12" t="s">
        <v>77</v>
      </c>
      <c r="AJ102" s="12" t="s">
        <v>4914</v>
      </c>
      <c r="AK102" s="12">
        <v>240767</v>
      </c>
      <c r="AL102" s="12" t="s">
        <v>4914</v>
      </c>
      <c r="AN102" s="43" t="s">
        <v>71</v>
      </c>
      <c r="AO102" s="43" t="s">
        <v>3745</v>
      </c>
      <c r="AP102" s="43">
        <v>210084</v>
      </c>
      <c r="AQ102" s="43" t="s">
        <v>4952</v>
      </c>
      <c r="AT102" s="43" t="s">
        <v>80</v>
      </c>
      <c r="AU102" s="43" t="s">
        <v>4813</v>
      </c>
      <c r="AV102" s="43">
        <v>240743</v>
      </c>
      <c r="AW102" s="43" t="s">
        <v>4814</v>
      </c>
      <c r="AY102" s="43" t="s">
        <v>80</v>
      </c>
      <c r="AZ102" s="43" t="s">
        <v>529</v>
      </c>
      <c r="BA102" s="43">
        <v>240005</v>
      </c>
      <c r="BB102" s="43" t="s">
        <v>529</v>
      </c>
      <c r="BE102" s="41" t="s">
        <v>77</v>
      </c>
      <c r="BF102" s="41" t="s">
        <v>3310</v>
      </c>
      <c r="BG102" s="41">
        <v>240607</v>
      </c>
      <c r="BH102" s="41" t="s">
        <v>3310</v>
      </c>
      <c r="BL102" s="41" t="s">
        <v>3300</v>
      </c>
      <c r="BM102" s="41" t="s">
        <v>80</v>
      </c>
      <c r="BN102" s="41" t="s">
        <v>447</v>
      </c>
      <c r="BO102" s="41">
        <v>240005</v>
      </c>
      <c r="BP102" s="41" t="s">
        <v>80</v>
      </c>
    </row>
    <row r="103" spans="1:68" x14ac:dyDescent="0.3">
      <c r="A103" s="41" t="s">
        <v>3424</v>
      </c>
      <c r="B103" s="41" t="s">
        <v>6019</v>
      </c>
      <c r="C103" s="41" t="s">
        <v>6019</v>
      </c>
      <c r="D103" s="41" t="s">
        <v>6019</v>
      </c>
      <c r="E103" s="134"/>
      <c r="F103" s="120" t="s">
        <v>85</v>
      </c>
      <c r="G103" s="120" t="s">
        <v>4714</v>
      </c>
      <c r="H103" s="120">
        <v>240054</v>
      </c>
      <c r="I103" s="120" t="s">
        <v>4714</v>
      </c>
      <c r="K103" s="41" t="s">
        <v>87</v>
      </c>
      <c r="L103" s="41" t="s">
        <v>4820</v>
      </c>
      <c r="M103" s="41">
        <v>240037</v>
      </c>
      <c r="N103" s="47"/>
      <c r="O103" s="63"/>
      <c r="P103" s="63" t="str">
        <f t="shared" si="1"/>
        <v>N</v>
      </c>
      <c r="Q103" s="63"/>
      <c r="R103" s="12" t="s">
        <v>89</v>
      </c>
      <c r="S103" s="12" t="s">
        <v>395</v>
      </c>
      <c r="T103" s="12" t="s">
        <v>395</v>
      </c>
      <c r="U103" s="12">
        <v>440082</v>
      </c>
      <c r="V103" s="12"/>
      <c r="W103" s="63"/>
      <c r="X103" s="12" t="s">
        <v>6045</v>
      </c>
      <c r="Y103" s="12" t="s">
        <v>345</v>
      </c>
      <c r="Z103" s="12" t="s">
        <v>345</v>
      </c>
      <c r="AA103" s="12">
        <v>800044</v>
      </c>
      <c r="AB103" s="12"/>
      <c r="AD103" s="47" t="s">
        <v>87</v>
      </c>
      <c r="AE103" s="12" t="s">
        <v>425</v>
      </c>
      <c r="AF103" s="12">
        <v>240037</v>
      </c>
      <c r="AG103" s="48" t="str">
        <f>IFERROR(VLOOKUP($AF103,ELIST!$A$1:$B$1504,2,FALSE),"")</f>
        <v>Flores Sr, Catalino</v>
      </c>
      <c r="AI103" s="34" t="s">
        <v>78</v>
      </c>
      <c r="AJ103" s="34" t="s">
        <v>529</v>
      </c>
      <c r="AK103" s="34" t="s">
        <v>3716</v>
      </c>
      <c r="AL103" s="34" t="s">
        <v>3273</v>
      </c>
      <c r="AN103" s="42" t="s">
        <v>253</v>
      </c>
      <c r="AO103" s="42" t="s">
        <v>441</v>
      </c>
      <c r="AP103" s="42">
        <v>440032</v>
      </c>
      <c r="AQ103" s="42" t="s">
        <v>4953</v>
      </c>
      <c r="AT103" s="42" t="s">
        <v>81</v>
      </c>
      <c r="AU103" s="42" t="s">
        <v>420</v>
      </c>
      <c r="AV103" s="42">
        <v>240019</v>
      </c>
      <c r="AW103" s="42" t="s">
        <v>4815</v>
      </c>
      <c r="AY103" s="42" t="s">
        <v>81</v>
      </c>
      <c r="AZ103" s="42" t="s">
        <v>420</v>
      </c>
      <c r="BA103" s="42">
        <v>240019</v>
      </c>
      <c r="BB103" s="42" t="s">
        <v>420</v>
      </c>
      <c r="BE103" s="41" t="s">
        <v>78</v>
      </c>
      <c r="BF103" s="41" t="s">
        <v>3429</v>
      </c>
      <c r="BG103" s="41">
        <v>240131</v>
      </c>
      <c r="BH103" s="41" t="s">
        <v>3429</v>
      </c>
      <c r="BL103" s="41" t="s">
        <v>3313</v>
      </c>
      <c r="BM103" s="41" t="s">
        <v>81</v>
      </c>
      <c r="BN103" s="41" t="s">
        <v>420</v>
      </c>
      <c r="BO103" s="41">
        <v>240019</v>
      </c>
      <c r="BP103" s="41" t="s">
        <v>81</v>
      </c>
    </row>
    <row r="104" spans="1:68" x14ac:dyDescent="0.3">
      <c r="A104" s="41" t="s">
        <v>70</v>
      </c>
      <c r="B104" s="41" t="s">
        <v>4805</v>
      </c>
      <c r="C104" s="41">
        <v>440364</v>
      </c>
      <c r="D104" s="41" t="s">
        <v>4805</v>
      </c>
      <c r="E104" s="134"/>
      <c r="F104" s="120" t="s">
        <v>4959</v>
      </c>
      <c r="G104" s="120" t="s">
        <v>4960</v>
      </c>
      <c r="H104" s="120" t="s">
        <v>4960</v>
      </c>
      <c r="I104" s="120" t="s">
        <v>4960</v>
      </c>
      <c r="K104" s="41" t="s">
        <v>260</v>
      </c>
      <c r="L104" s="41" t="s">
        <v>6039</v>
      </c>
      <c r="M104" s="41" t="s">
        <v>6039</v>
      </c>
      <c r="N104" s="47"/>
      <c r="O104" s="63"/>
      <c r="P104" s="63" t="str">
        <f t="shared" si="1"/>
        <v>N</v>
      </c>
      <c r="Q104" s="63"/>
      <c r="R104" s="12" t="s">
        <v>6022</v>
      </c>
      <c r="S104" s="12" t="s">
        <v>376</v>
      </c>
      <c r="T104" s="12" t="s">
        <v>376</v>
      </c>
      <c r="U104" s="12" t="s">
        <v>3175</v>
      </c>
      <c r="V104" s="12"/>
      <c r="W104" s="63"/>
      <c r="X104" s="12" t="s">
        <v>73</v>
      </c>
      <c r="Y104" s="12" t="s">
        <v>6020</v>
      </c>
      <c r="Z104" s="12" t="s">
        <v>6020</v>
      </c>
      <c r="AA104" s="12">
        <v>440040</v>
      </c>
      <c r="AB104" s="12"/>
      <c r="AD104" s="47" t="s">
        <v>260</v>
      </c>
      <c r="AE104" s="12" t="s">
        <v>6039</v>
      </c>
      <c r="AF104" s="12">
        <v>240019</v>
      </c>
      <c r="AG104" s="48" t="str">
        <f>IFERROR(VLOOKUP($AF104,ELIST!$A$1:$B$1504,2,FALSE),"")</f>
        <v>Aguillon, Salvador</v>
      </c>
      <c r="AI104" s="12" t="s">
        <v>79</v>
      </c>
      <c r="AJ104" s="12" t="s">
        <v>418</v>
      </c>
      <c r="AK104" s="12">
        <v>210071</v>
      </c>
      <c r="AL104" s="12" t="s">
        <v>4895</v>
      </c>
      <c r="AN104" s="42" t="s">
        <v>382</v>
      </c>
      <c r="AO104" s="42" t="s">
        <v>371</v>
      </c>
      <c r="AP104" s="42" t="s">
        <v>4954</v>
      </c>
      <c r="AQ104" s="42" t="e">
        <v>#N/A</v>
      </c>
      <c r="AT104" s="43" t="s">
        <v>82</v>
      </c>
      <c r="AU104" s="43" t="s">
        <v>421</v>
      </c>
      <c r="AV104" s="43">
        <v>240036</v>
      </c>
      <c r="AW104" s="43" t="s">
        <v>4816</v>
      </c>
      <c r="AY104" s="43" t="s">
        <v>82</v>
      </c>
      <c r="AZ104" s="43" t="s">
        <v>421</v>
      </c>
      <c r="BA104" s="43">
        <v>240036</v>
      </c>
      <c r="BB104" s="43" t="s">
        <v>421</v>
      </c>
      <c r="BE104" s="41" t="s">
        <v>79</v>
      </c>
      <c r="BF104" s="41" t="s">
        <v>418</v>
      </c>
      <c r="BG104" s="41">
        <v>210071</v>
      </c>
      <c r="BH104" s="41" t="s">
        <v>418</v>
      </c>
      <c r="BL104" s="41" t="s">
        <v>3314</v>
      </c>
      <c r="BM104" s="41" t="s">
        <v>82</v>
      </c>
      <c r="BN104" s="41" t="s">
        <v>421</v>
      </c>
      <c r="BO104" s="41">
        <v>240036</v>
      </c>
      <c r="BP104" s="41" t="s">
        <v>82</v>
      </c>
    </row>
    <row r="105" spans="1:68" x14ac:dyDescent="0.3">
      <c r="A105" s="41" t="s">
        <v>72</v>
      </c>
      <c r="B105" s="41" t="s">
        <v>7761</v>
      </c>
      <c r="C105" s="41" t="s">
        <v>7761</v>
      </c>
      <c r="D105" s="41" t="s">
        <v>7761</v>
      </c>
      <c r="E105" s="134"/>
      <c r="F105" s="120" t="s">
        <v>86</v>
      </c>
      <c r="G105" s="120" t="s">
        <v>4819</v>
      </c>
      <c r="H105" s="120">
        <v>210012</v>
      </c>
      <c r="I105" s="120" t="s">
        <v>4819</v>
      </c>
      <c r="K105" s="41" t="s">
        <v>88</v>
      </c>
      <c r="L105" s="41" t="s">
        <v>4823</v>
      </c>
      <c r="M105" s="41">
        <v>240051</v>
      </c>
      <c r="N105" s="47"/>
      <c r="O105" s="63"/>
      <c r="P105" s="63" t="str">
        <f t="shared" si="1"/>
        <v>N</v>
      </c>
      <c r="Q105" s="63"/>
      <c r="R105" s="12" t="s">
        <v>90</v>
      </c>
      <c r="S105" s="12" t="s">
        <v>429</v>
      </c>
      <c r="T105" s="12" t="s">
        <v>429</v>
      </c>
      <c r="U105" s="12">
        <v>410002</v>
      </c>
      <c r="V105" s="12"/>
      <c r="W105" s="63"/>
      <c r="X105" s="12" t="s">
        <v>72</v>
      </c>
      <c r="Y105" s="12" t="s">
        <v>413</v>
      </c>
      <c r="Z105" s="12" t="s">
        <v>413</v>
      </c>
      <c r="AA105" s="12">
        <v>240066</v>
      </c>
      <c r="AB105" s="12"/>
      <c r="AD105" s="47" t="s">
        <v>88</v>
      </c>
      <c r="AE105" s="12" t="s">
        <v>427</v>
      </c>
      <c r="AF105" s="12">
        <v>240051</v>
      </c>
      <c r="AG105" s="48" t="str">
        <f>IFERROR(VLOOKUP($AF105,ELIST!$A$1:$B$1504,2,FALSE),"")</f>
        <v>Lopez, Daniel</v>
      </c>
      <c r="AI105" s="34" t="s">
        <v>80</v>
      </c>
      <c r="AJ105" s="34" t="s">
        <v>4524</v>
      </c>
      <c r="AK105" s="34">
        <v>240743</v>
      </c>
      <c r="AL105" s="34" t="s">
        <v>4924</v>
      </c>
      <c r="AN105" s="42" t="s">
        <v>379</v>
      </c>
      <c r="AO105" s="42" t="s">
        <v>380</v>
      </c>
      <c r="AP105" s="42" t="s">
        <v>3170</v>
      </c>
      <c r="AQ105" s="42" t="s">
        <v>4955</v>
      </c>
      <c r="AT105" s="42" t="s">
        <v>83</v>
      </c>
      <c r="AU105" s="42" t="s">
        <v>403</v>
      </c>
      <c r="AV105" s="42">
        <v>240263</v>
      </c>
      <c r="AW105" s="42" t="s">
        <v>4817</v>
      </c>
      <c r="AY105" s="42" t="s">
        <v>83</v>
      </c>
      <c r="AZ105" s="42" t="s">
        <v>403</v>
      </c>
      <c r="BA105" s="42">
        <v>240263</v>
      </c>
      <c r="BB105" s="42" t="s">
        <v>403</v>
      </c>
      <c r="BE105" s="41" t="s">
        <v>80</v>
      </c>
      <c r="BF105" s="41" t="s">
        <v>447</v>
      </c>
      <c r="BG105" s="41">
        <v>240005</v>
      </c>
      <c r="BH105" s="41" t="s">
        <v>447</v>
      </c>
      <c r="BL105" s="41" t="s">
        <v>3315</v>
      </c>
      <c r="BM105" s="41" t="s">
        <v>83</v>
      </c>
      <c r="BN105" s="41" t="s">
        <v>403</v>
      </c>
      <c r="BO105" s="41">
        <v>240263</v>
      </c>
      <c r="BP105" s="41" t="s">
        <v>83</v>
      </c>
    </row>
    <row r="106" spans="1:68" x14ac:dyDescent="0.3">
      <c r="A106" s="41" t="s">
        <v>73</v>
      </c>
      <c r="B106" s="41" t="s">
        <v>6020</v>
      </c>
      <c r="C106" s="41" t="s">
        <v>6020</v>
      </c>
      <c r="D106" s="41" t="s">
        <v>6020</v>
      </c>
      <c r="E106" s="134"/>
      <c r="F106" s="120" t="s">
        <v>87</v>
      </c>
      <c r="G106" s="120" t="s">
        <v>4820</v>
      </c>
      <c r="H106" s="120">
        <v>240037</v>
      </c>
      <c r="I106" s="120" t="s">
        <v>4820</v>
      </c>
      <c r="K106" s="41" t="s">
        <v>89</v>
      </c>
      <c r="L106" s="41" t="s">
        <v>4784</v>
      </c>
      <c r="M106" s="41">
        <v>440086</v>
      </c>
      <c r="N106" s="47"/>
      <c r="O106" s="63"/>
      <c r="P106" s="63" t="str">
        <f t="shared" si="1"/>
        <v>N</v>
      </c>
      <c r="Q106" s="63"/>
      <c r="R106" s="12" t="s">
        <v>91</v>
      </c>
      <c r="S106" s="12" t="s">
        <v>414</v>
      </c>
      <c r="T106" s="12" t="s">
        <v>414</v>
      </c>
      <c r="U106" s="12">
        <v>440259</v>
      </c>
      <c r="V106" s="12"/>
      <c r="W106" s="63"/>
      <c r="X106" s="12" t="s">
        <v>3282</v>
      </c>
      <c r="Y106" s="12" t="s">
        <v>7666</v>
      </c>
      <c r="Z106" s="12" t="s">
        <v>7666</v>
      </c>
      <c r="AA106" s="12" t="s">
        <v>3161</v>
      </c>
      <c r="AB106" s="12"/>
      <c r="AD106" s="47" t="s">
        <v>89</v>
      </c>
      <c r="AE106" s="12" t="s">
        <v>395</v>
      </c>
      <c r="AF106" s="12">
        <v>440082</v>
      </c>
      <c r="AG106" s="48" t="str">
        <f>IFERROR(VLOOKUP($AF106,ELIST!$A$1:$B$1504,2,FALSE),"")</f>
        <v>Blanco, Andres E.</v>
      </c>
      <c r="AI106" s="12" t="s">
        <v>81</v>
      </c>
      <c r="AJ106" s="12" t="s">
        <v>420</v>
      </c>
      <c r="AK106" s="12">
        <v>240019</v>
      </c>
      <c r="AL106" s="12" t="s">
        <v>4967</v>
      </c>
      <c r="AN106" s="43" t="s">
        <v>437</v>
      </c>
      <c r="AO106" s="43" t="s">
        <v>438</v>
      </c>
      <c r="AP106" s="43">
        <v>210010</v>
      </c>
      <c r="AQ106" s="43" t="s">
        <v>4956</v>
      </c>
      <c r="AT106" s="43" t="s">
        <v>84</v>
      </c>
      <c r="AU106" s="43" t="s">
        <v>4525</v>
      </c>
      <c r="AV106" s="43">
        <v>230018</v>
      </c>
      <c r="AW106" s="43" t="s">
        <v>4818</v>
      </c>
      <c r="AY106" s="43" t="s">
        <v>84</v>
      </c>
      <c r="AZ106" s="43" t="s">
        <v>3747</v>
      </c>
      <c r="BA106" s="43">
        <v>230018</v>
      </c>
      <c r="BB106" s="43" t="s">
        <v>3747</v>
      </c>
      <c r="BE106" s="41" t="s">
        <v>81</v>
      </c>
      <c r="BF106" s="41" t="s">
        <v>420</v>
      </c>
      <c r="BG106" s="41">
        <v>240019</v>
      </c>
      <c r="BH106" s="41" t="s">
        <v>420</v>
      </c>
      <c r="BL106" s="41" t="s">
        <v>3336</v>
      </c>
      <c r="BM106" s="41" t="s">
        <v>84</v>
      </c>
      <c r="BN106" s="41" t="s">
        <v>531</v>
      </c>
      <c r="BO106" s="41">
        <v>240255</v>
      </c>
      <c r="BP106" s="41" t="s">
        <v>84</v>
      </c>
    </row>
    <row r="107" spans="1:68" x14ac:dyDescent="0.3">
      <c r="A107" s="41" t="s">
        <v>74</v>
      </c>
      <c r="B107" s="41" t="s">
        <v>5985</v>
      </c>
      <c r="C107" s="41" t="s">
        <v>5985</v>
      </c>
      <c r="D107" s="41" t="s">
        <v>5985</v>
      </c>
      <c r="E107" s="134"/>
      <c r="F107" s="120" t="s">
        <v>260</v>
      </c>
      <c r="G107" s="120" t="s">
        <v>6039</v>
      </c>
      <c r="H107" s="120" t="s">
        <v>6039</v>
      </c>
      <c r="I107" s="120" t="s">
        <v>6039</v>
      </c>
      <c r="K107" s="41" t="s">
        <v>6022</v>
      </c>
      <c r="L107" s="41" t="s">
        <v>4779</v>
      </c>
      <c r="M107" s="41" t="s">
        <v>3175</v>
      </c>
      <c r="N107" s="47"/>
      <c r="O107" s="63"/>
      <c r="P107" s="63" t="str">
        <f t="shared" si="1"/>
        <v>N</v>
      </c>
      <c r="Q107" s="63"/>
      <c r="R107" s="12" t="s">
        <v>92</v>
      </c>
      <c r="S107" s="12" t="s">
        <v>431</v>
      </c>
      <c r="T107" s="12" t="s">
        <v>431</v>
      </c>
      <c r="U107" s="12">
        <v>240441</v>
      </c>
      <c r="V107" s="12"/>
      <c r="W107" s="63"/>
      <c r="X107" s="12" t="s">
        <v>3174</v>
      </c>
      <c r="Y107" s="12" t="s">
        <v>5977</v>
      </c>
      <c r="Z107" s="12" t="s">
        <v>5977</v>
      </c>
      <c r="AA107" s="12" t="s">
        <v>3175</v>
      </c>
      <c r="AB107" s="12"/>
      <c r="AD107" s="47" t="s">
        <v>6022</v>
      </c>
      <c r="AE107" s="12" t="s">
        <v>376</v>
      </c>
      <c r="AF107" s="12" t="s">
        <v>3175</v>
      </c>
      <c r="AG107" s="48" t="str">
        <f>IFERROR(VLOOKUP($AF107,ELIST!$A$1:$B$1504,2,FALSE),"")</f>
        <v/>
      </c>
      <c r="AI107" s="34" t="s">
        <v>4875</v>
      </c>
      <c r="AJ107" s="34" t="s">
        <v>3423</v>
      </c>
      <c r="AK107" s="34" t="s">
        <v>3744</v>
      </c>
      <c r="AL107" s="34" t="s">
        <v>5166</v>
      </c>
      <c r="AN107" s="42" t="s">
        <v>459</v>
      </c>
      <c r="AO107" s="42" t="s">
        <v>422</v>
      </c>
      <c r="AP107" s="42">
        <v>240624</v>
      </c>
      <c r="AQ107" s="42" t="s">
        <v>4957</v>
      </c>
      <c r="AT107" s="42" t="s">
        <v>85</v>
      </c>
      <c r="AU107" s="42" t="s">
        <v>537</v>
      </c>
      <c r="AV107" s="42">
        <v>240054</v>
      </c>
      <c r="AW107" s="42" t="s">
        <v>4714</v>
      </c>
      <c r="AY107" s="42" t="s">
        <v>85</v>
      </c>
      <c r="AZ107" s="42" t="s">
        <v>537</v>
      </c>
      <c r="BA107" s="42">
        <v>240054</v>
      </c>
      <c r="BB107" s="42" t="s">
        <v>537</v>
      </c>
      <c r="BE107" s="41" t="s">
        <v>82</v>
      </c>
      <c r="BF107" s="41" t="s">
        <v>421</v>
      </c>
      <c r="BG107" s="41">
        <v>240036</v>
      </c>
      <c r="BH107" s="41" t="s">
        <v>421</v>
      </c>
      <c r="BL107" s="41" t="s">
        <v>3316</v>
      </c>
      <c r="BM107" s="41" t="s">
        <v>85</v>
      </c>
      <c r="BN107" s="41" t="s">
        <v>537</v>
      </c>
      <c r="BO107" s="41">
        <v>240054</v>
      </c>
      <c r="BP107" s="41" t="s">
        <v>85</v>
      </c>
    </row>
    <row r="108" spans="1:68" x14ac:dyDescent="0.3">
      <c r="A108" s="41" t="s">
        <v>3432</v>
      </c>
      <c r="B108" s="41" t="s">
        <v>8027</v>
      </c>
      <c r="C108" s="41" t="s">
        <v>4873</v>
      </c>
      <c r="D108" s="41" t="s">
        <v>8027</v>
      </c>
      <c r="E108" s="134"/>
      <c r="F108" s="120" t="s">
        <v>88</v>
      </c>
      <c r="G108" s="120" t="s">
        <v>4823</v>
      </c>
      <c r="H108" s="120">
        <v>240051</v>
      </c>
      <c r="I108" s="120" t="s">
        <v>4823</v>
      </c>
      <c r="K108" s="41" t="s">
        <v>90</v>
      </c>
      <c r="L108" s="41" t="s">
        <v>4825</v>
      </c>
      <c r="M108" s="41">
        <v>410002</v>
      </c>
      <c r="N108" s="47"/>
      <c r="O108" s="63"/>
      <c r="P108" s="63" t="str">
        <f t="shared" si="1"/>
        <v>N</v>
      </c>
      <c r="Q108" s="63"/>
      <c r="R108" s="12" t="s">
        <v>93</v>
      </c>
      <c r="S108" s="12" t="s">
        <v>491</v>
      </c>
      <c r="T108" s="12" t="s">
        <v>491</v>
      </c>
      <c r="U108" s="12">
        <v>210064</v>
      </c>
      <c r="V108" s="12"/>
      <c r="W108" s="63"/>
      <c r="X108" s="12" t="s">
        <v>46</v>
      </c>
      <c r="Y108" s="12" t="s">
        <v>7667</v>
      </c>
      <c r="Z108" s="12" t="s">
        <v>7667</v>
      </c>
      <c r="AA108" s="12" t="s">
        <v>3697</v>
      </c>
      <c r="AB108" s="12"/>
      <c r="AD108" s="47" t="s">
        <v>90</v>
      </c>
      <c r="AE108" s="12" t="s">
        <v>429</v>
      </c>
      <c r="AF108" s="12">
        <v>410002</v>
      </c>
      <c r="AG108" s="48" t="str">
        <f>IFERROR(VLOOKUP($AF108,ELIST!$A$1:$B$1504,2,FALSE),"")</f>
        <v>Morales, Luis A.</v>
      </c>
      <c r="AI108" s="12" t="s">
        <v>4959</v>
      </c>
      <c r="AJ108" s="12" t="s">
        <v>6021</v>
      </c>
      <c r="AK108" s="12" t="s">
        <v>6021</v>
      </c>
      <c r="AL108" s="12" t="s">
        <v>6021</v>
      </c>
      <c r="AN108" s="42" t="s">
        <v>4959</v>
      </c>
      <c r="AO108" s="42" t="s">
        <v>4960</v>
      </c>
      <c r="AP108" s="42" t="s">
        <v>3265</v>
      </c>
      <c r="AQ108" s="42" t="e">
        <v>#N/A</v>
      </c>
      <c r="AT108" s="43" t="s">
        <v>86</v>
      </c>
      <c r="AU108" s="43" t="s">
        <v>424</v>
      </c>
      <c r="AV108" s="43">
        <v>210012</v>
      </c>
      <c r="AW108" s="43" t="s">
        <v>4819</v>
      </c>
      <c r="AY108" s="43" t="s">
        <v>86</v>
      </c>
      <c r="AZ108" s="43" t="s">
        <v>424</v>
      </c>
      <c r="BA108" s="43">
        <v>210012</v>
      </c>
      <c r="BB108" s="43" t="s">
        <v>424</v>
      </c>
      <c r="BE108" s="41" t="s">
        <v>83</v>
      </c>
      <c r="BF108" s="41" t="s">
        <v>403</v>
      </c>
      <c r="BG108" s="41">
        <v>240263</v>
      </c>
      <c r="BH108" s="41" t="s">
        <v>403</v>
      </c>
      <c r="BL108" s="41" t="s">
        <v>3181</v>
      </c>
      <c r="BM108" s="41" t="s">
        <v>86</v>
      </c>
      <c r="BN108" s="41" t="s">
        <v>424</v>
      </c>
      <c r="BO108" s="41">
        <v>210012</v>
      </c>
      <c r="BP108" s="41" t="s">
        <v>86</v>
      </c>
    </row>
    <row r="109" spans="1:68" x14ac:dyDescent="0.3">
      <c r="A109" s="41" t="s">
        <v>76</v>
      </c>
      <c r="B109" s="41" t="s">
        <v>529</v>
      </c>
      <c r="C109" s="41" t="s">
        <v>529</v>
      </c>
      <c r="D109" s="41" t="s">
        <v>529</v>
      </c>
      <c r="E109" s="134"/>
      <c r="F109" s="120" t="s">
        <v>89</v>
      </c>
      <c r="G109" s="120" t="s">
        <v>4784</v>
      </c>
      <c r="H109" s="120">
        <v>440086</v>
      </c>
      <c r="I109" s="120" t="s">
        <v>4784</v>
      </c>
      <c r="K109" s="41" t="s">
        <v>91</v>
      </c>
      <c r="L109" s="41" t="s">
        <v>4826</v>
      </c>
      <c r="M109" s="41">
        <v>440259</v>
      </c>
      <c r="N109" s="47"/>
      <c r="O109" s="63"/>
      <c r="P109" s="63" t="str">
        <f t="shared" si="1"/>
        <v>N</v>
      </c>
      <c r="Q109" s="63"/>
      <c r="R109" s="12" t="s">
        <v>7799</v>
      </c>
      <c r="S109" s="12" t="s">
        <v>7800</v>
      </c>
      <c r="T109" s="12" t="s">
        <v>7800</v>
      </c>
      <c r="U109" s="12" t="s">
        <v>7800</v>
      </c>
      <c r="V109" s="12"/>
      <c r="W109" s="63"/>
      <c r="X109" s="12" t="s">
        <v>315</v>
      </c>
      <c r="Y109" s="12" t="s">
        <v>6015</v>
      </c>
      <c r="Z109" s="12" t="s">
        <v>6015</v>
      </c>
      <c r="AA109" s="12">
        <v>240455</v>
      </c>
      <c r="AB109" s="12"/>
      <c r="AD109" s="47" t="s">
        <v>91</v>
      </c>
      <c r="AE109" s="12" t="s">
        <v>414</v>
      </c>
      <c r="AF109" s="12">
        <v>440259</v>
      </c>
      <c r="AG109" s="48" t="str">
        <f>IFERROR(VLOOKUP($AF109,ELIST!$A$1:$B$1504,2,FALSE),"")</f>
        <v>Colmenero-Garcia, Rolando</v>
      </c>
      <c r="AI109" s="34" t="s">
        <v>6022</v>
      </c>
      <c r="AJ109" s="34" t="s">
        <v>376</v>
      </c>
      <c r="AK109" s="34" t="s">
        <v>3175</v>
      </c>
      <c r="AL109" s="34" t="s">
        <v>6023</v>
      </c>
      <c r="AN109" s="43" t="s">
        <v>51</v>
      </c>
      <c r="AO109" s="43" t="s">
        <v>395</v>
      </c>
      <c r="AP109" s="43">
        <v>440086</v>
      </c>
      <c r="AQ109" s="43" t="s">
        <v>4961</v>
      </c>
      <c r="AT109" s="42" t="s">
        <v>87</v>
      </c>
      <c r="AU109" s="42" t="s">
        <v>425</v>
      </c>
      <c r="AV109" s="42">
        <v>240037</v>
      </c>
      <c r="AW109" s="42" t="s">
        <v>4820</v>
      </c>
      <c r="AY109" s="42" t="s">
        <v>87</v>
      </c>
      <c r="AZ109" s="42" t="s">
        <v>425</v>
      </c>
      <c r="BA109" s="42">
        <v>240037</v>
      </c>
      <c r="BB109" s="42" t="s">
        <v>425</v>
      </c>
      <c r="BE109" s="41" t="s">
        <v>84</v>
      </c>
      <c r="BF109" s="41" t="s">
        <v>529</v>
      </c>
      <c r="BG109" s="41" t="s">
        <v>3206</v>
      </c>
      <c r="BH109" s="41" t="s">
        <v>529</v>
      </c>
      <c r="BL109" s="41" t="s">
        <v>3317</v>
      </c>
      <c r="BM109" s="41" t="s">
        <v>87</v>
      </c>
      <c r="BN109" s="41" t="s">
        <v>425</v>
      </c>
      <c r="BO109" s="41">
        <v>240037</v>
      </c>
      <c r="BP109" s="41" t="s">
        <v>87</v>
      </c>
    </row>
    <row r="110" spans="1:68" x14ac:dyDescent="0.3">
      <c r="A110" s="41" t="s">
        <v>77</v>
      </c>
      <c r="B110" s="41" t="s">
        <v>8026</v>
      </c>
      <c r="C110" s="41" t="s">
        <v>8026</v>
      </c>
      <c r="D110" s="41" t="s">
        <v>8026</v>
      </c>
      <c r="E110" s="134"/>
      <c r="F110" s="120" t="s">
        <v>6022</v>
      </c>
      <c r="G110" s="120" t="s">
        <v>4779</v>
      </c>
      <c r="H110" s="120" t="s">
        <v>3175</v>
      </c>
      <c r="I110" s="120" t="s">
        <v>4779</v>
      </c>
      <c r="K110" s="41" t="s">
        <v>92</v>
      </c>
      <c r="L110" s="41" t="s">
        <v>4828</v>
      </c>
      <c r="M110" s="41">
        <v>240441</v>
      </c>
      <c r="N110" s="47"/>
      <c r="O110" s="63"/>
      <c r="P110" s="63" t="str">
        <f t="shared" si="1"/>
        <v>N</v>
      </c>
      <c r="Q110" s="63"/>
      <c r="R110" s="12" t="s">
        <v>433</v>
      </c>
      <c r="S110" s="12" t="s">
        <v>434</v>
      </c>
      <c r="T110" s="12" t="s">
        <v>434</v>
      </c>
      <c r="U110" s="12">
        <v>230005</v>
      </c>
      <c r="V110" s="12"/>
      <c r="W110" s="63"/>
      <c r="X110" s="12" t="s">
        <v>59</v>
      </c>
      <c r="Y110" s="12" t="s">
        <v>398</v>
      </c>
      <c r="Z110" s="12" t="s">
        <v>398</v>
      </c>
      <c r="AA110" s="12">
        <v>240538</v>
      </c>
      <c r="AB110" s="12"/>
      <c r="AD110" s="47" t="s">
        <v>92</v>
      </c>
      <c r="AE110" s="12" t="s">
        <v>431</v>
      </c>
      <c r="AF110" s="12">
        <v>240441</v>
      </c>
      <c r="AG110" s="48" t="str">
        <f>IFERROR(VLOOKUP($AF110,ELIST!$A$1:$B$1504,2,FALSE),"")</f>
        <v>Miramontes Jr, Juan C.</v>
      </c>
      <c r="AI110" s="12" t="s">
        <v>82</v>
      </c>
      <c r="AJ110" s="12" t="s">
        <v>421</v>
      </c>
      <c r="AK110" s="12">
        <v>240036</v>
      </c>
      <c r="AL110" s="12" t="s">
        <v>4880</v>
      </c>
      <c r="AN110" s="42" t="s">
        <v>375</v>
      </c>
      <c r="AO110" s="42" t="s">
        <v>515</v>
      </c>
      <c r="AP110" s="42" t="s">
        <v>3183</v>
      </c>
      <c r="AQ110" s="42" t="s">
        <v>4962</v>
      </c>
      <c r="AT110" s="43" t="s">
        <v>260</v>
      </c>
      <c r="AU110" s="43" t="s">
        <v>4821</v>
      </c>
      <c r="AV110" s="43">
        <v>240028</v>
      </c>
      <c r="AW110" s="43" t="s">
        <v>4822</v>
      </c>
      <c r="AY110" s="43" t="s">
        <v>260</v>
      </c>
      <c r="AZ110" s="43" t="s">
        <v>426</v>
      </c>
      <c r="BA110" s="43">
        <v>240028</v>
      </c>
      <c r="BB110" s="43" t="s">
        <v>426</v>
      </c>
      <c r="BE110" s="41" t="s">
        <v>85</v>
      </c>
      <c r="BF110" s="41" t="s">
        <v>537</v>
      </c>
      <c r="BG110" s="41">
        <v>240054</v>
      </c>
      <c r="BH110" s="41" t="s">
        <v>537</v>
      </c>
      <c r="BL110" s="41" t="s">
        <v>3318</v>
      </c>
      <c r="BM110" s="41" t="s">
        <v>260</v>
      </c>
      <c r="BN110" s="41" t="s">
        <v>426</v>
      </c>
      <c r="BO110" s="41">
        <v>240028</v>
      </c>
      <c r="BP110" s="41" t="s">
        <v>260</v>
      </c>
    </row>
    <row r="111" spans="1:68" x14ac:dyDescent="0.3">
      <c r="A111" s="41" t="s">
        <v>80</v>
      </c>
      <c r="B111" s="41" t="s">
        <v>4814</v>
      </c>
      <c r="C111" s="41">
        <v>240743</v>
      </c>
      <c r="D111" s="41" t="s">
        <v>4814</v>
      </c>
      <c r="E111" s="134"/>
      <c r="F111" s="120" t="s">
        <v>90</v>
      </c>
      <c r="G111" s="120" t="s">
        <v>4825</v>
      </c>
      <c r="H111" s="120">
        <v>410002</v>
      </c>
      <c r="I111" s="120" t="s">
        <v>4825</v>
      </c>
      <c r="K111" s="41" t="s">
        <v>93</v>
      </c>
      <c r="L111" s="41" t="s">
        <v>4829</v>
      </c>
      <c r="M111" s="41">
        <v>210064</v>
      </c>
      <c r="N111" s="47"/>
      <c r="O111" s="63"/>
      <c r="P111" s="63" t="str">
        <f t="shared" si="1"/>
        <v>N</v>
      </c>
      <c r="Q111" s="63"/>
      <c r="R111" s="12" t="s">
        <v>435</v>
      </c>
      <c r="S111" s="12" t="s">
        <v>543</v>
      </c>
      <c r="T111" s="12" t="s">
        <v>543</v>
      </c>
      <c r="U111" s="12">
        <v>210050</v>
      </c>
      <c r="V111" s="12"/>
      <c r="W111" s="63"/>
      <c r="X111" s="12" t="s">
        <v>99</v>
      </c>
      <c r="Y111" s="12" t="s">
        <v>445</v>
      </c>
      <c r="Z111" s="12" t="s">
        <v>445</v>
      </c>
      <c r="AA111" s="12">
        <v>240617</v>
      </c>
      <c r="AB111" s="12"/>
      <c r="AD111" s="47" t="s">
        <v>93</v>
      </c>
      <c r="AE111" s="12" t="s">
        <v>491</v>
      </c>
      <c r="AF111" s="12">
        <v>210064</v>
      </c>
      <c r="AG111" s="48" t="str">
        <f>IFERROR(VLOOKUP($AF111,ELIST!$A$1:$B$1504,2,FALSE),"")</f>
        <v>Rodriguez-Ayala, Alejandro J.</v>
      </c>
      <c r="AI111" s="34" t="s">
        <v>83</v>
      </c>
      <c r="AJ111" s="34" t="s">
        <v>403</v>
      </c>
      <c r="AK111" s="34">
        <v>240263</v>
      </c>
      <c r="AL111" s="34" t="s">
        <v>4892</v>
      </c>
      <c r="AN111" s="42" t="s">
        <v>304</v>
      </c>
      <c r="AO111" s="42" t="s">
        <v>4178</v>
      </c>
      <c r="AP111" s="42">
        <v>210089</v>
      </c>
      <c r="AQ111" s="42" t="s">
        <v>4720</v>
      </c>
      <c r="AT111" s="42" t="s">
        <v>88</v>
      </c>
      <c r="AU111" s="42" t="s">
        <v>427</v>
      </c>
      <c r="AV111" s="42">
        <v>240051</v>
      </c>
      <c r="AW111" s="42" t="s">
        <v>4823</v>
      </c>
      <c r="AY111" s="42" t="s">
        <v>88</v>
      </c>
      <c r="AZ111" s="42" t="s">
        <v>427</v>
      </c>
      <c r="BA111" s="42">
        <v>240051</v>
      </c>
      <c r="BB111" s="42" t="s">
        <v>427</v>
      </c>
      <c r="BE111" s="41" t="s">
        <v>86</v>
      </c>
      <c r="BF111" s="41" t="s">
        <v>424</v>
      </c>
      <c r="BG111" s="41">
        <v>210012</v>
      </c>
      <c r="BH111" s="41" t="s">
        <v>424</v>
      </c>
      <c r="BL111" s="41" t="s">
        <v>3319</v>
      </c>
      <c r="BM111" s="41" t="s">
        <v>88</v>
      </c>
      <c r="BN111" s="41" t="s">
        <v>427</v>
      </c>
      <c r="BO111" s="41">
        <v>240051</v>
      </c>
      <c r="BP111" s="41" t="s">
        <v>88</v>
      </c>
    </row>
    <row r="112" spans="1:68" x14ac:dyDescent="0.3">
      <c r="A112" s="41" t="s">
        <v>81</v>
      </c>
      <c r="B112" s="41" t="s">
        <v>4815</v>
      </c>
      <c r="C112" s="41">
        <v>240019</v>
      </c>
      <c r="D112" s="41" t="s">
        <v>4815</v>
      </c>
      <c r="E112" s="134"/>
      <c r="F112" s="120" t="s">
        <v>91</v>
      </c>
      <c r="G112" s="120" t="s">
        <v>4826</v>
      </c>
      <c r="H112" s="120">
        <v>440259</v>
      </c>
      <c r="I112" s="120" t="s">
        <v>4826</v>
      </c>
      <c r="K112" s="41" t="s">
        <v>7799</v>
      </c>
      <c r="L112" s="41" t="s">
        <v>3273</v>
      </c>
      <c r="M112" s="41" t="s">
        <v>3273</v>
      </c>
      <c r="N112" s="70"/>
      <c r="O112" s="63"/>
      <c r="P112" s="63" t="str">
        <f t="shared" si="1"/>
        <v>N</v>
      </c>
      <c r="Q112" s="63"/>
      <c r="R112" s="12" t="s">
        <v>94</v>
      </c>
      <c r="S112" s="12" t="s">
        <v>436</v>
      </c>
      <c r="T112" s="12" t="s">
        <v>436</v>
      </c>
      <c r="U112" s="12">
        <v>240083</v>
      </c>
      <c r="V112" s="12"/>
      <c r="W112" s="63"/>
      <c r="X112" s="12" t="s">
        <v>3424</v>
      </c>
      <c r="Y112" s="12" t="s">
        <v>6019</v>
      </c>
      <c r="Z112" s="12" t="s">
        <v>6019</v>
      </c>
      <c r="AA112" s="12" t="s">
        <v>6019</v>
      </c>
      <c r="AB112" s="12"/>
      <c r="AD112" s="47" t="s">
        <v>433</v>
      </c>
      <c r="AE112" s="12" t="s">
        <v>434</v>
      </c>
      <c r="AF112" s="12">
        <v>230005</v>
      </c>
      <c r="AG112" s="48" t="str">
        <f>IFERROR(VLOOKUP($AF112,ELIST!$A$1:$B$1504,2,FALSE),"")</f>
        <v>Mize, Clint</v>
      </c>
      <c r="AI112" s="12" t="s">
        <v>84</v>
      </c>
      <c r="AJ112" s="12" t="s">
        <v>4525</v>
      </c>
      <c r="AK112" s="12">
        <v>230018</v>
      </c>
      <c r="AL112" s="12" t="s">
        <v>4940</v>
      </c>
      <c r="AN112" s="42" t="s">
        <v>64</v>
      </c>
      <c r="AO112" s="42" t="s">
        <v>404</v>
      </c>
      <c r="AP112" s="42">
        <v>240164</v>
      </c>
      <c r="AQ112" s="42" t="s">
        <v>4963</v>
      </c>
      <c r="AT112" s="43" t="s">
        <v>89</v>
      </c>
      <c r="AU112" s="45" t="s">
        <v>428</v>
      </c>
      <c r="AV112" s="43">
        <v>440082</v>
      </c>
      <c r="AW112" s="45" t="s">
        <v>4824</v>
      </c>
      <c r="AY112" s="43" t="s">
        <v>89</v>
      </c>
      <c r="AZ112" s="45" t="s">
        <v>428</v>
      </c>
      <c r="BA112" s="43">
        <v>440082</v>
      </c>
      <c r="BB112" s="45" t="s">
        <v>428</v>
      </c>
      <c r="BE112" s="41" t="s">
        <v>87</v>
      </c>
      <c r="BF112" s="41" t="s">
        <v>425</v>
      </c>
      <c r="BG112" s="41">
        <v>240037</v>
      </c>
      <c r="BH112" s="41" t="s">
        <v>425</v>
      </c>
      <c r="BL112" s="41" t="s">
        <v>3320</v>
      </c>
      <c r="BM112" s="41" t="s">
        <v>89</v>
      </c>
      <c r="BN112" s="41" t="s">
        <v>428</v>
      </c>
      <c r="BO112" s="41">
        <v>440082</v>
      </c>
      <c r="BP112" s="41" t="s">
        <v>89</v>
      </c>
    </row>
    <row r="113" spans="1:68" x14ac:dyDescent="0.3">
      <c r="A113" s="41" t="s">
        <v>4875</v>
      </c>
      <c r="B113" s="41" t="s">
        <v>4803</v>
      </c>
      <c r="C113" s="41" t="s">
        <v>3744</v>
      </c>
      <c r="D113" s="41" t="s">
        <v>4803</v>
      </c>
      <c r="E113" s="134"/>
      <c r="F113" s="120" t="s">
        <v>92</v>
      </c>
      <c r="G113" s="120" t="s">
        <v>4828</v>
      </c>
      <c r="H113" s="120">
        <v>240441</v>
      </c>
      <c r="I113" s="120" t="s">
        <v>4828</v>
      </c>
      <c r="K113" s="41" t="s">
        <v>433</v>
      </c>
      <c r="L113" s="41" t="s">
        <v>4830</v>
      </c>
      <c r="M113" s="41">
        <v>230005</v>
      </c>
      <c r="N113" s="47"/>
      <c r="O113" s="63"/>
      <c r="P113" s="63" t="str">
        <f t="shared" si="1"/>
        <v>N</v>
      </c>
      <c r="Q113" s="63"/>
      <c r="R113" s="12" t="s">
        <v>437</v>
      </c>
      <c r="S113" s="12" t="s">
        <v>438</v>
      </c>
      <c r="T113" s="12" t="s">
        <v>438</v>
      </c>
      <c r="U113" s="12">
        <v>210010</v>
      </c>
      <c r="V113" s="12"/>
      <c r="W113" s="63"/>
      <c r="X113" s="12" t="s">
        <v>6041</v>
      </c>
      <c r="Y113" s="12" t="s">
        <v>3745</v>
      </c>
      <c r="Z113" s="12" t="s">
        <v>3745</v>
      </c>
      <c r="AA113" s="12">
        <v>210084</v>
      </c>
      <c r="AB113" s="12"/>
      <c r="AD113" s="47" t="s">
        <v>435</v>
      </c>
      <c r="AE113" s="12" t="s">
        <v>543</v>
      </c>
      <c r="AF113" s="12">
        <v>210050</v>
      </c>
      <c r="AG113" s="48" t="str">
        <f>IFERROR(VLOOKUP($AF113,ELIST!$A$1:$B$1504,2,FALSE),"")</f>
        <v>Garcia, Mark E.</v>
      </c>
      <c r="AI113" s="34" t="s">
        <v>85</v>
      </c>
      <c r="AJ113" s="34" t="s">
        <v>537</v>
      </c>
      <c r="AK113" s="34">
        <v>240054</v>
      </c>
      <c r="AL113" s="34" t="s">
        <v>4980</v>
      </c>
      <c r="AN113" s="42" t="s">
        <v>359</v>
      </c>
      <c r="AO113" s="42" t="s">
        <v>360</v>
      </c>
      <c r="AP113" s="42" t="s">
        <v>3161</v>
      </c>
      <c r="AQ113" s="42" t="s">
        <v>4949</v>
      </c>
      <c r="AT113" s="42" t="s">
        <v>90</v>
      </c>
      <c r="AU113" s="42" t="s">
        <v>429</v>
      </c>
      <c r="AV113" s="42">
        <v>410002</v>
      </c>
      <c r="AW113" s="42" t="s">
        <v>4825</v>
      </c>
      <c r="AY113" s="42" t="s">
        <v>90</v>
      </c>
      <c r="AZ113" s="42" t="s">
        <v>429</v>
      </c>
      <c r="BA113" s="42">
        <v>410002</v>
      </c>
      <c r="BB113" s="42" t="s">
        <v>429</v>
      </c>
      <c r="BE113" s="41" t="s">
        <v>260</v>
      </c>
      <c r="BF113" s="41" t="s">
        <v>426</v>
      </c>
      <c r="BG113" s="41">
        <v>240028</v>
      </c>
      <c r="BH113" s="41" t="s">
        <v>426</v>
      </c>
      <c r="BL113" s="41" t="s">
        <v>3321</v>
      </c>
      <c r="BM113" s="41" t="s">
        <v>90</v>
      </c>
      <c r="BN113" s="41" t="s">
        <v>429</v>
      </c>
      <c r="BO113" s="41">
        <v>410002</v>
      </c>
      <c r="BP113" s="41" t="s">
        <v>90</v>
      </c>
    </row>
    <row r="114" spans="1:68" x14ac:dyDescent="0.3">
      <c r="A114" s="41" t="s">
        <v>82</v>
      </c>
      <c r="B114" s="41" t="s">
        <v>4816</v>
      </c>
      <c r="C114" s="41">
        <v>240036</v>
      </c>
      <c r="D114" s="41" t="s">
        <v>4816</v>
      </c>
      <c r="E114" s="134"/>
      <c r="F114" s="120" t="s">
        <v>93</v>
      </c>
      <c r="G114" s="120" t="s">
        <v>4829</v>
      </c>
      <c r="H114" s="120">
        <v>210064</v>
      </c>
      <c r="I114" s="120" t="s">
        <v>4829</v>
      </c>
      <c r="K114" s="41" t="s">
        <v>435</v>
      </c>
      <c r="L114" s="41" t="s">
        <v>8037</v>
      </c>
      <c r="M114" s="41">
        <v>210050</v>
      </c>
      <c r="N114" s="47"/>
      <c r="O114" s="63"/>
      <c r="P114" s="63" t="str">
        <f t="shared" si="1"/>
        <v>N</v>
      </c>
      <c r="Q114" s="63"/>
      <c r="R114" s="12" t="s">
        <v>95</v>
      </c>
      <c r="S114" s="12" t="s">
        <v>439</v>
      </c>
      <c r="T114" s="12" t="s">
        <v>439</v>
      </c>
      <c r="U114" s="12">
        <v>410012</v>
      </c>
      <c r="V114" s="12"/>
      <c r="W114" s="63"/>
      <c r="X114" s="12" t="s">
        <v>308</v>
      </c>
      <c r="Y114" s="12" t="s">
        <v>529</v>
      </c>
      <c r="Z114" s="12" t="s">
        <v>529</v>
      </c>
      <c r="AA114" s="12">
        <v>210085</v>
      </c>
      <c r="AB114" s="12"/>
      <c r="AD114" s="47" t="s">
        <v>94</v>
      </c>
      <c r="AE114" s="12" t="s">
        <v>436</v>
      </c>
      <c r="AF114" s="12">
        <v>240083</v>
      </c>
      <c r="AG114" s="48" t="str">
        <f>IFERROR(VLOOKUP($AF114,ELIST!$A$1:$B$1504,2,FALSE),"")</f>
        <v>Sanchez, Hector</v>
      </c>
      <c r="AI114" s="12" t="s">
        <v>86</v>
      </c>
      <c r="AJ114" s="12" t="s">
        <v>424</v>
      </c>
      <c r="AK114" s="12">
        <v>210012</v>
      </c>
      <c r="AL114" s="12" t="s">
        <v>4943</v>
      </c>
      <c r="AN114" s="42" t="s">
        <v>366</v>
      </c>
      <c r="AO114" s="42" t="s">
        <v>367</v>
      </c>
      <c r="AP114" s="42" t="s">
        <v>3163</v>
      </c>
      <c r="AQ114" s="42" t="s">
        <v>4964</v>
      </c>
      <c r="AT114" s="43" t="s">
        <v>91</v>
      </c>
      <c r="AU114" s="43" t="s">
        <v>414</v>
      </c>
      <c r="AV114" s="43">
        <v>440259</v>
      </c>
      <c r="AW114" s="43" t="s">
        <v>4826</v>
      </c>
      <c r="AY114" s="43" t="s">
        <v>91</v>
      </c>
      <c r="AZ114" s="43" t="s">
        <v>414</v>
      </c>
      <c r="BA114" s="43">
        <v>440259</v>
      </c>
      <c r="BB114" s="43" t="s">
        <v>414</v>
      </c>
      <c r="BE114" s="41" t="s">
        <v>88</v>
      </c>
      <c r="BF114" s="41" t="s">
        <v>427</v>
      </c>
      <c r="BG114" s="41">
        <v>240051</v>
      </c>
      <c r="BH114" s="41" t="s">
        <v>427</v>
      </c>
      <c r="BL114" s="41" t="s">
        <v>3322</v>
      </c>
      <c r="BM114" s="41" t="s">
        <v>91</v>
      </c>
      <c r="BN114" s="41" t="s">
        <v>430</v>
      </c>
      <c r="BO114" s="41">
        <v>240671</v>
      </c>
      <c r="BP114" s="41" t="s">
        <v>91</v>
      </c>
    </row>
    <row r="115" spans="1:68" x14ac:dyDescent="0.3">
      <c r="A115" s="41" t="s">
        <v>83</v>
      </c>
      <c r="B115" s="41" t="s">
        <v>4817</v>
      </c>
      <c r="C115" s="41">
        <v>240263</v>
      </c>
      <c r="D115" s="41" t="s">
        <v>4817</v>
      </c>
      <c r="E115" s="134"/>
      <c r="F115" s="120" t="s">
        <v>7799</v>
      </c>
      <c r="G115" s="120" t="s">
        <v>3273</v>
      </c>
      <c r="H115" s="120"/>
      <c r="I115" s="120" t="s">
        <v>3273</v>
      </c>
      <c r="K115" s="41" t="s">
        <v>94</v>
      </c>
      <c r="L115" s="41" t="s">
        <v>4832</v>
      </c>
      <c r="M115" s="41">
        <v>240083</v>
      </c>
      <c r="N115" s="47"/>
      <c r="O115" s="63"/>
      <c r="P115" s="63" t="str">
        <f t="shared" si="1"/>
        <v>N</v>
      </c>
      <c r="Q115" s="63"/>
      <c r="R115" s="12" t="s">
        <v>96</v>
      </c>
      <c r="S115" s="12" t="s">
        <v>440</v>
      </c>
      <c r="T115" s="12" t="s">
        <v>440</v>
      </c>
      <c r="U115" s="12">
        <v>210053</v>
      </c>
      <c r="V115" s="12"/>
      <c r="W115" s="63"/>
      <c r="X115" s="12" t="s">
        <v>6042</v>
      </c>
      <c r="Y115" s="12" t="s">
        <v>6043</v>
      </c>
      <c r="Z115" s="12" t="s">
        <v>6043</v>
      </c>
      <c r="AA115" s="12" t="s">
        <v>890</v>
      </c>
      <c r="AB115" s="12"/>
      <c r="AD115" s="47" t="s">
        <v>437</v>
      </c>
      <c r="AE115" s="12" t="s">
        <v>438</v>
      </c>
      <c r="AF115" s="12">
        <v>210010</v>
      </c>
      <c r="AG115" s="48" t="str">
        <f>IFERROR(VLOOKUP($AF115,ELIST!$A$1:$B$1504,2,FALSE),"")</f>
        <v>Bobba, Ramesh</v>
      </c>
      <c r="AI115" s="34" t="s">
        <v>87</v>
      </c>
      <c r="AJ115" s="34" t="s">
        <v>425</v>
      </c>
      <c r="AK115" s="34">
        <v>240037</v>
      </c>
      <c r="AL115" s="34" t="s">
        <v>4881</v>
      </c>
      <c r="AN115" s="43" t="s">
        <v>91</v>
      </c>
      <c r="AO115" s="43" t="s">
        <v>414</v>
      </c>
      <c r="AP115" s="43">
        <v>440259</v>
      </c>
      <c r="AQ115" s="43" t="s">
        <v>4965</v>
      </c>
      <c r="AT115" s="42" t="s">
        <v>92</v>
      </c>
      <c r="AU115" s="42" t="s">
        <v>4827</v>
      </c>
      <c r="AV115" s="42">
        <v>240441</v>
      </c>
      <c r="AW115" s="42" t="s">
        <v>4828</v>
      </c>
      <c r="AY115" s="42" t="s">
        <v>92</v>
      </c>
      <c r="AZ115" s="42" t="s">
        <v>431</v>
      </c>
      <c r="BA115" s="42">
        <v>240441</v>
      </c>
      <c r="BB115" s="42" t="s">
        <v>431</v>
      </c>
      <c r="BE115" s="41" t="s">
        <v>89</v>
      </c>
      <c r="BF115" s="41" t="s">
        <v>428</v>
      </c>
      <c r="BG115" s="41">
        <v>440082</v>
      </c>
      <c r="BH115" s="41" t="s">
        <v>428</v>
      </c>
      <c r="BL115" s="41" t="s">
        <v>3323</v>
      </c>
      <c r="BM115" s="41" t="s">
        <v>92</v>
      </c>
      <c r="BN115" s="41" t="s">
        <v>3324</v>
      </c>
      <c r="BO115" s="41">
        <v>240441</v>
      </c>
      <c r="BP115" s="41" t="s">
        <v>92</v>
      </c>
    </row>
    <row r="116" spans="1:68" x14ac:dyDescent="0.3">
      <c r="A116" s="41" t="s">
        <v>84</v>
      </c>
      <c r="B116" s="41" t="s">
        <v>4818</v>
      </c>
      <c r="C116" s="41">
        <v>230018</v>
      </c>
      <c r="D116" s="41" t="s">
        <v>4818</v>
      </c>
      <c r="E116" s="134"/>
      <c r="F116" s="120" t="s">
        <v>433</v>
      </c>
      <c r="G116" s="120" t="s">
        <v>4830</v>
      </c>
      <c r="H116" s="120">
        <v>230005</v>
      </c>
      <c r="I116" s="120" t="s">
        <v>4830</v>
      </c>
      <c r="K116" s="41" t="s">
        <v>437</v>
      </c>
      <c r="L116" s="41" t="s">
        <v>4833</v>
      </c>
      <c r="M116" s="41">
        <v>210010</v>
      </c>
      <c r="N116" s="70"/>
      <c r="O116" s="63"/>
      <c r="P116" s="63" t="str">
        <f t="shared" si="1"/>
        <v>N</v>
      </c>
      <c r="Q116" s="63"/>
      <c r="R116" s="12" t="s">
        <v>253</v>
      </c>
      <c r="S116" s="12" t="s">
        <v>441</v>
      </c>
      <c r="T116" s="12" t="s">
        <v>441</v>
      </c>
      <c r="U116" s="12">
        <v>440032</v>
      </c>
      <c r="V116" s="12"/>
      <c r="W116" s="63"/>
      <c r="X116" s="12" t="s">
        <v>3801</v>
      </c>
      <c r="Y116" s="12" t="s">
        <v>495</v>
      </c>
      <c r="Z116" s="12" t="s">
        <v>495</v>
      </c>
      <c r="AA116" s="12">
        <v>800053</v>
      </c>
      <c r="AB116" s="12"/>
      <c r="AD116" s="47" t="s">
        <v>95</v>
      </c>
      <c r="AE116" s="12" t="s">
        <v>439</v>
      </c>
      <c r="AF116" s="12">
        <v>410012</v>
      </c>
      <c r="AG116" s="48" t="str">
        <f>IFERROR(VLOOKUP($AF116,ELIST!$A$1:$B$1504,2,FALSE),"")</f>
        <v>Abunemeh, Osama M.</v>
      </c>
      <c r="AI116" s="12" t="s">
        <v>260</v>
      </c>
      <c r="AJ116" s="12" t="s">
        <v>529</v>
      </c>
      <c r="AK116" s="12">
        <v>240019</v>
      </c>
      <c r="AL116" s="12" t="s">
        <v>4967</v>
      </c>
      <c r="AN116" s="42" t="s">
        <v>463</v>
      </c>
      <c r="AO116" s="42" t="s">
        <v>388</v>
      </c>
      <c r="AP116" s="42">
        <v>240348</v>
      </c>
      <c r="AQ116" s="42" t="s">
        <v>4966</v>
      </c>
      <c r="AT116" s="43" t="s">
        <v>93</v>
      </c>
      <c r="AU116" s="43" t="s">
        <v>3215</v>
      </c>
      <c r="AV116" s="43">
        <v>210064</v>
      </c>
      <c r="AW116" s="43" t="s">
        <v>4829</v>
      </c>
      <c r="AY116" s="43" t="s">
        <v>93</v>
      </c>
      <c r="AZ116" s="43" t="s">
        <v>3215</v>
      </c>
      <c r="BA116" s="43">
        <v>210064</v>
      </c>
      <c r="BB116" s="43" t="s">
        <v>3215</v>
      </c>
      <c r="BE116" s="41" t="s">
        <v>90</v>
      </c>
      <c r="BF116" s="41" t="s">
        <v>429</v>
      </c>
      <c r="BG116" s="41">
        <v>410002</v>
      </c>
      <c r="BH116" s="41" t="s">
        <v>429</v>
      </c>
      <c r="BL116" s="41" t="s">
        <v>3182</v>
      </c>
      <c r="BM116" s="41" t="s">
        <v>93</v>
      </c>
      <c r="BN116" s="41" t="s">
        <v>432</v>
      </c>
      <c r="BO116" s="41" t="s">
        <v>529</v>
      </c>
      <c r="BP116" s="41" t="s">
        <v>93</v>
      </c>
    </row>
    <row r="117" spans="1:68" x14ac:dyDescent="0.3">
      <c r="A117" s="41" t="s">
        <v>85</v>
      </c>
      <c r="B117" s="41" t="s">
        <v>4714</v>
      </c>
      <c r="C117" s="41">
        <v>240054</v>
      </c>
      <c r="D117" s="41" t="s">
        <v>4714</v>
      </c>
      <c r="E117" s="134"/>
      <c r="F117" s="120" t="s">
        <v>435</v>
      </c>
      <c r="G117" s="120" t="s">
        <v>8037</v>
      </c>
      <c r="H117" s="120">
        <v>210050</v>
      </c>
      <c r="I117" s="120" t="s">
        <v>8037</v>
      </c>
      <c r="K117" s="41" t="s">
        <v>95</v>
      </c>
      <c r="L117" s="41" t="s">
        <v>4834</v>
      </c>
      <c r="M117" s="41">
        <v>410012</v>
      </c>
      <c r="N117" s="47"/>
      <c r="O117" s="63"/>
      <c r="P117" s="63" t="str">
        <f t="shared" si="1"/>
        <v>N</v>
      </c>
      <c r="Q117" s="63"/>
      <c r="R117" s="12" t="s">
        <v>97</v>
      </c>
      <c r="S117" s="12" t="s">
        <v>442</v>
      </c>
      <c r="T117" s="12" t="s">
        <v>442</v>
      </c>
      <c r="U117" s="12">
        <v>240085</v>
      </c>
      <c r="V117" s="12"/>
      <c r="W117" s="63"/>
      <c r="X117" s="12" t="s">
        <v>3292</v>
      </c>
      <c r="Y117" s="12" t="s">
        <v>6017</v>
      </c>
      <c r="Z117" s="12" t="s">
        <v>6017</v>
      </c>
      <c r="AA117" s="12" t="s">
        <v>3177</v>
      </c>
      <c r="AB117" s="12"/>
      <c r="AD117" s="47" t="s">
        <v>96</v>
      </c>
      <c r="AE117" s="12" t="s">
        <v>440</v>
      </c>
      <c r="AF117" s="12">
        <v>210053</v>
      </c>
      <c r="AG117" s="48" t="str">
        <f>IFERROR(VLOOKUP($AF117,ELIST!$A$1:$B$1504,2,FALSE),"")</f>
        <v>Ruhrup, Jared K.</v>
      </c>
      <c r="AI117" s="34" t="s">
        <v>88</v>
      </c>
      <c r="AJ117" s="34" t="s">
        <v>427</v>
      </c>
      <c r="AK117" s="34">
        <v>240051</v>
      </c>
      <c r="AL117" s="34" t="s">
        <v>4888</v>
      </c>
      <c r="AN117" s="42" t="s">
        <v>81</v>
      </c>
      <c r="AO117" s="42" t="s">
        <v>420</v>
      </c>
      <c r="AP117" s="42">
        <v>240019</v>
      </c>
      <c r="AQ117" s="42" t="s">
        <v>4967</v>
      </c>
      <c r="AT117" s="42" t="s">
        <v>433</v>
      </c>
      <c r="AU117" s="42" t="s">
        <v>434</v>
      </c>
      <c r="AV117" s="42">
        <v>230005</v>
      </c>
      <c r="AW117" s="42" t="s">
        <v>4830</v>
      </c>
      <c r="AY117" s="42" t="s">
        <v>433</v>
      </c>
      <c r="AZ117" s="42" t="s">
        <v>542</v>
      </c>
      <c r="BA117" s="42">
        <v>230005</v>
      </c>
      <c r="BB117" s="42" t="s">
        <v>542</v>
      </c>
      <c r="BE117" s="41" t="s">
        <v>91</v>
      </c>
      <c r="BF117" s="41" t="s">
        <v>414</v>
      </c>
      <c r="BG117" s="41">
        <v>440259</v>
      </c>
      <c r="BH117" s="41" t="s">
        <v>414</v>
      </c>
      <c r="BL117" s="41" t="s">
        <v>3277</v>
      </c>
      <c r="BM117" s="41" t="s">
        <v>433</v>
      </c>
      <c r="BN117" s="41" t="s">
        <v>434</v>
      </c>
      <c r="BO117" s="41">
        <v>230005</v>
      </c>
      <c r="BP117" s="41" t="s">
        <v>433</v>
      </c>
    </row>
    <row r="118" spans="1:68" x14ac:dyDescent="0.3">
      <c r="A118" s="41" t="s">
        <v>4959</v>
      </c>
      <c r="B118" s="41" t="s">
        <v>4960</v>
      </c>
      <c r="C118" s="41" t="s">
        <v>4960</v>
      </c>
      <c r="D118" s="41" t="s">
        <v>4960</v>
      </c>
      <c r="E118" s="134"/>
      <c r="F118" s="120" t="s">
        <v>94</v>
      </c>
      <c r="G118" s="120" t="s">
        <v>4832</v>
      </c>
      <c r="H118" s="120">
        <v>240083</v>
      </c>
      <c r="I118" s="120" t="s">
        <v>4832</v>
      </c>
      <c r="K118" s="41" t="s">
        <v>96</v>
      </c>
      <c r="L118" s="41" t="s">
        <v>4835</v>
      </c>
      <c r="M118" s="41">
        <v>210053</v>
      </c>
      <c r="N118" s="47"/>
      <c r="O118" s="63"/>
      <c r="P118" s="63" t="str">
        <f t="shared" si="1"/>
        <v>N</v>
      </c>
      <c r="Q118" s="63"/>
      <c r="R118" s="12" t="s">
        <v>7801</v>
      </c>
      <c r="S118" s="12" t="s">
        <v>7800</v>
      </c>
      <c r="T118" s="12" t="s">
        <v>7800</v>
      </c>
      <c r="U118" s="12" t="s">
        <v>7800</v>
      </c>
      <c r="V118" s="12"/>
      <c r="W118" s="63"/>
      <c r="X118" s="12" t="s">
        <v>57</v>
      </c>
      <c r="Y118" s="12" t="s">
        <v>529</v>
      </c>
      <c r="Z118" s="12" t="s">
        <v>529</v>
      </c>
      <c r="AA118" s="12">
        <v>240037</v>
      </c>
      <c r="AB118" s="12"/>
      <c r="AD118" s="47" t="s">
        <v>253</v>
      </c>
      <c r="AE118" s="12" t="s">
        <v>441</v>
      </c>
      <c r="AF118" s="12">
        <v>440032</v>
      </c>
      <c r="AG118" s="48" t="str">
        <f>IFERROR(VLOOKUP($AF118,ELIST!$A$1:$B$1504,2,FALSE),"")</f>
        <v>Sabaj, Phillip A.</v>
      </c>
      <c r="AI118" s="12" t="s">
        <v>89</v>
      </c>
      <c r="AJ118" s="12" t="s">
        <v>428</v>
      </c>
      <c r="AK118" s="12">
        <v>440082</v>
      </c>
      <c r="AL118" s="12" t="s">
        <v>4864</v>
      </c>
      <c r="AN118" s="43" t="s">
        <v>260</v>
      </c>
      <c r="AO118" s="45" t="s">
        <v>4968</v>
      </c>
      <c r="AP118" s="43">
        <v>240019</v>
      </c>
      <c r="AQ118" s="45" t="s">
        <v>4967</v>
      </c>
      <c r="AT118" s="43" t="s">
        <v>435</v>
      </c>
      <c r="AU118" s="43" t="s">
        <v>543</v>
      </c>
      <c r="AV118" s="43">
        <v>210050</v>
      </c>
      <c r="AW118" s="43" t="s">
        <v>4831</v>
      </c>
      <c r="AY118" s="43" t="s">
        <v>435</v>
      </c>
      <c r="AZ118" s="43" t="s">
        <v>543</v>
      </c>
      <c r="BA118" s="43">
        <v>210050</v>
      </c>
      <c r="BB118" s="43" t="s">
        <v>543</v>
      </c>
      <c r="BE118" s="41" t="s">
        <v>92</v>
      </c>
      <c r="BF118" s="41" t="s">
        <v>431</v>
      </c>
      <c r="BG118" s="41">
        <v>240441</v>
      </c>
      <c r="BH118" s="41" t="s">
        <v>431</v>
      </c>
      <c r="BL118" s="41" t="s">
        <v>3325</v>
      </c>
      <c r="BM118" s="41" t="s">
        <v>435</v>
      </c>
      <c r="BN118" s="41" t="s">
        <v>543</v>
      </c>
      <c r="BO118" s="41">
        <v>210050</v>
      </c>
      <c r="BP118" s="41" t="s">
        <v>435</v>
      </c>
    </row>
    <row r="119" spans="1:68" x14ac:dyDescent="0.3">
      <c r="A119" s="41" t="s">
        <v>86</v>
      </c>
      <c r="B119" s="41" t="s">
        <v>4819</v>
      </c>
      <c r="C119" s="41">
        <v>210012</v>
      </c>
      <c r="D119" s="41" t="s">
        <v>4819</v>
      </c>
      <c r="E119" s="134"/>
      <c r="F119" s="120" t="s">
        <v>437</v>
      </c>
      <c r="G119" s="120" t="s">
        <v>4833</v>
      </c>
      <c r="H119" s="120">
        <v>210010</v>
      </c>
      <c r="I119" s="120" t="s">
        <v>4833</v>
      </c>
      <c r="K119" s="41" t="s">
        <v>253</v>
      </c>
      <c r="L119" s="41" t="s">
        <v>4836</v>
      </c>
      <c r="M119" s="41">
        <v>440032</v>
      </c>
      <c r="N119" s="47"/>
      <c r="O119" s="63"/>
      <c r="P119" s="63" t="str">
        <f t="shared" si="1"/>
        <v>N</v>
      </c>
      <c r="Q119" s="63"/>
      <c r="R119" s="12" t="s">
        <v>98</v>
      </c>
      <c r="S119" s="12" t="s">
        <v>443</v>
      </c>
      <c r="T119" s="12" t="s">
        <v>443</v>
      </c>
      <c r="U119" s="12">
        <v>240068</v>
      </c>
      <c r="V119" s="12"/>
      <c r="W119" s="63"/>
      <c r="X119" s="12" t="s">
        <v>365</v>
      </c>
      <c r="Y119" s="12" t="s">
        <v>362</v>
      </c>
      <c r="Z119" s="12" t="s">
        <v>362</v>
      </c>
      <c r="AA119" s="12" t="s">
        <v>6017</v>
      </c>
      <c r="AB119" s="12"/>
      <c r="AD119" s="47" t="s">
        <v>97</v>
      </c>
      <c r="AE119" s="12" t="s">
        <v>442</v>
      </c>
      <c r="AF119" s="12">
        <v>240085</v>
      </c>
      <c r="AG119" s="48" t="str">
        <f>IFERROR(VLOOKUP($AF119,ELIST!$A$1:$B$1504,2,FALSE),"")</f>
        <v>Sanchez, Martin</v>
      </c>
      <c r="AI119" s="34" t="s">
        <v>6022</v>
      </c>
      <c r="AJ119" s="34" t="s">
        <v>376</v>
      </c>
      <c r="AK119" s="34" t="s">
        <v>3175</v>
      </c>
      <c r="AL119" s="34" t="s">
        <v>376</v>
      </c>
      <c r="AN119" s="43" t="s">
        <v>402</v>
      </c>
      <c r="AO119" s="43" t="s">
        <v>389</v>
      </c>
      <c r="AP119" s="43">
        <v>240254</v>
      </c>
      <c r="AQ119" s="43" t="s">
        <v>4969</v>
      </c>
      <c r="AT119" s="42" t="s">
        <v>94</v>
      </c>
      <c r="AU119" s="42" t="s">
        <v>436</v>
      </c>
      <c r="AV119" s="42">
        <v>240083</v>
      </c>
      <c r="AW119" s="42" t="s">
        <v>4832</v>
      </c>
      <c r="AY119" s="42" t="s">
        <v>94</v>
      </c>
      <c r="AZ119" s="42" t="s">
        <v>436</v>
      </c>
      <c r="BA119" s="42">
        <v>240083</v>
      </c>
      <c r="BB119" s="42" t="s">
        <v>436</v>
      </c>
      <c r="BE119" s="41" t="s">
        <v>93</v>
      </c>
      <c r="BF119" s="41" t="s">
        <v>529</v>
      </c>
      <c r="BG119" s="41" t="s">
        <v>3206</v>
      </c>
      <c r="BH119" s="41" t="s">
        <v>529</v>
      </c>
      <c r="BL119" s="41" t="s">
        <v>3326</v>
      </c>
      <c r="BM119" s="41" t="s">
        <v>94</v>
      </c>
      <c r="BN119" s="41" t="s">
        <v>436</v>
      </c>
      <c r="BO119" s="41">
        <v>240083</v>
      </c>
      <c r="BP119" s="41" t="s">
        <v>94</v>
      </c>
    </row>
    <row r="120" spans="1:68" x14ac:dyDescent="0.3">
      <c r="A120" s="41" t="s">
        <v>87</v>
      </c>
      <c r="B120" s="41" t="s">
        <v>4820</v>
      </c>
      <c r="C120" s="41">
        <v>240037</v>
      </c>
      <c r="D120" s="41" t="s">
        <v>4820</v>
      </c>
      <c r="E120" s="134"/>
      <c r="F120" s="120" t="s">
        <v>95</v>
      </c>
      <c r="G120" s="120" t="s">
        <v>4834</v>
      </c>
      <c r="H120" s="120">
        <v>410012</v>
      </c>
      <c r="I120" s="120" t="s">
        <v>4834</v>
      </c>
      <c r="K120" s="41" t="s">
        <v>97</v>
      </c>
      <c r="L120" s="41" t="s">
        <v>442</v>
      </c>
      <c r="M120" s="41">
        <v>240085</v>
      </c>
      <c r="N120" s="47"/>
      <c r="O120" s="63"/>
      <c r="P120" s="63" t="str">
        <f t="shared" si="1"/>
        <v>N</v>
      </c>
      <c r="Q120" s="63"/>
      <c r="R120" s="12" t="s">
        <v>3799</v>
      </c>
      <c r="S120" s="12" t="s">
        <v>409</v>
      </c>
      <c r="T120" s="12" t="s">
        <v>409</v>
      </c>
      <c r="U120" s="12">
        <v>800033</v>
      </c>
      <c r="V120" s="12"/>
      <c r="W120" s="63"/>
      <c r="X120" s="12" t="s">
        <v>297</v>
      </c>
      <c r="Y120" s="12" t="s">
        <v>529</v>
      </c>
      <c r="Z120" s="12" t="s">
        <v>529</v>
      </c>
      <c r="AA120" s="12">
        <v>800044</v>
      </c>
      <c r="AB120" s="12"/>
      <c r="AD120" s="47" t="s">
        <v>98</v>
      </c>
      <c r="AE120" s="12" t="s">
        <v>443</v>
      </c>
      <c r="AF120" s="12">
        <v>240068</v>
      </c>
      <c r="AG120" s="48" t="str">
        <f>IFERROR(VLOOKUP($AF120,ELIST!$A$1:$B$1504,2,FALSE),"")</f>
        <v>Reyes Diaz, Juan C.</v>
      </c>
      <c r="AI120" s="12" t="s">
        <v>90</v>
      </c>
      <c r="AJ120" s="12" t="s">
        <v>429</v>
      </c>
      <c r="AK120" s="12">
        <v>410002</v>
      </c>
      <c r="AL120" s="12" t="s">
        <v>4935</v>
      </c>
      <c r="AN120" s="42" t="s">
        <v>95</v>
      </c>
      <c r="AO120" s="42" t="s">
        <v>439</v>
      </c>
      <c r="AP120" s="42">
        <v>410012</v>
      </c>
      <c r="AQ120" s="42" t="s">
        <v>4970</v>
      </c>
      <c r="AT120" s="43" t="s">
        <v>437</v>
      </c>
      <c r="AU120" s="43" t="s">
        <v>438</v>
      </c>
      <c r="AV120" s="43">
        <v>210010</v>
      </c>
      <c r="AW120" s="43" t="s">
        <v>4833</v>
      </c>
      <c r="AY120" s="43" t="s">
        <v>437</v>
      </c>
      <c r="AZ120" s="43" t="s">
        <v>438</v>
      </c>
      <c r="BA120" s="43">
        <v>210010</v>
      </c>
      <c r="BB120" s="43" t="s">
        <v>438</v>
      </c>
      <c r="BE120" s="41" t="s">
        <v>433</v>
      </c>
      <c r="BF120" s="41" t="s">
        <v>542</v>
      </c>
      <c r="BG120" s="41">
        <v>230005</v>
      </c>
      <c r="BH120" s="41" t="s">
        <v>542</v>
      </c>
      <c r="BL120" s="41" t="s">
        <v>3327</v>
      </c>
      <c r="BM120" s="41" t="s">
        <v>437</v>
      </c>
      <c r="BN120" s="41" t="s">
        <v>438</v>
      </c>
      <c r="BO120" s="41">
        <v>210010</v>
      </c>
      <c r="BP120" s="41" t="s">
        <v>437</v>
      </c>
    </row>
    <row r="121" spans="1:68" x14ac:dyDescent="0.3">
      <c r="A121" s="41" t="s">
        <v>260</v>
      </c>
      <c r="B121" s="41" t="s">
        <v>4737</v>
      </c>
      <c r="C121" s="41">
        <v>240075</v>
      </c>
      <c r="D121" s="41" t="s">
        <v>4737</v>
      </c>
      <c r="E121" s="134"/>
      <c r="F121" s="120" t="s">
        <v>96</v>
      </c>
      <c r="G121" s="120" t="s">
        <v>4835</v>
      </c>
      <c r="H121" s="120">
        <v>210053</v>
      </c>
      <c r="I121" s="120" t="s">
        <v>4835</v>
      </c>
      <c r="K121" s="41" t="s">
        <v>7801</v>
      </c>
      <c r="L121" s="41" t="s">
        <v>3273</v>
      </c>
      <c r="M121" s="41" t="s">
        <v>3273</v>
      </c>
      <c r="N121" s="70"/>
      <c r="O121" s="63"/>
      <c r="P121" s="63" t="str">
        <f t="shared" si="1"/>
        <v>N</v>
      </c>
      <c r="Q121" s="63"/>
      <c r="R121" s="12" t="s">
        <v>3800</v>
      </c>
      <c r="S121" s="12" t="s">
        <v>4897</v>
      </c>
      <c r="T121" s="12" t="s">
        <v>4897</v>
      </c>
      <c r="U121" s="12">
        <v>240028</v>
      </c>
      <c r="V121" s="12"/>
      <c r="W121" s="63"/>
      <c r="X121" s="12" t="s">
        <v>306</v>
      </c>
      <c r="Y121" s="12" t="s">
        <v>4512</v>
      </c>
      <c r="Z121" s="12" t="s">
        <v>4512</v>
      </c>
      <c r="AA121" s="12" t="s">
        <v>3711</v>
      </c>
      <c r="AB121" s="12"/>
      <c r="AD121" s="47" t="s">
        <v>3799</v>
      </c>
      <c r="AE121" s="12" t="s">
        <v>409</v>
      </c>
      <c r="AF121" s="12">
        <v>800033</v>
      </c>
      <c r="AG121" s="48" t="str">
        <f>IFERROR(VLOOKUP($AF121,ELIST!$A$1:$B$1504,2,FALSE),"")</f>
        <v>Belflower, Christopher W.</v>
      </c>
      <c r="AI121" s="34" t="s">
        <v>91</v>
      </c>
      <c r="AJ121" s="34" t="s">
        <v>414</v>
      </c>
      <c r="AK121" s="34">
        <v>440259</v>
      </c>
      <c r="AL121" s="34" t="s">
        <v>4965</v>
      </c>
      <c r="AN121" s="42" t="s">
        <v>292</v>
      </c>
      <c r="AO121" s="42" t="s">
        <v>342</v>
      </c>
      <c r="AP121" s="42">
        <v>210074</v>
      </c>
      <c r="AQ121" s="42" t="s">
        <v>4971</v>
      </c>
      <c r="AT121" s="42" t="s">
        <v>95</v>
      </c>
      <c r="AU121" s="42" t="s">
        <v>439</v>
      </c>
      <c r="AV121" s="42">
        <v>410012</v>
      </c>
      <c r="AW121" s="42" t="s">
        <v>4834</v>
      </c>
      <c r="AY121" s="42" t="s">
        <v>95</v>
      </c>
      <c r="AZ121" s="42" t="s">
        <v>439</v>
      </c>
      <c r="BA121" s="42">
        <v>410012</v>
      </c>
      <c r="BB121" s="42" t="s">
        <v>439</v>
      </c>
      <c r="BE121" s="41" t="s">
        <v>435</v>
      </c>
      <c r="BF121" s="41" t="s">
        <v>543</v>
      </c>
      <c r="BG121" s="41">
        <v>210050</v>
      </c>
      <c r="BH121" s="41" t="s">
        <v>543</v>
      </c>
      <c r="BL121" s="41" t="s">
        <v>3328</v>
      </c>
      <c r="BM121" s="41" t="s">
        <v>95</v>
      </c>
      <c r="BN121" s="41" t="s">
        <v>439</v>
      </c>
      <c r="BO121" s="41">
        <v>410012</v>
      </c>
      <c r="BP121" s="41" t="s">
        <v>95</v>
      </c>
    </row>
    <row r="122" spans="1:68" x14ac:dyDescent="0.3">
      <c r="A122" s="41" t="s">
        <v>88</v>
      </c>
      <c r="B122" s="41" t="s">
        <v>4823</v>
      </c>
      <c r="C122" s="41">
        <v>240051</v>
      </c>
      <c r="D122" s="41" t="s">
        <v>4823</v>
      </c>
      <c r="E122" s="134"/>
      <c r="F122" s="120" t="s">
        <v>253</v>
      </c>
      <c r="G122" s="120" t="s">
        <v>4836</v>
      </c>
      <c r="H122" s="120">
        <v>440032</v>
      </c>
      <c r="I122" s="120" t="s">
        <v>4836</v>
      </c>
      <c r="K122" s="41" t="s">
        <v>98</v>
      </c>
      <c r="L122" s="41" t="s">
        <v>4839</v>
      </c>
      <c r="M122" s="41">
        <v>240068</v>
      </c>
      <c r="N122" s="47"/>
      <c r="O122" s="63"/>
      <c r="P122" s="63" t="str">
        <f t="shared" si="1"/>
        <v>N</v>
      </c>
      <c r="Q122" s="63"/>
      <c r="R122" s="12" t="s">
        <v>3801</v>
      </c>
      <c r="S122" s="12" t="s">
        <v>495</v>
      </c>
      <c r="T122" s="12" t="s">
        <v>495</v>
      </c>
      <c r="U122" s="12">
        <v>800053</v>
      </c>
      <c r="V122" s="12"/>
      <c r="W122" s="63"/>
      <c r="X122" s="12" t="s">
        <v>54</v>
      </c>
      <c r="Y122" s="12" t="s">
        <v>529</v>
      </c>
      <c r="Z122" s="12" t="s">
        <v>529</v>
      </c>
      <c r="AA122" s="12">
        <v>210040</v>
      </c>
      <c r="AB122" s="12"/>
      <c r="AD122" s="47" t="s">
        <v>3800</v>
      </c>
      <c r="AE122" s="12" t="s">
        <v>4897</v>
      </c>
      <c r="AF122" s="12">
        <v>240028</v>
      </c>
      <c r="AG122" s="48" t="str">
        <f>IFERROR(VLOOKUP($AF122,ELIST!$A$1:$B$1504,2,FALSE),"")</f>
        <v>Claudio, Hector J.</v>
      </c>
      <c r="AI122" s="12" t="s">
        <v>92</v>
      </c>
      <c r="AJ122" s="12" t="s">
        <v>431</v>
      </c>
      <c r="AK122" s="12">
        <v>240441</v>
      </c>
      <c r="AL122" s="12" t="s">
        <v>4922</v>
      </c>
      <c r="AN122" s="43" t="s">
        <v>365</v>
      </c>
      <c r="AO122" s="43" t="s">
        <v>362</v>
      </c>
      <c r="AP122" s="43" t="s">
        <v>3265</v>
      </c>
      <c r="AQ122" s="43" t="e">
        <v>#N/A</v>
      </c>
      <c r="AT122" s="43" t="s">
        <v>96</v>
      </c>
      <c r="AU122" s="43" t="s">
        <v>440</v>
      </c>
      <c r="AV122" s="43">
        <v>210053</v>
      </c>
      <c r="AW122" s="43" t="s">
        <v>4835</v>
      </c>
      <c r="AY122" s="43" t="s">
        <v>96</v>
      </c>
      <c r="AZ122" s="43" t="s">
        <v>440</v>
      </c>
      <c r="BA122" s="43">
        <v>210053</v>
      </c>
      <c r="BB122" s="43" t="s">
        <v>440</v>
      </c>
      <c r="BE122" s="41" t="s">
        <v>94</v>
      </c>
      <c r="BF122" s="41" t="s">
        <v>436</v>
      </c>
      <c r="BG122" s="41">
        <v>240083</v>
      </c>
      <c r="BH122" s="41" t="s">
        <v>436</v>
      </c>
      <c r="BL122" s="41" t="s">
        <v>3329</v>
      </c>
      <c r="BM122" s="41" t="s">
        <v>96</v>
      </c>
      <c r="BN122" s="41" t="s">
        <v>440</v>
      </c>
      <c r="BO122" s="41">
        <v>210053</v>
      </c>
      <c r="BP122" s="41" t="s">
        <v>96</v>
      </c>
    </row>
    <row r="123" spans="1:68" x14ac:dyDescent="0.3">
      <c r="A123" s="41" t="s">
        <v>89</v>
      </c>
      <c r="B123" s="41" t="s">
        <v>4784</v>
      </c>
      <c r="C123" s="41">
        <v>440086</v>
      </c>
      <c r="D123" s="41" t="s">
        <v>4784</v>
      </c>
      <c r="E123" s="134"/>
      <c r="F123" s="120" t="s">
        <v>97</v>
      </c>
      <c r="G123" s="120" t="s">
        <v>442</v>
      </c>
      <c r="H123" s="120">
        <v>240085</v>
      </c>
      <c r="I123" s="120" t="s">
        <v>442</v>
      </c>
      <c r="K123" s="41" t="s">
        <v>3448</v>
      </c>
      <c r="L123" s="41" t="s">
        <v>3449</v>
      </c>
      <c r="M123" s="41">
        <v>800001</v>
      </c>
      <c r="N123" s="70"/>
      <c r="O123" s="63"/>
      <c r="P123" s="63" t="str">
        <f t="shared" si="1"/>
        <v>N</v>
      </c>
      <c r="Q123" s="63"/>
      <c r="R123" s="12" t="s">
        <v>6040</v>
      </c>
      <c r="S123" s="12" t="s">
        <v>418</v>
      </c>
      <c r="T123" s="12" t="s">
        <v>418</v>
      </c>
      <c r="U123" s="12">
        <v>210071</v>
      </c>
      <c r="V123" s="12"/>
      <c r="W123" s="63"/>
      <c r="X123" s="12" t="s">
        <v>512</v>
      </c>
      <c r="Y123" s="12" t="s">
        <v>514</v>
      </c>
      <c r="Z123" s="12" t="s">
        <v>514</v>
      </c>
      <c r="AA123" s="12" t="s">
        <v>3273</v>
      </c>
      <c r="AB123" s="12"/>
      <c r="AD123" s="47" t="s">
        <v>3801</v>
      </c>
      <c r="AE123" s="12" t="s">
        <v>495</v>
      </c>
      <c r="AF123" s="12">
        <v>800053</v>
      </c>
      <c r="AG123" s="48" t="str">
        <f>IFERROR(VLOOKUP($AF123,ELIST!$A$1:$B$1504,2,FALSE),"")</f>
        <v>Garcia Mancilla, Edgar</v>
      </c>
      <c r="AI123" s="34" t="s">
        <v>93</v>
      </c>
      <c r="AJ123" s="34" t="s">
        <v>491</v>
      </c>
      <c r="AK123" s="34">
        <v>210064</v>
      </c>
      <c r="AL123" s="34" t="s">
        <v>4860</v>
      </c>
      <c r="AN123" s="43" t="s">
        <v>383</v>
      </c>
      <c r="AO123" s="43" t="s">
        <v>374</v>
      </c>
      <c r="AP123" s="43" t="s">
        <v>3172</v>
      </c>
      <c r="AQ123" s="43" t="s">
        <v>4972</v>
      </c>
      <c r="AT123" s="42" t="s">
        <v>253</v>
      </c>
      <c r="AU123" s="42" t="s">
        <v>441</v>
      </c>
      <c r="AV123" s="42">
        <v>440032</v>
      </c>
      <c r="AW123" s="42" t="s">
        <v>4836</v>
      </c>
      <c r="AY123" s="42" t="s">
        <v>253</v>
      </c>
      <c r="AZ123" s="42" t="s">
        <v>441</v>
      </c>
      <c r="BA123" s="42">
        <v>440032</v>
      </c>
      <c r="BB123" s="42" t="s">
        <v>441</v>
      </c>
      <c r="BE123" s="41" t="s">
        <v>437</v>
      </c>
      <c r="BF123" s="41" t="s">
        <v>438</v>
      </c>
      <c r="BG123" s="41">
        <v>210010</v>
      </c>
      <c r="BH123" s="41" t="s">
        <v>438</v>
      </c>
      <c r="BL123" s="41" t="s">
        <v>3330</v>
      </c>
      <c r="BM123" s="41" t="s">
        <v>253</v>
      </c>
      <c r="BN123" s="41" t="s">
        <v>441</v>
      </c>
      <c r="BO123" s="41">
        <v>440032</v>
      </c>
      <c r="BP123" s="41" t="s">
        <v>253</v>
      </c>
    </row>
    <row r="124" spans="1:68" x14ac:dyDescent="0.3">
      <c r="A124" s="41" t="s">
        <v>6022</v>
      </c>
      <c r="B124" s="41" t="s">
        <v>4779</v>
      </c>
      <c r="C124" s="41" t="s">
        <v>3175</v>
      </c>
      <c r="D124" s="41" t="s">
        <v>4779</v>
      </c>
      <c r="E124" s="134"/>
      <c r="F124" s="120" t="s">
        <v>7801</v>
      </c>
      <c r="G124" s="120" t="s">
        <v>3273</v>
      </c>
      <c r="H124" s="120"/>
      <c r="I124" s="120" t="s">
        <v>3273</v>
      </c>
      <c r="K124" s="41" t="s">
        <v>3799</v>
      </c>
      <c r="L124" s="41" t="s">
        <v>4802</v>
      </c>
      <c r="M124" s="41">
        <v>800033</v>
      </c>
      <c r="N124" s="47"/>
      <c r="O124" s="63"/>
      <c r="P124" s="63" t="str">
        <f t="shared" si="1"/>
        <v>N</v>
      </c>
      <c r="Q124" s="63"/>
      <c r="R124" s="12" t="s">
        <v>6041</v>
      </c>
      <c r="S124" s="12" t="s">
        <v>3745</v>
      </c>
      <c r="T124" s="12" t="s">
        <v>3745</v>
      </c>
      <c r="U124" s="12">
        <v>210084</v>
      </c>
      <c r="V124" s="12"/>
      <c r="W124" s="63"/>
      <c r="X124" s="12" t="s">
        <v>95</v>
      </c>
      <c r="Y124" s="12" t="s">
        <v>439</v>
      </c>
      <c r="Z124" s="12" t="s">
        <v>439</v>
      </c>
      <c r="AA124" s="12">
        <v>410012</v>
      </c>
      <c r="AB124" s="12"/>
      <c r="AD124" s="47" t="s">
        <v>6040</v>
      </c>
      <c r="AE124" s="12" t="s">
        <v>418</v>
      </c>
      <c r="AF124" s="12">
        <v>210071</v>
      </c>
      <c r="AG124" s="48" t="str">
        <f>IFERROR(VLOOKUP($AF124,ELIST!$A$1:$B$1504,2,FALSE),"")</f>
        <v>Ehimhen, Gerald A.</v>
      </c>
      <c r="AI124" s="12" t="s">
        <v>433</v>
      </c>
      <c r="AJ124" s="12" t="s">
        <v>434</v>
      </c>
      <c r="AK124" s="12">
        <v>230005</v>
      </c>
      <c r="AL124" s="12" t="s">
        <v>4884</v>
      </c>
      <c r="AN124" s="43" t="s">
        <v>377</v>
      </c>
      <c r="AO124" s="43" t="s">
        <v>4974</v>
      </c>
      <c r="AP124" s="43" t="s">
        <v>3690</v>
      </c>
      <c r="AQ124" s="43" t="e">
        <v>#N/A</v>
      </c>
      <c r="AT124" s="43" t="s">
        <v>97</v>
      </c>
      <c r="AU124" s="43" t="s">
        <v>442</v>
      </c>
      <c r="AV124" s="43">
        <v>240085</v>
      </c>
      <c r="AW124" s="43" t="s">
        <v>4837</v>
      </c>
      <c r="AY124" s="43" t="s">
        <v>97</v>
      </c>
      <c r="AZ124" s="43" t="s">
        <v>442</v>
      </c>
      <c r="BA124" s="43">
        <v>240085</v>
      </c>
      <c r="BB124" s="43" t="s">
        <v>442</v>
      </c>
      <c r="BE124" s="41" t="s">
        <v>95</v>
      </c>
      <c r="BF124" s="41" t="s">
        <v>439</v>
      </c>
      <c r="BG124" s="41">
        <v>410012</v>
      </c>
      <c r="BH124" s="41" t="s">
        <v>439</v>
      </c>
      <c r="BL124" s="41" t="s">
        <v>3331</v>
      </c>
      <c r="BM124" s="41" t="s">
        <v>97</v>
      </c>
      <c r="BN124" s="41" t="s">
        <v>442</v>
      </c>
      <c r="BO124" s="41">
        <v>240085</v>
      </c>
      <c r="BP124" s="41" t="s">
        <v>97</v>
      </c>
    </row>
    <row r="125" spans="1:68" x14ac:dyDescent="0.3">
      <c r="A125" s="41" t="s">
        <v>90</v>
      </c>
      <c r="B125" s="41" t="s">
        <v>4825</v>
      </c>
      <c r="C125" s="41">
        <v>410002</v>
      </c>
      <c r="D125" s="41" t="s">
        <v>4825</v>
      </c>
      <c r="E125" s="134"/>
      <c r="F125" s="120" t="s">
        <v>98</v>
      </c>
      <c r="G125" s="120" t="s">
        <v>4839</v>
      </c>
      <c r="H125" s="120">
        <v>240068</v>
      </c>
      <c r="I125" s="120" t="s">
        <v>4839</v>
      </c>
      <c r="K125" s="41" t="s">
        <v>3800</v>
      </c>
      <c r="L125" s="41" t="s">
        <v>4822</v>
      </c>
      <c r="M125" s="41">
        <v>240028</v>
      </c>
      <c r="N125" s="47"/>
      <c r="O125" s="63"/>
      <c r="P125" s="63" t="str">
        <f t="shared" si="1"/>
        <v>N</v>
      </c>
      <c r="Q125" s="63"/>
      <c r="R125" s="12" t="s">
        <v>6042</v>
      </c>
      <c r="S125" s="12" t="s">
        <v>6043</v>
      </c>
      <c r="T125" s="12" t="s">
        <v>6043</v>
      </c>
      <c r="U125" s="12" t="s">
        <v>890</v>
      </c>
      <c r="V125" s="12"/>
      <c r="W125" s="63"/>
      <c r="X125" s="12" t="s">
        <v>377</v>
      </c>
      <c r="Y125" s="12" t="s">
        <v>4974</v>
      </c>
      <c r="Z125" s="12" t="s">
        <v>4974</v>
      </c>
      <c r="AA125" s="12" t="s">
        <v>3690</v>
      </c>
      <c r="AB125" s="12"/>
      <c r="AD125" s="47" t="s">
        <v>6041</v>
      </c>
      <c r="AE125" s="12" t="s">
        <v>3745</v>
      </c>
      <c r="AF125" s="12">
        <v>210084</v>
      </c>
      <c r="AG125" s="48" t="str">
        <f>IFERROR(VLOOKUP($AF125,ELIST!$A$1:$B$1504,2,FALSE),"")</f>
        <v>Hanna, Patrichia N.</v>
      </c>
      <c r="AI125" s="34" t="s">
        <v>435</v>
      </c>
      <c r="AJ125" s="34" t="s">
        <v>543</v>
      </c>
      <c r="AK125" s="34">
        <v>210050</v>
      </c>
      <c r="AL125" s="34" t="s">
        <v>4937</v>
      </c>
      <c r="AN125" s="44" t="s">
        <v>99</v>
      </c>
      <c r="AO125" s="44" t="s">
        <v>445</v>
      </c>
      <c r="AP125" s="44">
        <v>240617</v>
      </c>
      <c r="AQ125" s="44" t="s">
        <v>4975</v>
      </c>
      <c r="AT125" s="42" t="s">
        <v>98</v>
      </c>
      <c r="AU125" s="42" t="s">
        <v>4838</v>
      </c>
      <c r="AV125" s="42">
        <v>240068</v>
      </c>
      <c r="AW125" s="42" t="s">
        <v>4839</v>
      </c>
      <c r="AY125" s="42" t="s">
        <v>98</v>
      </c>
      <c r="AZ125" s="42" t="s">
        <v>443</v>
      </c>
      <c r="BA125" s="42">
        <v>240068</v>
      </c>
      <c r="BB125" s="42" t="s">
        <v>443</v>
      </c>
      <c r="BE125" s="41" t="s">
        <v>96</v>
      </c>
      <c r="BF125" s="41" t="s">
        <v>440</v>
      </c>
      <c r="BG125" s="41">
        <v>210053</v>
      </c>
      <c r="BH125" s="41" t="s">
        <v>440</v>
      </c>
      <c r="BL125" s="41" t="s">
        <v>3332</v>
      </c>
      <c r="BM125" s="41" t="s">
        <v>98</v>
      </c>
      <c r="BN125" s="41" t="s">
        <v>443</v>
      </c>
      <c r="BO125" s="41">
        <v>240068</v>
      </c>
      <c r="BP125" s="41" t="s">
        <v>98</v>
      </c>
    </row>
    <row r="126" spans="1:68" x14ac:dyDescent="0.3">
      <c r="A126" s="41" t="s">
        <v>91</v>
      </c>
      <c r="B126" s="41" t="s">
        <v>4826</v>
      </c>
      <c r="C126" s="41">
        <v>440259</v>
      </c>
      <c r="D126" s="41" t="s">
        <v>4826</v>
      </c>
      <c r="E126" s="134"/>
      <c r="F126" s="120" t="s">
        <v>3448</v>
      </c>
      <c r="G126" s="120" t="s">
        <v>3273</v>
      </c>
      <c r="H126" s="120"/>
      <c r="I126" s="120" t="s">
        <v>3273</v>
      </c>
      <c r="K126" s="41" t="s">
        <v>3801</v>
      </c>
      <c r="L126" s="41" t="s">
        <v>3224</v>
      </c>
      <c r="M126" s="41">
        <v>800053</v>
      </c>
      <c r="N126" s="47"/>
      <c r="O126" s="63"/>
      <c r="P126" s="63" t="str">
        <f t="shared" si="1"/>
        <v>N</v>
      </c>
      <c r="Q126" s="63"/>
      <c r="R126" s="12" t="s">
        <v>6044</v>
      </c>
      <c r="S126" s="12" t="s">
        <v>6043</v>
      </c>
      <c r="T126" s="12" t="s">
        <v>6043</v>
      </c>
      <c r="U126" s="12" t="s">
        <v>890</v>
      </c>
      <c r="V126" s="12"/>
      <c r="W126" s="63"/>
      <c r="X126" s="12" t="s">
        <v>437</v>
      </c>
      <c r="Y126" s="12" t="s">
        <v>438</v>
      </c>
      <c r="Z126" s="12" t="s">
        <v>438</v>
      </c>
      <c r="AA126" s="12">
        <v>210010</v>
      </c>
      <c r="AB126" s="12"/>
      <c r="AD126" s="47" t="s">
        <v>6042</v>
      </c>
      <c r="AE126" s="12" t="s">
        <v>6043</v>
      </c>
      <c r="AF126" s="12" t="s">
        <v>890</v>
      </c>
      <c r="AG126" s="48" t="str">
        <f>IFERROR(VLOOKUP($AF126,ELIST!$A$1:$B$1504,2,FALSE),"")</f>
        <v/>
      </c>
      <c r="AI126" s="12" t="s">
        <v>94</v>
      </c>
      <c r="AJ126" s="12" t="s">
        <v>436</v>
      </c>
      <c r="AK126" s="12">
        <v>240083</v>
      </c>
      <c r="AL126" s="12" t="s">
        <v>4899</v>
      </c>
      <c r="AN126" s="43" t="s">
        <v>318</v>
      </c>
      <c r="AO126" s="43" t="s">
        <v>502</v>
      </c>
      <c r="AP126" s="43">
        <v>240696</v>
      </c>
      <c r="AQ126" s="43" t="s">
        <v>4976</v>
      </c>
      <c r="AT126" s="43" t="s">
        <v>3448</v>
      </c>
      <c r="AU126" s="43" t="s">
        <v>3449</v>
      </c>
      <c r="AV126" s="43">
        <v>800002</v>
      </c>
      <c r="AW126" s="43" t="s">
        <v>4840</v>
      </c>
      <c r="AY126" s="43" t="s">
        <v>444</v>
      </c>
      <c r="AZ126" s="43" t="s">
        <v>345</v>
      </c>
      <c r="BA126" s="43">
        <v>240036</v>
      </c>
      <c r="BB126" s="43" t="s">
        <v>345</v>
      </c>
      <c r="BE126" s="41" t="s">
        <v>253</v>
      </c>
      <c r="BF126" s="41" t="s">
        <v>441</v>
      </c>
      <c r="BG126" s="41">
        <v>440032</v>
      </c>
      <c r="BH126" s="41" t="s">
        <v>441</v>
      </c>
      <c r="BL126" s="41" t="s">
        <v>3335</v>
      </c>
      <c r="BM126" s="41" t="s">
        <v>444</v>
      </c>
      <c r="BN126" s="41" t="s">
        <v>529</v>
      </c>
      <c r="BO126" s="41" t="s">
        <v>529</v>
      </c>
      <c r="BP126" s="41" t="s">
        <v>444</v>
      </c>
    </row>
    <row r="127" spans="1:68" x14ac:dyDescent="0.3">
      <c r="A127" s="41" t="s">
        <v>92</v>
      </c>
      <c r="B127" s="41" t="s">
        <v>4828</v>
      </c>
      <c r="C127" s="41">
        <v>240441</v>
      </c>
      <c r="D127" s="41" t="s">
        <v>4828</v>
      </c>
      <c r="E127" s="134"/>
      <c r="F127" s="120" t="s">
        <v>3799</v>
      </c>
      <c r="G127" s="120" t="s">
        <v>4802</v>
      </c>
      <c r="H127" s="120">
        <v>800033</v>
      </c>
      <c r="I127" s="120" t="s">
        <v>4802</v>
      </c>
      <c r="K127" s="41" t="s">
        <v>6040</v>
      </c>
      <c r="L127" s="41" t="s">
        <v>4812</v>
      </c>
      <c r="M127" s="41">
        <v>210071</v>
      </c>
      <c r="N127" s="47"/>
      <c r="O127" s="63"/>
      <c r="P127" s="63" t="str">
        <f t="shared" si="1"/>
        <v>N</v>
      </c>
      <c r="Q127" s="63"/>
      <c r="R127" s="12" t="s">
        <v>6045</v>
      </c>
      <c r="S127" s="12" t="s">
        <v>345</v>
      </c>
      <c r="T127" s="12" t="s">
        <v>345</v>
      </c>
      <c r="U127" s="12">
        <v>800044</v>
      </c>
      <c r="V127" s="12"/>
      <c r="W127" s="63"/>
      <c r="X127" s="12" t="s">
        <v>481</v>
      </c>
      <c r="Y127" s="12" t="s">
        <v>3310</v>
      </c>
      <c r="Z127" s="12" t="s">
        <v>3310</v>
      </c>
      <c r="AA127" s="12">
        <v>240607</v>
      </c>
      <c r="AB127" s="12"/>
      <c r="AD127" s="47" t="s">
        <v>6044</v>
      </c>
      <c r="AE127" s="12" t="s">
        <v>6043</v>
      </c>
      <c r="AF127" s="12" t="s">
        <v>890</v>
      </c>
      <c r="AG127" s="48" t="str">
        <f>IFERROR(VLOOKUP($AF127,ELIST!$A$1:$B$1504,2,FALSE),"")</f>
        <v/>
      </c>
      <c r="AI127" s="34" t="s">
        <v>437</v>
      </c>
      <c r="AJ127" s="34" t="s">
        <v>438</v>
      </c>
      <c r="AK127" s="34">
        <v>210010</v>
      </c>
      <c r="AL127" s="34" t="s">
        <v>4956</v>
      </c>
      <c r="AN127" s="42" t="s">
        <v>532</v>
      </c>
      <c r="AO127" s="42" t="s">
        <v>533</v>
      </c>
      <c r="AP127" s="42" t="s">
        <v>4977</v>
      </c>
      <c r="AQ127" s="42" t="e">
        <v>#N/A</v>
      </c>
      <c r="AT127" s="42" t="s">
        <v>3799</v>
      </c>
      <c r="AU127" s="42" t="s">
        <v>4527</v>
      </c>
      <c r="AV127" s="42" t="e">
        <v>#N/A</v>
      </c>
      <c r="AW127" s="42" t="e">
        <v>#N/A</v>
      </c>
      <c r="AY127" s="42" t="s">
        <v>99</v>
      </c>
      <c r="AZ127" s="42" t="s">
        <v>445</v>
      </c>
      <c r="BA127" s="42">
        <v>240617</v>
      </c>
      <c r="BB127" s="42" t="s">
        <v>445</v>
      </c>
      <c r="BE127" s="41" t="s">
        <v>97</v>
      </c>
      <c r="BF127" s="41" t="s">
        <v>442</v>
      </c>
      <c r="BG127" s="41">
        <v>240085</v>
      </c>
      <c r="BH127" s="41" t="s">
        <v>442</v>
      </c>
      <c r="BL127" s="41" t="s">
        <v>3333</v>
      </c>
      <c r="BM127" s="41" t="s">
        <v>99</v>
      </c>
      <c r="BN127" s="41" t="s">
        <v>445</v>
      </c>
      <c r="BO127" s="41">
        <v>240617</v>
      </c>
      <c r="BP127" s="41" t="s">
        <v>99</v>
      </c>
    </row>
    <row r="128" spans="1:68" x14ac:dyDescent="0.3">
      <c r="A128" s="41" t="s">
        <v>93</v>
      </c>
      <c r="B128" s="41" t="s">
        <v>4829</v>
      </c>
      <c r="C128" s="41">
        <v>210064</v>
      </c>
      <c r="D128" s="41" t="s">
        <v>4829</v>
      </c>
      <c r="E128" s="134"/>
      <c r="F128" s="120" t="s">
        <v>3800</v>
      </c>
      <c r="G128" s="120" t="s">
        <v>4822</v>
      </c>
      <c r="H128" s="120">
        <v>240028</v>
      </c>
      <c r="I128" s="120" t="s">
        <v>4822</v>
      </c>
      <c r="K128" s="41" t="s">
        <v>6041</v>
      </c>
      <c r="L128" s="41" t="s">
        <v>4806</v>
      </c>
      <c r="M128" s="41">
        <v>210084</v>
      </c>
      <c r="N128" s="47"/>
      <c r="O128" s="63"/>
      <c r="P128" s="63" t="str">
        <f t="shared" si="1"/>
        <v>N</v>
      </c>
      <c r="Q128" s="63"/>
      <c r="R128" s="12" t="s">
        <v>6046</v>
      </c>
      <c r="S128" s="12" t="s">
        <v>447</v>
      </c>
      <c r="T128" s="12" t="s">
        <v>447</v>
      </c>
      <c r="U128" s="12">
        <v>240005</v>
      </c>
      <c r="V128" s="12"/>
      <c r="W128" s="63"/>
      <c r="X128" s="12" t="s">
        <v>85</v>
      </c>
      <c r="Y128" s="12" t="s">
        <v>537</v>
      </c>
      <c r="Z128" s="12" t="s">
        <v>537</v>
      </c>
      <c r="AA128" s="12">
        <v>240054</v>
      </c>
      <c r="AB128" s="12"/>
      <c r="AD128" s="47" t="s">
        <v>6045</v>
      </c>
      <c r="AE128" s="12" t="s">
        <v>345</v>
      </c>
      <c r="AF128" s="12">
        <v>800044</v>
      </c>
      <c r="AG128" s="48" t="str">
        <f>IFERROR(VLOOKUP($AF128,ELIST!$A$1:$B$1504,2,FALSE),"")</f>
        <v>Paz, Ypolito</v>
      </c>
      <c r="AI128" s="12" t="s">
        <v>95</v>
      </c>
      <c r="AJ128" s="12" t="s">
        <v>439</v>
      </c>
      <c r="AK128" s="12">
        <v>410012</v>
      </c>
      <c r="AL128" s="12" t="s">
        <v>4970</v>
      </c>
      <c r="AN128" s="43" t="s">
        <v>54</v>
      </c>
      <c r="AO128" s="43" t="s">
        <v>393</v>
      </c>
      <c r="AP128" s="43">
        <v>210040</v>
      </c>
      <c r="AQ128" s="43" t="s">
        <v>4978</v>
      </c>
      <c r="AT128" s="43" t="s">
        <v>444</v>
      </c>
      <c r="AU128" s="43" t="s">
        <v>343</v>
      </c>
      <c r="AV128" s="43">
        <v>210041</v>
      </c>
      <c r="AW128" s="43" t="s">
        <v>4753</v>
      </c>
      <c r="AY128" s="43" t="s">
        <v>558</v>
      </c>
      <c r="AZ128" s="43" t="s">
        <v>3334</v>
      </c>
      <c r="BA128" s="43">
        <v>210077</v>
      </c>
      <c r="BB128" s="43" t="s">
        <v>3334</v>
      </c>
      <c r="BE128" s="41" t="s">
        <v>98</v>
      </c>
      <c r="BF128" s="41" t="s">
        <v>443</v>
      </c>
      <c r="BG128" s="41">
        <v>240068</v>
      </c>
      <c r="BH128" s="41" t="s">
        <v>443</v>
      </c>
      <c r="BL128" s="41" t="s">
        <v>3227</v>
      </c>
      <c r="BM128" s="41" t="s">
        <v>558</v>
      </c>
      <c r="BN128" s="41" t="s">
        <v>3334</v>
      </c>
      <c r="BO128" s="41">
        <v>210077</v>
      </c>
      <c r="BP128" s="41" t="s">
        <v>558</v>
      </c>
    </row>
    <row r="129" spans="1:60" x14ac:dyDescent="0.3">
      <c r="A129" s="41" t="s">
        <v>7799</v>
      </c>
      <c r="B129" s="41" t="s">
        <v>3273</v>
      </c>
      <c r="C129" s="41"/>
      <c r="D129" s="41" t="s">
        <v>3273</v>
      </c>
      <c r="E129" s="134"/>
      <c r="F129" s="120" t="s">
        <v>3801</v>
      </c>
      <c r="G129" s="120" t="s">
        <v>529</v>
      </c>
      <c r="H129" s="120" t="s">
        <v>529</v>
      </c>
      <c r="I129" s="120" t="s">
        <v>529</v>
      </c>
      <c r="K129" s="41" t="s">
        <v>6042</v>
      </c>
      <c r="L129" s="41" t="s">
        <v>6043</v>
      </c>
      <c r="M129" s="41" t="s">
        <v>6043</v>
      </c>
      <c r="N129" s="47"/>
      <c r="O129" s="63"/>
      <c r="P129" s="63" t="str">
        <f t="shared" si="1"/>
        <v>N</v>
      </c>
      <c r="Q129" s="63"/>
      <c r="R129" s="12" t="s">
        <v>6047</v>
      </c>
      <c r="S129" s="12" t="s">
        <v>428</v>
      </c>
      <c r="T129" s="12" t="s">
        <v>428</v>
      </c>
      <c r="U129" s="12">
        <v>440082</v>
      </c>
      <c r="V129" s="12"/>
      <c r="W129" s="63"/>
      <c r="X129" s="12" t="s">
        <v>359</v>
      </c>
      <c r="Y129" s="12" t="s">
        <v>4512</v>
      </c>
      <c r="Z129" s="12" t="s">
        <v>4512</v>
      </c>
      <c r="AA129" s="12" t="s">
        <v>6017</v>
      </c>
      <c r="AB129" s="12"/>
      <c r="AD129" s="47" t="s">
        <v>6046</v>
      </c>
      <c r="AE129" s="12" t="s">
        <v>447</v>
      </c>
      <c r="AF129" s="12">
        <v>240005</v>
      </c>
      <c r="AG129" s="48" t="str">
        <f>IFERROR(VLOOKUP($AF129,ELIST!$A$1:$B$1504,2,FALSE),"")</f>
        <v>Concha, Aaron</v>
      </c>
      <c r="AI129" s="34" t="s">
        <v>96</v>
      </c>
      <c r="AJ129" s="34" t="s">
        <v>440</v>
      </c>
      <c r="AK129" s="34">
        <v>210053</v>
      </c>
      <c r="AL129" s="34" t="s">
        <v>4902</v>
      </c>
      <c r="AN129" s="43" t="s">
        <v>460</v>
      </c>
      <c r="AO129" s="43" t="s">
        <v>391</v>
      </c>
      <c r="AP129" s="43">
        <v>440061</v>
      </c>
      <c r="AQ129" s="43" t="s">
        <v>4979</v>
      </c>
      <c r="AT129" s="41" t="s">
        <v>99</v>
      </c>
      <c r="AU129" s="41" t="s">
        <v>445</v>
      </c>
      <c r="AV129" s="41">
        <v>240617</v>
      </c>
      <c r="AW129" s="41" t="s">
        <v>4841</v>
      </c>
      <c r="BE129" s="41" t="s">
        <v>444</v>
      </c>
      <c r="BF129" s="41" t="s">
        <v>421</v>
      </c>
      <c r="BG129" s="41">
        <v>240036</v>
      </c>
      <c r="BH129" s="41" t="s">
        <v>421</v>
      </c>
    </row>
    <row r="130" spans="1:60" x14ac:dyDescent="0.3">
      <c r="A130" s="41" t="s">
        <v>433</v>
      </c>
      <c r="B130" s="41" t="s">
        <v>4830</v>
      </c>
      <c r="C130" s="41">
        <v>230005</v>
      </c>
      <c r="D130" s="41" t="s">
        <v>4830</v>
      </c>
      <c r="E130" s="134"/>
      <c r="F130" s="120" t="s">
        <v>6040</v>
      </c>
      <c r="G130" s="120" t="s">
        <v>4812</v>
      </c>
      <c r="H130" s="120">
        <v>210071</v>
      </c>
      <c r="I130" s="120" t="s">
        <v>4812</v>
      </c>
      <c r="K130" s="41" t="s">
        <v>6044</v>
      </c>
      <c r="L130" s="41" t="s">
        <v>6043</v>
      </c>
      <c r="M130" s="41" t="s">
        <v>6043</v>
      </c>
      <c r="N130" s="47"/>
      <c r="O130" s="63"/>
      <c r="P130" s="63" t="str">
        <f t="shared" si="1"/>
        <v>N</v>
      </c>
      <c r="Q130" s="63"/>
      <c r="R130" s="12" t="s">
        <v>6048</v>
      </c>
      <c r="S130" s="12" t="s">
        <v>6049</v>
      </c>
      <c r="T130" s="12" t="s">
        <v>6049</v>
      </c>
      <c r="U130" s="12" t="s">
        <v>890</v>
      </c>
      <c r="V130" s="12"/>
      <c r="W130" s="63"/>
      <c r="X130" s="12" t="s">
        <v>532</v>
      </c>
      <c r="Y130" s="12" t="s">
        <v>533</v>
      </c>
      <c r="Z130" s="12" t="s">
        <v>533</v>
      </c>
      <c r="AA130" s="12" t="s">
        <v>4977</v>
      </c>
      <c r="AB130" s="12"/>
      <c r="AD130" s="47" t="s">
        <v>6047</v>
      </c>
      <c r="AE130" s="12" t="s">
        <v>428</v>
      </c>
      <c r="AF130" s="12">
        <v>440082</v>
      </c>
      <c r="AG130" s="48" t="str">
        <f>IFERROR(VLOOKUP($AF130,ELIST!$A$1:$B$1504,2,FALSE),"")</f>
        <v>Blanco, Andres E.</v>
      </c>
      <c r="AI130" s="12" t="s">
        <v>253</v>
      </c>
      <c r="AJ130" s="12" t="s">
        <v>441</v>
      </c>
      <c r="AK130" s="12">
        <v>440032</v>
      </c>
      <c r="AL130" s="12" t="s">
        <v>4953</v>
      </c>
      <c r="AN130" s="43" t="s">
        <v>296</v>
      </c>
      <c r="AO130" s="43" t="s">
        <v>537</v>
      </c>
      <c r="AP130" s="43">
        <v>240054</v>
      </c>
      <c r="AQ130" s="43" t="s">
        <v>4980</v>
      </c>
      <c r="AT130" s="41" t="s">
        <v>558</v>
      </c>
      <c r="AU130" s="41" t="s">
        <v>3334</v>
      </c>
      <c r="AV130" s="41">
        <v>210077</v>
      </c>
      <c r="AW130" s="41" t="s">
        <v>4842</v>
      </c>
      <c r="BE130" s="41" t="s">
        <v>99</v>
      </c>
      <c r="BF130" s="41" t="s">
        <v>445</v>
      </c>
      <c r="BG130" s="41">
        <v>240617</v>
      </c>
      <c r="BH130" s="41" t="s">
        <v>445</v>
      </c>
    </row>
    <row r="131" spans="1:60" x14ac:dyDescent="0.3">
      <c r="A131" s="41" t="s">
        <v>435</v>
      </c>
      <c r="B131" s="41" t="s">
        <v>8037</v>
      </c>
      <c r="C131" s="41">
        <v>210050</v>
      </c>
      <c r="D131" s="41" t="s">
        <v>8037</v>
      </c>
      <c r="E131" s="134"/>
      <c r="F131" s="120" t="s">
        <v>6041</v>
      </c>
      <c r="G131" s="120" t="s">
        <v>529</v>
      </c>
      <c r="H131" s="120" t="s">
        <v>529</v>
      </c>
      <c r="I131" s="120" t="s">
        <v>529</v>
      </c>
      <c r="K131" s="41" t="s">
        <v>6045</v>
      </c>
      <c r="L131" s="41" t="s">
        <v>4715</v>
      </c>
      <c r="M131" s="41">
        <v>800044</v>
      </c>
      <c r="N131" s="47"/>
      <c r="O131" s="63"/>
      <c r="P131" s="63" t="str">
        <f t="shared" si="1"/>
        <v>N</v>
      </c>
      <c r="Q131" s="63"/>
      <c r="R131" s="12" t="s">
        <v>6050</v>
      </c>
      <c r="S131" s="12" t="s">
        <v>6051</v>
      </c>
      <c r="T131" s="12" t="s">
        <v>6051</v>
      </c>
      <c r="U131" s="12" t="s">
        <v>890</v>
      </c>
      <c r="V131" s="12"/>
      <c r="W131" s="63"/>
      <c r="X131" s="12" t="s">
        <v>3448</v>
      </c>
      <c r="Y131" s="12" t="s">
        <v>3449</v>
      </c>
      <c r="Z131" s="12" t="s">
        <v>3449</v>
      </c>
      <c r="AA131" s="12" t="s">
        <v>3273</v>
      </c>
      <c r="AB131" s="12"/>
      <c r="AD131" s="47" t="s">
        <v>6048</v>
      </c>
      <c r="AE131" s="12" t="s">
        <v>6049</v>
      </c>
      <c r="AF131" s="12" t="s">
        <v>890</v>
      </c>
      <c r="AG131" s="48" t="str">
        <f>IFERROR(VLOOKUP($AF131,ELIST!$A$1:$B$1504,2,FALSE),"")</f>
        <v/>
      </c>
      <c r="AI131" s="34" t="s">
        <v>97</v>
      </c>
      <c r="AJ131" s="34" t="s">
        <v>442</v>
      </c>
      <c r="AK131" s="34">
        <v>240085</v>
      </c>
      <c r="AL131" s="34" t="s">
        <v>4939</v>
      </c>
      <c r="AN131" s="43" t="s">
        <v>85</v>
      </c>
      <c r="AO131" s="43" t="s">
        <v>537</v>
      </c>
      <c r="AP131" s="43">
        <v>240054</v>
      </c>
      <c r="AQ131" s="43" t="s">
        <v>4980</v>
      </c>
      <c r="BE131" s="41" t="s">
        <v>558</v>
      </c>
      <c r="BF131" s="41" t="s">
        <v>3334</v>
      </c>
      <c r="BG131" s="41">
        <v>210077</v>
      </c>
      <c r="BH131" s="41" t="s">
        <v>3334</v>
      </c>
    </row>
    <row r="132" spans="1:60" x14ac:dyDescent="0.3">
      <c r="A132" s="41" t="s">
        <v>94</v>
      </c>
      <c r="B132" s="41" t="s">
        <v>4832</v>
      </c>
      <c r="C132" s="41">
        <v>240083</v>
      </c>
      <c r="D132" s="41" t="s">
        <v>4832</v>
      </c>
      <c r="E132" s="134"/>
      <c r="F132" s="120" t="s">
        <v>6042</v>
      </c>
      <c r="G132" s="120" t="s">
        <v>6043</v>
      </c>
      <c r="H132" s="120" t="s">
        <v>6043</v>
      </c>
      <c r="I132" s="120" t="s">
        <v>6043</v>
      </c>
      <c r="K132" s="41" t="s">
        <v>6046</v>
      </c>
      <c r="L132" s="41" t="s">
        <v>4810</v>
      </c>
      <c r="M132" s="41">
        <v>240005</v>
      </c>
      <c r="N132" s="47"/>
      <c r="O132" s="63"/>
      <c r="P132" s="63" t="str">
        <f t="shared" ref="P132:P134" si="2">IF(K132=R132,"","N")</f>
        <v>N</v>
      </c>
      <c r="Q132" s="63"/>
      <c r="R132" s="12" t="s">
        <v>444</v>
      </c>
      <c r="S132" s="12" t="s">
        <v>5270</v>
      </c>
      <c r="T132" s="12" t="s">
        <v>5270</v>
      </c>
      <c r="U132" s="12">
        <v>210041</v>
      </c>
      <c r="V132" s="12"/>
      <c r="W132" s="63"/>
      <c r="X132" s="12" t="s">
        <v>3164</v>
      </c>
      <c r="Y132" s="12" t="s">
        <v>3166</v>
      </c>
      <c r="Z132" s="12" t="s">
        <v>3166</v>
      </c>
      <c r="AA132" s="12" t="s">
        <v>3165</v>
      </c>
      <c r="AB132" s="12"/>
      <c r="AD132" s="47" t="s">
        <v>6050</v>
      </c>
      <c r="AE132" s="12" t="s">
        <v>6051</v>
      </c>
      <c r="AF132" s="12" t="s">
        <v>890</v>
      </c>
      <c r="AG132" s="48" t="str">
        <f>IFERROR(VLOOKUP($AF132,ELIST!$A$1:$B$1504,2,FALSE),"")</f>
        <v/>
      </c>
      <c r="AI132" s="12" t="s">
        <v>98</v>
      </c>
      <c r="AJ132" s="12" t="s">
        <v>443</v>
      </c>
      <c r="AK132" s="12">
        <v>240068</v>
      </c>
      <c r="AL132" s="12" t="s">
        <v>4923</v>
      </c>
      <c r="AN132" s="42" t="s">
        <v>52</v>
      </c>
      <c r="AO132" s="42" t="s">
        <v>3445</v>
      </c>
      <c r="AP132" s="42">
        <v>340052</v>
      </c>
      <c r="AQ132" s="42" t="s">
        <v>3445</v>
      </c>
    </row>
    <row r="133" spans="1:60" x14ac:dyDescent="0.3">
      <c r="A133" s="41" t="s">
        <v>437</v>
      </c>
      <c r="B133" s="41" t="s">
        <v>4833</v>
      </c>
      <c r="C133" s="41">
        <v>210010</v>
      </c>
      <c r="D133" s="41" t="s">
        <v>4833</v>
      </c>
      <c r="E133" s="134"/>
      <c r="F133" s="120" t="s">
        <v>6044</v>
      </c>
      <c r="G133" s="120" t="s">
        <v>8170</v>
      </c>
      <c r="H133" s="120">
        <v>800069</v>
      </c>
      <c r="I133" s="120" t="s">
        <v>8170</v>
      </c>
      <c r="K133" s="41" t="s">
        <v>6047</v>
      </c>
      <c r="L133" s="41" t="s">
        <v>4824</v>
      </c>
      <c r="M133" s="41">
        <v>440082</v>
      </c>
      <c r="N133" s="47"/>
      <c r="P133" s="63" t="str">
        <f t="shared" si="2"/>
        <v>N</v>
      </c>
      <c r="R133" s="41" t="s">
        <v>99</v>
      </c>
      <c r="S133" s="41" t="s">
        <v>445</v>
      </c>
      <c r="T133" s="41" t="s">
        <v>445</v>
      </c>
      <c r="U133" s="41">
        <v>240617</v>
      </c>
      <c r="V133" s="41"/>
      <c r="AD133" s="47" t="s">
        <v>444</v>
      </c>
      <c r="AE133" s="12" t="s">
        <v>5270</v>
      </c>
      <c r="AF133" s="12">
        <v>210041</v>
      </c>
      <c r="AG133" s="48" t="str">
        <f>IFERROR(VLOOKUP($AF133,ELIST!$A$1:$B$1504,2,FALSE),"")</f>
        <v>Thomas, Deziree L.</v>
      </c>
      <c r="AI133" s="34" t="s">
        <v>3799</v>
      </c>
      <c r="AJ133" s="34" t="s">
        <v>409</v>
      </c>
      <c r="AK133" s="34">
        <v>800033</v>
      </c>
      <c r="AL133" s="34" t="s">
        <v>4883</v>
      </c>
      <c r="AN133" s="42" t="s">
        <v>297</v>
      </c>
      <c r="AO133" s="41" t="s">
        <v>345</v>
      </c>
      <c r="AP133" s="42">
        <v>800044</v>
      </c>
      <c r="AQ133" s="41" t="s">
        <v>4981</v>
      </c>
    </row>
    <row r="134" spans="1:60" x14ac:dyDescent="0.3">
      <c r="A134" s="41" t="s">
        <v>95</v>
      </c>
      <c r="B134" s="41" t="s">
        <v>4834</v>
      </c>
      <c r="C134" s="41">
        <v>410012</v>
      </c>
      <c r="D134" s="41" t="s">
        <v>4834</v>
      </c>
      <c r="E134" s="134"/>
      <c r="F134" s="120" t="s">
        <v>6045</v>
      </c>
      <c r="G134" s="120" t="s">
        <v>529</v>
      </c>
      <c r="H134" s="120" t="s">
        <v>529</v>
      </c>
      <c r="I134" s="120" t="s">
        <v>529</v>
      </c>
      <c r="K134" s="41" t="s">
        <v>6048</v>
      </c>
      <c r="L134" s="41" t="s">
        <v>6049</v>
      </c>
      <c r="M134" s="41" t="s">
        <v>6049</v>
      </c>
      <c r="N134" s="47"/>
      <c r="P134" s="63" t="str">
        <f t="shared" si="2"/>
        <v>N</v>
      </c>
      <c r="R134" s="41" t="s">
        <v>558</v>
      </c>
      <c r="S134" s="41" t="s">
        <v>3334</v>
      </c>
      <c r="T134" s="41" t="s">
        <v>3334</v>
      </c>
      <c r="U134" s="41">
        <v>210077</v>
      </c>
      <c r="V134" s="41"/>
      <c r="AD134" s="52" t="s">
        <v>99</v>
      </c>
      <c r="AE134" s="53" t="s">
        <v>445</v>
      </c>
      <c r="AF134" s="53">
        <v>240617</v>
      </c>
      <c r="AG134" s="54" t="str">
        <f>IFERROR(VLOOKUP($AF134,ELIST!$A$1:$B$1504,2,FALSE),"")</f>
        <v>Brown, Stonie B.</v>
      </c>
      <c r="AI134" s="12" t="s">
        <v>3800</v>
      </c>
      <c r="AJ134" s="12" t="s">
        <v>4897</v>
      </c>
      <c r="AK134" s="12">
        <v>240028</v>
      </c>
      <c r="AL134" s="12" t="s">
        <v>4898</v>
      </c>
    </row>
    <row r="135" spans="1:60" x14ac:dyDescent="0.3">
      <c r="A135" s="41" t="s">
        <v>96</v>
      </c>
      <c r="B135" s="41" t="s">
        <v>4835</v>
      </c>
      <c r="C135" s="41">
        <v>210053</v>
      </c>
      <c r="D135" s="41" t="s">
        <v>4835</v>
      </c>
      <c r="E135" s="134"/>
      <c r="F135" s="120" t="s">
        <v>6046</v>
      </c>
      <c r="G135" s="120" t="s">
        <v>4810</v>
      </c>
      <c r="H135" s="120">
        <v>240005</v>
      </c>
      <c r="I135" s="120" t="s">
        <v>4810</v>
      </c>
      <c r="K135" s="41" t="s">
        <v>6050</v>
      </c>
      <c r="L135" s="41" t="s">
        <v>8034</v>
      </c>
      <c r="M135" s="41">
        <v>240794</v>
      </c>
      <c r="N135" s="47"/>
      <c r="AI135" s="34" t="s">
        <v>3801</v>
      </c>
      <c r="AJ135" s="34" t="s">
        <v>495</v>
      </c>
      <c r="AK135" s="34">
        <v>800053</v>
      </c>
      <c r="AL135" s="34" t="s">
        <v>4891</v>
      </c>
    </row>
    <row r="136" spans="1:60" x14ac:dyDescent="0.3">
      <c r="A136" s="41" t="s">
        <v>253</v>
      </c>
      <c r="B136" s="41" t="s">
        <v>4836</v>
      </c>
      <c r="C136" s="41">
        <v>440032</v>
      </c>
      <c r="D136" s="41" t="s">
        <v>4836</v>
      </c>
      <c r="E136" s="134"/>
      <c r="F136" s="120" t="s">
        <v>6047</v>
      </c>
      <c r="G136" s="120" t="s">
        <v>4824</v>
      </c>
      <c r="H136" s="120">
        <v>440082</v>
      </c>
      <c r="I136" s="120" t="s">
        <v>4824</v>
      </c>
      <c r="K136" s="41" t="s">
        <v>444</v>
      </c>
      <c r="L136" s="41" t="s">
        <v>8038</v>
      </c>
      <c r="M136" s="41">
        <v>210041</v>
      </c>
      <c r="N136" s="70"/>
      <c r="AI136" s="12" t="s">
        <v>444</v>
      </c>
      <c r="AJ136" s="12" t="s">
        <v>5270</v>
      </c>
      <c r="AK136" s="12">
        <v>210041</v>
      </c>
      <c r="AL136" s="12" t="s">
        <v>4889</v>
      </c>
    </row>
    <row r="137" spans="1:60" x14ac:dyDescent="0.3">
      <c r="A137" s="41" t="s">
        <v>97</v>
      </c>
      <c r="B137" s="41" t="s">
        <v>442</v>
      </c>
      <c r="C137" s="41">
        <v>240085</v>
      </c>
      <c r="D137" s="41" t="s">
        <v>442</v>
      </c>
      <c r="E137" s="134"/>
      <c r="F137" s="120" t="s">
        <v>6048</v>
      </c>
      <c r="G137" s="120" t="s">
        <v>4798</v>
      </c>
      <c r="H137" s="120">
        <v>240444</v>
      </c>
      <c r="I137" s="120" t="s">
        <v>4798</v>
      </c>
      <c r="K137" s="41" t="s">
        <v>99</v>
      </c>
      <c r="L137" s="41" t="s">
        <v>445</v>
      </c>
      <c r="M137" s="41" t="s">
        <v>445</v>
      </c>
      <c r="N137" s="47"/>
      <c r="AI137" s="34" t="s">
        <v>99</v>
      </c>
      <c r="AJ137" s="34" t="s">
        <v>445</v>
      </c>
      <c r="AK137" s="34">
        <v>240617</v>
      </c>
      <c r="AL137" s="34" t="s">
        <v>4975</v>
      </c>
    </row>
    <row r="138" spans="1:60" x14ac:dyDescent="0.3">
      <c r="A138" s="41" t="s">
        <v>7801</v>
      </c>
      <c r="B138" s="41" t="s">
        <v>3273</v>
      </c>
      <c r="C138" s="41"/>
      <c r="D138" s="41" t="s">
        <v>3273</v>
      </c>
      <c r="E138" s="134"/>
      <c r="F138" s="120" t="s">
        <v>6050</v>
      </c>
      <c r="G138" s="120" t="s">
        <v>8034</v>
      </c>
      <c r="H138" s="120">
        <v>240794</v>
      </c>
      <c r="I138" s="120" t="s">
        <v>8034</v>
      </c>
      <c r="K138" s="41" t="s">
        <v>558</v>
      </c>
      <c r="L138" s="41" t="s">
        <v>4842</v>
      </c>
      <c r="M138" s="41">
        <v>210077</v>
      </c>
      <c r="N138" s="47"/>
      <c r="AI138" s="12" t="s">
        <v>558</v>
      </c>
      <c r="AJ138" s="12" t="s">
        <v>3334</v>
      </c>
      <c r="AK138" s="12">
        <v>210077</v>
      </c>
      <c r="AL138" s="12" t="s">
        <v>4941</v>
      </c>
    </row>
    <row r="139" spans="1:60" x14ac:dyDescent="0.3">
      <c r="A139" s="41" t="s">
        <v>98</v>
      </c>
      <c r="B139" s="41" t="s">
        <v>4839</v>
      </c>
      <c r="C139" s="41">
        <v>240068</v>
      </c>
      <c r="D139" s="41" t="s">
        <v>4839</v>
      </c>
      <c r="E139" s="134"/>
      <c r="F139" s="120" t="s">
        <v>8082</v>
      </c>
      <c r="G139" s="120" t="s">
        <v>3273</v>
      </c>
      <c r="H139" s="120"/>
      <c r="I139" s="120" t="s">
        <v>3273</v>
      </c>
    </row>
    <row r="140" spans="1:60" x14ac:dyDescent="0.3">
      <c r="A140" s="41" t="s">
        <v>3448</v>
      </c>
      <c r="B140" s="41" t="s">
        <v>3273</v>
      </c>
      <c r="C140" s="41"/>
      <c r="D140" s="41" t="s">
        <v>3273</v>
      </c>
      <c r="E140" s="134"/>
      <c r="F140" s="120" t="s">
        <v>8084</v>
      </c>
      <c r="G140" s="120" t="s">
        <v>529</v>
      </c>
      <c r="H140" s="120" t="s">
        <v>529</v>
      </c>
      <c r="I140" s="120" t="s">
        <v>529</v>
      </c>
    </row>
    <row r="141" spans="1:60" x14ac:dyDescent="0.3">
      <c r="A141" s="41" t="s">
        <v>3799</v>
      </c>
      <c r="B141" s="41" t="s">
        <v>4802</v>
      </c>
      <c r="C141" s="41">
        <v>800033</v>
      </c>
      <c r="D141" s="41" t="s">
        <v>4802</v>
      </c>
      <c r="E141" s="134"/>
      <c r="F141" s="120" t="s">
        <v>3448</v>
      </c>
      <c r="G141" s="120" t="s">
        <v>529</v>
      </c>
      <c r="H141" s="120" t="s">
        <v>529</v>
      </c>
      <c r="I141" s="120" t="s">
        <v>529</v>
      </c>
    </row>
    <row r="142" spans="1:60" x14ac:dyDescent="0.3">
      <c r="A142" s="41" t="s">
        <v>3800</v>
      </c>
      <c r="B142" s="41" t="s">
        <v>4822</v>
      </c>
      <c r="C142" s="41">
        <v>240028</v>
      </c>
      <c r="D142" s="41" t="s">
        <v>4822</v>
      </c>
      <c r="E142" s="134"/>
      <c r="F142" s="120" t="s">
        <v>99</v>
      </c>
      <c r="G142" s="120" t="s">
        <v>445</v>
      </c>
      <c r="H142" s="120" t="s">
        <v>445</v>
      </c>
      <c r="I142" s="120" t="s">
        <v>445</v>
      </c>
    </row>
    <row r="143" spans="1:60" x14ac:dyDescent="0.3">
      <c r="A143" s="41" t="s">
        <v>3801</v>
      </c>
      <c r="B143" s="41" t="s">
        <v>529</v>
      </c>
      <c r="C143" s="41" t="s">
        <v>529</v>
      </c>
      <c r="D143" s="41" t="s">
        <v>529</v>
      </c>
      <c r="E143" s="63"/>
      <c r="F143" s="12" t="s">
        <v>548</v>
      </c>
      <c r="G143" s="12" t="s">
        <v>3273</v>
      </c>
      <c r="H143" s="12"/>
      <c r="I143" s="12" t="s">
        <v>3273</v>
      </c>
    </row>
    <row r="144" spans="1:60" x14ac:dyDescent="0.3">
      <c r="A144" s="41" t="s">
        <v>6040</v>
      </c>
      <c r="B144" s="41" t="s">
        <v>8364</v>
      </c>
      <c r="C144" s="41">
        <v>210093</v>
      </c>
      <c r="D144" s="41" t="s">
        <v>8364</v>
      </c>
      <c r="E144" s="63"/>
      <c r="F144" s="12" t="s">
        <v>330</v>
      </c>
      <c r="G144" s="12" t="s">
        <v>3273</v>
      </c>
      <c r="H144" s="12"/>
      <c r="I144" s="12" t="s">
        <v>3273</v>
      </c>
    </row>
    <row r="145" spans="1:9" x14ac:dyDescent="0.3">
      <c r="A145" s="41" t="s">
        <v>6041</v>
      </c>
      <c r="B145" s="41" t="s">
        <v>529</v>
      </c>
      <c r="C145" s="41" t="s">
        <v>529</v>
      </c>
      <c r="D145" s="41" t="s">
        <v>529</v>
      </c>
      <c r="E145" s="63"/>
      <c r="F145" s="12" t="s">
        <v>5995</v>
      </c>
      <c r="G145" s="12" t="s">
        <v>3273</v>
      </c>
      <c r="H145" s="12"/>
      <c r="I145" s="12" t="s">
        <v>3273</v>
      </c>
    </row>
    <row r="146" spans="1:9" x14ac:dyDescent="0.3">
      <c r="A146" s="41" t="s">
        <v>6042</v>
      </c>
      <c r="B146" s="41" t="s">
        <v>8365</v>
      </c>
      <c r="C146" s="41">
        <v>800072</v>
      </c>
      <c r="D146" s="41" t="s">
        <v>8365</v>
      </c>
      <c r="E146" s="63"/>
      <c r="F146" s="12" t="s">
        <v>558</v>
      </c>
      <c r="G146" s="12" t="s">
        <v>4842</v>
      </c>
      <c r="H146" s="12">
        <v>210077</v>
      </c>
      <c r="I146" s="12" t="s">
        <v>4842</v>
      </c>
    </row>
    <row r="147" spans="1:9" x14ac:dyDescent="0.3">
      <c r="A147" s="41" t="s">
        <v>6044</v>
      </c>
      <c r="B147" s="41" t="s">
        <v>8170</v>
      </c>
      <c r="C147" s="41">
        <v>800069</v>
      </c>
      <c r="D147" s="41" t="s">
        <v>8170</v>
      </c>
    </row>
    <row r="148" spans="1:9" x14ac:dyDescent="0.3">
      <c r="A148" s="41" t="s">
        <v>6045</v>
      </c>
      <c r="B148" s="41" t="s">
        <v>8366</v>
      </c>
      <c r="C148" s="41">
        <v>800070</v>
      </c>
      <c r="D148" s="41" t="s">
        <v>8366</v>
      </c>
    </row>
    <row r="149" spans="1:9" x14ac:dyDescent="0.3">
      <c r="A149" s="41" t="s">
        <v>6046</v>
      </c>
      <c r="B149" s="41" t="s">
        <v>4810</v>
      </c>
      <c r="C149" s="41">
        <v>240005</v>
      </c>
      <c r="D149" s="41" t="s">
        <v>4810</v>
      </c>
    </row>
    <row r="150" spans="1:9" x14ac:dyDescent="0.3">
      <c r="A150" s="41" t="s">
        <v>6047</v>
      </c>
      <c r="B150" s="41" t="s">
        <v>4824</v>
      </c>
      <c r="C150" s="41">
        <v>440082</v>
      </c>
      <c r="D150" s="41" t="s">
        <v>4824</v>
      </c>
    </row>
    <row r="151" spans="1:9" x14ac:dyDescent="0.3">
      <c r="A151" s="41" t="s">
        <v>6048</v>
      </c>
      <c r="B151" s="41" t="s">
        <v>4798</v>
      </c>
      <c r="C151" s="41">
        <v>240444</v>
      </c>
      <c r="D151" s="41" t="s">
        <v>4798</v>
      </c>
    </row>
    <row r="152" spans="1:9" x14ac:dyDescent="0.3">
      <c r="A152" s="41" t="s">
        <v>6050</v>
      </c>
      <c r="B152" s="41" t="s">
        <v>8034</v>
      </c>
      <c r="C152" s="41">
        <v>240794</v>
      </c>
      <c r="D152" s="41" t="s">
        <v>8034</v>
      </c>
    </row>
    <row r="153" spans="1:9" x14ac:dyDescent="0.3">
      <c r="A153" s="41" t="s">
        <v>8082</v>
      </c>
      <c r="B153" s="41" t="s">
        <v>3273</v>
      </c>
      <c r="C153" s="41"/>
      <c r="D153" s="41" t="s">
        <v>3273</v>
      </c>
    </row>
    <row r="154" spans="1:9" x14ac:dyDescent="0.3">
      <c r="A154" s="41" t="s">
        <v>8084</v>
      </c>
      <c r="B154" s="41" t="s">
        <v>529</v>
      </c>
      <c r="C154" s="41" t="s">
        <v>529</v>
      </c>
      <c r="D154" s="41" t="s">
        <v>529</v>
      </c>
    </row>
    <row r="155" spans="1:9" x14ac:dyDescent="0.3">
      <c r="A155" s="41" t="s">
        <v>444</v>
      </c>
      <c r="B155" s="41" t="s">
        <v>8367</v>
      </c>
      <c r="C155" s="41">
        <v>240807</v>
      </c>
      <c r="D155" s="41" t="s">
        <v>8367</v>
      </c>
    </row>
    <row r="156" spans="1:9" x14ac:dyDescent="0.3">
      <c r="A156" s="41" t="s">
        <v>99</v>
      </c>
      <c r="B156" s="41" t="s">
        <v>445</v>
      </c>
      <c r="C156" s="41" t="s">
        <v>445</v>
      </c>
      <c r="D156" s="41" t="s">
        <v>445</v>
      </c>
    </row>
    <row r="157" spans="1:9" x14ac:dyDescent="0.3">
      <c r="A157" s="41" t="s">
        <v>548</v>
      </c>
      <c r="B157" s="41" t="s">
        <v>3273</v>
      </c>
      <c r="C157" s="41"/>
      <c r="D157" s="41" t="s">
        <v>3273</v>
      </c>
    </row>
    <row r="158" spans="1:9" x14ac:dyDescent="0.3">
      <c r="A158" s="41" t="s">
        <v>330</v>
      </c>
      <c r="B158" s="41" t="s">
        <v>3273</v>
      </c>
      <c r="C158" s="41"/>
      <c r="D158" s="41" t="s">
        <v>3273</v>
      </c>
    </row>
    <row r="159" spans="1:9" x14ac:dyDescent="0.3">
      <c r="A159" s="41" t="s">
        <v>5995</v>
      </c>
      <c r="B159" s="41" t="s">
        <v>3273</v>
      </c>
      <c r="C159" s="41"/>
      <c r="D159" s="41" t="s">
        <v>3273</v>
      </c>
    </row>
    <row r="160" spans="1:9" x14ac:dyDescent="0.3">
      <c r="A160" s="41" t="s">
        <v>8309</v>
      </c>
      <c r="B160" s="41" t="s">
        <v>3273</v>
      </c>
      <c r="C160" s="41"/>
      <c r="D160" s="41" t="s">
        <v>3273</v>
      </c>
    </row>
    <row r="161" spans="1:62" x14ac:dyDescent="0.3">
      <c r="A161" s="41" t="s">
        <v>8313</v>
      </c>
      <c r="B161" s="41" t="s">
        <v>3273</v>
      </c>
      <c r="C161" s="41"/>
      <c r="D161" s="41" t="s">
        <v>3273</v>
      </c>
    </row>
    <row r="162" spans="1:62" x14ac:dyDescent="0.3">
      <c r="A162" s="41" t="s">
        <v>8318</v>
      </c>
      <c r="B162" s="41" t="s">
        <v>8368</v>
      </c>
      <c r="C162" s="41">
        <v>86733</v>
      </c>
      <c r="D162" s="41" t="s">
        <v>8368</v>
      </c>
    </row>
    <row r="163" spans="1:62" x14ac:dyDescent="0.3">
      <c r="A163" s="41" t="s">
        <v>8323</v>
      </c>
      <c r="B163" s="41" t="s">
        <v>8369</v>
      </c>
      <c r="C163" s="41">
        <v>85764</v>
      </c>
      <c r="D163" s="41" t="s">
        <v>8369</v>
      </c>
    </row>
    <row r="164" spans="1:62" x14ac:dyDescent="0.3">
      <c r="A164" s="41" t="s">
        <v>549</v>
      </c>
      <c r="B164" s="41" t="s">
        <v>3273</v>
      </c>
      <c r="C164" s="41"/>
      <c r="D164" s="41" t="s">
        <v>3273</v>
      </c>
      <c r="BG164" s="35" t="s">
        <v>123</v>
      </c>
      <c r="BH164" s="35" t="s">
        <v>123</v>
      </c>
      <c r="BI164" s="35" t="s">
        <v>3206</v>
      </c>
      <c r="BJ164" s="35" t="s">
        <v>123</v>
      </c>
    </row>
    <row r="165" spans="1:62" x14ac:dyDescent="0.3">
      <c r="A165" s="41" t="s">
        <v>477</v>
      </c>
      <c r="B165" s="41" t="s">
        <v>3273</v>
      </c>
      <c r="C165" s="41"/>
      <c r="D165" s="41" t="s">
        <v>3273</v>
      </c>
      <c r="BG165" s="35" t="s">
        <v>131</v>
      </c>
      <c r="BH165" s="35" t="s">
        <v>131</v>
      </c>
      <c r="BI165" s="35" t="s">
        <v>3206</v>
      </c>
      <c r="BJ165" s="35" t="s">
        <v>131</v>
      </c>
    </row>
    <row r="166" spans="1:62" x14ac:dyDescent="0.3">
      <c r="A166" s="41" t="s">
        <v>550</v>
      </c>
      <c r="B166" s="41" t="s">
        <v>3273</v>
      </c>
      <c r="C166" s="41"/>
      <c r="D166" s="41" t="s">
        <v>3273</v>
      </c>
      <c r="BG166" s="35" t="s">
        <v>132</v>
      </c>
      <c r="BH166" s="35" t="s">
        <v>132</v>
      </c>
      <c r="BI166" s="35" t="s">
        <v>3206</v>
      </c>
      <c r="BJ166" s="35" t="s">
        <v>132</v>
      </c>
    </row>
    <row r="167" spans="1:62" x14ac:dyDescent="0.3">
      <c r="A167" s="41" t="s">
        <v>551</v>
      </c>
      <c r="B167" s="41" t="s">
        <v>8370</v>
      </c>
      <c r="C167" s="41" t="s">
        <v>8370</v>
      </c>
      <c r="D167" s="41" t="s">
        <v>8370</v>
      </c>
      <c r="BG167" s="35" t="s">
        <v>133</v>
      </c>
      <c r="BH167" s="35" t="s">
        <v>133</v>
      </c>
      <c r="BI167" s="35" t="s">
        <v>3206</v>
      </c>
      <c r="BJ167" s="35" t="s">
        <v>133</v>
      </c>
    </row>
    <row r="168" spans="1:62" x14ac:dyDescent="0.3">
      <c r="A168" s="41" t="s">
        <v>552</v>
      </c>
      <c r="B168" s="41" t="s">
        <v>3273</v>
      </c>
      <c r="C168" s="41"/>
      <c r="D168" s="41" t="s">
        <v>3273</v>
      </c>
      <c r="BG168" s="35" t="s">
        <v>134</v>
      </c>
      <c r="BH168" s="35" t="s">
        <v>134</v>
      </c>
      <c r="BI168" s="35" t="s">
        <v>3206</v>
      </c>
      <c r="BJ168" s="35" t="s">
        <v>134</v>
      </c>
    </row>
    <row r="169" spans="1:62" x14ac:dyDescent="0.3">
      <c r="A169" s="41" t="s">
        <v>553</v>
      </c>
      <c r="B169" s="41" t="s">
        <v>3273</v>
      </c>
      <c r="C169" s="41"/>
      <c r="D169" s="41" t="s">
        <v>3273</v>
      </c>
      <c r="BG169" s="35" t="s">
        <v>334</v>
      </c>
      <c r="BH169" s="35" t="s">
        <v>334</v>
      </c>
      <c r="BI169" s="35" t="s">
        <v>3206</v>
      </c>
      <c r="BJ169" s="35" t="s">
        <v>334</v>
      </c>
    </row>
    <row r="170" spans="1:62" x14ac:dyDescent="0.3">
      <c r="A170" s="41" t="s">
        <v>555</v>
      </c>
      <c r="B170" s="41" t="s">
        <v>3273</v>
      </c>
      <c r="C170" s="41"/>
      <c r="D170" s="41" t="s">
        <v>3273</v>
      </c>
      <c r="BG170" s="35" t="s">
        <v>335</v>
      </c>
      <c r="BH170" s="35" t="s">
        <v>335</v>
      </c>
      <c r="BI170" s="35" t="s">
        <v>3206</v>
      </c>
      <c r="BJ170" s="35" t="s">
        <v>335</v>
      </c>
    </row>
    <row r="171" spans="1:62" x14ac:dyDescent="0.3">
      <c r="A171" s="41" t="s">
        <v>556</v>
      </c>
      <c r="B171" s="41" t="s">
        <v>3273</v>
      </c>
      <c r="C171" s="41"/>
      <c r="D171" s="41" t="s">
        <v>3273</v>
      </c>
      <c r="BG171" s="35" t="s">
        <v>251</v>
      </c>
      <c r="BH171" s="35" t="s">
        <v>251</v>
      </c>
      <c r="BI171" s="35" t="s">
        <v>3206</v>
      </c>
      <c r="BJ171" s="35" t="s">
        <v>251</v>
      </c>
    </row>
    <row r="172" spans="1:62" x14ac:dyDescent="0.3">
      <c r="A172" s="41" t="s">
        <v>557</v>
      </c>
      <c r="B172" s="41" t="s">
        <v>3273</v>
      </c>
      <c r="C172" s="41"/>
      <c r="D172" s="41" t="s">
        <v>3273</v>
      </c>
    </row>
    <row r="173" spans="1:62" x14ac:dyDescent="0.3">
      <c r="A173" s="41" t="s">
        <v>107</v>
      </c>
      <c r="B173" s="41" t="s">
        <v>3273</v>
      </c>
      <c r="C173" s="41"/>
      <c r="D173" s="41" t="s">
        <v>3273</v>
      </c>
    </row>
    <row r="174" spans="1:62" x14ac:dyDescent="0.3">
      <c r="A174" s="41" t="s">
        <v>262</v>
      </c>
      <c r="B174" s="41" t="s">
        <v>3273</v>
      </c>
      <c r="C174" s="41"/>
      <c r="D174" s="41" t="s">
        <v>3273</v>
      </c>
    </row>
    <row r="175" spans="1:62" x14ac:dyDescent="0.3">
      <c r="A175" s="41" t="s">
        <v>108</v>
      </c>
      <c r="B175" s="41" t="s">
        <v>3273</v>
      </c>
      <c r="C175" s="41"/>
      <c r="D175" s="41" t="s">
        <v>3273</v>
      </c>
    </row>
    <row r="176" spans="1:62" x14ac:dyDescent="0.3">
      <c r="A176" s="41" t="s">
        <v>332</v>
      </c>
      <c r="B176" s="41" t="s">
        <v>3273</v>
      </c>
      <c r="C176" s="41"/>
      <c r="D176" s="41" t="s">
        <v>3273</v>
      </c>
    </row>
    <row r="177" spans="1:4" x14ac:dyDescent="0.3">
      <c r="A177" s="41" t="s">
        <v>109</v>
      </c>
      <c r="B177" s="41" t="s">
        <v>3273</v>
      </c>
      <c r="C177" s="41"/>
      <c r="D177" s="41" t="s">
        <v>3273</v>
      </c>
    </row>
    <row r="178" spans="1:4" x14ac:dyDescent="0.3">
      <c r="A178" s="41" t="s">
        <v>110</v>
      </c>
      <c r="B178" s="41" t="s">
        <v>3273</v>
      </c>
      <c r="C178" s="41"/>
      <c r="D178" s="41" t="s">
        <v>3273</v>
      </c>
    </row>
    <row r="179" spans="1:4" x14ac:dyDescent="0.3">
      <c r="A179" s="41" t="s">
        <v>2866</v>
      </c>
      <c r="B179" s="41" t="s">
        <v>3273</v>
      </c>
      <c r="C179" s="41"/>
      <c r="D179" s="41" t="s">
        <v>3273</v>
      </c>
    </row>
    <row r="180" spans="1:4" x14ac:dyDescent="0.3">
      <c r="A180" s="41" t="s">
        <v>2868</v>
      </c>
      <c r="B180" s="41" t="s">
        <v>3273</v>
      </c>
      <c r="C180" s="41"/>
      <c r="D180" s="41" t="s">
        <v>3273</v>
      </c>
    </row>
    <row r="181" spans="1:4" x14ac:dyDescent="0.3">
      <c r="A181" s="41" t="s">
        <v>2870</v>
      </c>
      <c r="B181" s="41" t="s">
        <v>3273</v>
      </c>
      <c r="C181" s="41"/>
      <c r="D181" s="41" t="s">
        <v>3273</v>
      </c>
    </row>
    <row r="182" spans="1:4" x14ac:dyDescent="0.3">
      <c r="A182" s="41" t="s">
        <v>5857</v>
      </c>
      <c r="B182" s="41" t="s">
        <v>3273</v>
      </c>
      <c r="C182" s="41"/>
      <c r="D182" s="41" t="s">
        <v>3273</v>
      </c>
    </row>
    <row r="183" spans="1:4" x14ac:dyDescent="0.3">
      <c r="A183" s="41" t="s">
        <v>5859</v>
      </c>
      <c r="B183" s="41" t="s">
        <v>8371</v>
      </c>
      <c r="C183" s="41" t="s">
        <v>8371</v>
      </c>
      <c r="D183" s="41" t="s">
        <v>8371</v>
      </c>
    </row>
    <row r="184" spans="1:4" x14ac:dyDescent="0.3">
      <c r="A184" s="41" t="s">
        <v>8001</v>
      </c>
      <c r="B184" s="41" t="s">
        <v>3273</v>
      </c>
      <c r="C184" s="41"/>
      <c r="D184" s="41" t="s">
        <v>3273</v>
      </c>
    </row>
    <row r="185" spans="1:4" x14ac:dyDescent="0.3">
      <c r="A185" s="41" t="s">
        <v>558</v>
      </c>
      <c r="B185" s="41" t="s">
        <v>4842</v>
      </c>
      <c r="C185" s="41">
        <v>210077</v>
      </c>
      <c r="D185" s="41" t="s">
        <v>4842</v>
      </c>
    </row>
    <row r="186" spans="1:4" x14ac:dyDescent="0.3">
      <c r="A186" s="41" t="s">
        <v>123</v>
      </c>
      <c r="B186" s="41" t="s">
        <v>3273</v>
      </c>
      <c r="C186" s="41"/>
      <c r="D186" s="41" t="s">
        <v>3273</v>
      </c>
    </row>
    <row r="187" spans="1:4" x14ac:dyDescent="0.3">
      <c r="A187" s="41" t="s">
        <v>131</v>
      </c>
      <c r="B187" s="41" t="s">
        <v>3273</v>
      </c>
      <c r="C187" s="41"/>
      <c r="D187" s="41" t="s">
        <v>3273</v>
      </c>
    </row>
    <row r="188" spans="1:4" x14ac:dyDescent="0.3">
      <c r="A188" s="41" t="s">
        <v>132</v>
      </c>
      <c r="B188" s="41" t="s">
        <v>3273</v>
      </c>
      <c r="C188" s="41"/>
      <c r="D188" s="41" t="s">
        <v>3273</v>
      </c>
    </row>
    <row r="189" spans="1:4" x14ac:dyDescent="0.3">
      <c r="A189" s="41" t="s">
        <v>133</v>
      </c>
      <c r="B189" s="41" t="s">
        <v>3273</v>
      </c>
      <c r="C189" s="41"/>
      <c r="D189" s="41" t="s">
        <v>3273</v>
      </c>
    </row>
    <row r="190" spans="1:4" x14ac:dyDescent="0.3">
      <c r="A190" s="41" t="s">
        <v>134</v>
      </c>
      <c r="B190" s="41" t="s">
        <v>3273</v>
      </c>
      <c r="C190" s="41"/>
      <c r="D190" s="41" t="s">
        <v>3273</v>
      </c>
    </row>
    <row r="191" spans="1:4" x14ac:dyDescent="0.3">
      <c r="A191" s="41" t="s">
        <v>334</v>
      </c>
      <c r="B191" s="41" t="s">
        <v>3273</v>
      </c>
      <c r="C191" s="41"/>
      <c r="D191" s="41" t="s">
        <v>3273</v>
      </c>
    </row>
    <row r="192" spans="1:4" x14ac:dyDescent="0.3">
      <c r="A192" s="41" t="s">
        <v>335</v>
      </c>
      <c r="B192" s="41" t="s">
        <v>3273</v>
      </c>
      <c r="C192" s="41"/>
      <c r="D192" s="41" t="s">
        <v>3273</v>
      </c>
    </row>
    <row r="193" spans="1:4" x14ac:dyDescent="0.3">
      <c r="A193" s="41" t="s">
        <v>251</v>
      </c>
      <c r="B193" s="41" t="s">
        <v>3273</v>
      </c>
      <c r="C193" s="41"/>
      <c r="D193" s="41" t="s">
        <v>3273</v>
      </c>
    </row>
  </sheetData>
  <sheetProtection algorithmName="SHA-512" hashValue="E0/Dxl0cjz7vUuOhyWIV+eGHhGwMPP1Q/+LrxrjCcd+Xyn12UwZmeVoT+4tLucIZYqyinSz3WucJkV6q+fHDnQ==" saltValue="vuaeM9ATR5NNY5J7OM2vAA==" spinCount="100000" sheet="1" objects="1" scenarios="1"/>
  <autoFilter ref="K2:N138" xr:uid="{C5737BB2-6F7A-4AE3-8C8E-3F2A2D7870DA}">
    <sortState xmlns:xlrd2="http://schemas.microsoft.com/office/spreadsheetml/2017/richdata2" ref="K3:N138">
      <sortCondition ref="K2:K138"/>
    </sortState>
  </autoFilter>
  <mergeCells count="4">
    <mergeCell ref="BL1:BP1"/>
    <mergeCell ref="AN1:AQ1"/>
    <mergeCell ref="AI1:AL1"/>
    <mergeCell ref="AD1:AG1"/>
  </mergeCell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16519-C2EE-46A9-956F-43BC112743DD}">
  <dimension ref="A1:DA598"/>
  <sheetViews>
    <sheetView topLeftCell="CV158" zoomScaleNormal="100" workbookViewId="0">
      <selection activeCell="CX185" sqref="CX185"/>
    </sheetView>
  </sheetViews>
  <sheetFormatPr defaultColWidth="9.109375" defaultRowHeight="12" x14ac:dyDescent="0.3"/>
  <cols>
    <col min="1" max="1" width="11.109375" style="16" hidden="1" customWidth="1"/>
    <col min="2" max="2" width="13.6640625" style="16" hidden="1" customWidth="1"/>
    <col min="3" max="3" width="32.44140625" style="16" bestFit="1" customWidth="1"/>
    <col min="4" max="4" width="9.109375" style="16" bestFit="1" customWidth="1"/>
    <col min="5" max="5" width="23.88671875" style="16" bestFit="1" customWidth="1"/>
    <col min="6" max="6" width="27.44140625" style="16" bestFit="1" customWidth="1"/>
    <col min="7" max="7" width="12.5546875" style="16" bestFit="1" customWidth="1"/>
    <col min="8" max="8" width="28.33203125" style="16" bestFit="1" customWidth="1"/>
    <col min="9" max="9" width="12" style="16" bestFit="1" customWidth="1"/>
    <col min="10" max="10" width="16.6640625" style="16" bestFit="1" customWidth="1"/>
    <col min="11" max="11" width="15" style="16" bestFit="1" customWidth="1"/>
    <col min="12" max="12" width="20" style="16" bestFit="1" customWidth="1"/>
    <col min="13" max="13" width="24.44140625" style="16" hidden="1" customWidth="1"/>
    <col min="14" max="14" width="12.33203125" style="16" hidden="1" customWidth="1"/>
    <col min="15" max="15" width="7.5546875" style="16" hidden="1" customWidth="1"/>
    <col min="16" max="16" width="8.88671875" style="16" hidden="1" customWidth="1"/>
    <col min="17" max="17" width="14.6640625" style="16" hidden="1" customWidth="1"/>
    <col min="18" max="18" width="73.33203125" style="16" bestFit="1" customWidth="1"/>
    <col min="19" max="19" width="30.88671875" style="16" hidden="1" customWidth="1"/>
    <col min="20" max="20" width="13.88671875" style="16" hidden="1" customWidth="1"/>
    <col min="21" max="21" width="14.109375" style="16" hidden="1" customWidth="1"/>
    <col min="22" max="22" width="17.6640625" style="16" hidden="1" customWidth="1"/>
    <col min="23" max="23" width="11.6640625" style="16" bestFit="1" customWidth="1"/>
    <col min="24" max="24" width="18.109375" style="16" bestFit="1" customWidth="1"/>
    <col min="25" max="25" width="12.6640625" style="16" bestFit="1" customWidth="1"/>
    <col min="26" max="26" width="19.109375" style="16" bestFit="1" customWidth="1"/>
    <col min="27" max="27" width="38.88671875" style="16" bestFit="1" customWidth="1"/>
    <col min="28" max="28" width="20.44140625" style="16" bestFit="1" customWidth="1"/>
    <col min="29" max="29" width="35.88671875" style="16" bestFit="1" customWidth="1"/>
    <col min="30" max="30" width="13.6640625" style="16" bestFit="1" customWidth="1"/>
    <col min="31" max="31" width="18" style="16" hidden="1" customWidth="1"/>
    <col min="32" max="32" width="7" style="16" hidden="1" customWidth="1"/>
    <col min="33" max="33" width="18.5546875" style="16" hidden="1" customWidth="1"/>
    <col min="34" max="34" width="76.88671875" style="16" customWidth="1"/>
    <col min="35" max="35" width="13.88671875" style="16" hidden="1" customWidth="1"/>
    <col min="36" max="36" width="19.33203125" style="16" hidden="1" customWidth="1"/>
    <col min="37" max="37" width="13.33203125" style="16" bestFit="1" customWidth="1"/>
    <col min="38" max="38" width="11.44140625" style="16" bestFit="1" customWidth="1"/>
    <col min="39" max="39" width="12.109375" style="16" hidden="1" customWidth="1"/>
    <col min="40" max="40" width="16.109375" style="16" hidden="1" customWidth="1"/>
    <col min="41" max="41" width="16.6640625" style="16" hidden="1" customWidth="1"/>
    <col min="42" max="42" width="20.33203125" style="16" hidden="1" customWidth="1"/>
    <col min="43" max="43" width="13.33203125" style="16" bestFit="1" customWidth="1"/>
    <col min="44" max="44" width="11" style="16" bestFit="1" customWidth="1"/>
    <col min="45" max="45" width="14.44140625" style="16" bestFit="1" customWidth="1"/>
    <col min="46" max="46" width="10.88671875" style="16" bestFit="1" customWidth="1"/>
    <col min="47" max="47" width="15.44140625" style="16" bestFit="1" customWidth="1"/>
    <col min="48" max="49" width="15.88671875" style="16" bestFit="1" customWidth="1"/>
    <col min="50" max="50" width="26.33203125" style="16" bestFit="1" customWidth="1"/>
    <col min="51" max="51" width="20.109375" style="16" bestFit="1" customWidth="1"/>
    <col min="52" max="52" width="14.33203125" style="16" bestFit="1" customWidth="1"/>
    <col min="53" max="53" width="35.5546875" style="16" hidden="1" customWidth="1"/>
    <col min="54" max="54" width="15.88671875" style="16" hidden="1" customWidth="1"/>
    <col min="55" max="55" width="21.33203125" style="16" hidden="1" customWidth="1"/>
    <col min="56" max="56" width="11.44140625" style="16" hidden="1" customWidth="1"/>
    <col min="57" max="57" width="16.109375" style="16" hidden="1" customWidth="1"/>
    <col min="58" max="58" width="44.33203125" style="16" bestFit="1" customWidth="1"/>
    <col min="59" max="59" width="18.44140625" style="16" hidden="1" customWidth="1"/>
    <col min="60" max="60" width="21.6640625" style="16" hidden="1" customWidth="1"/>
    <col min="61" max="61" width="23.44140625" style="16" hidden="1" customWidth="1"/>
    <col min="62" max="62" width="26.6640625" style="16" hidden="1" customWidth="1"/>
    <col min="63" max="63" width="24" style="16" hidden="1" customWidth="1"/>
    <col min="64" max="64" width="27.109375" style="16" hidden="1" customWidth="1"/>
    <col min="65" max="65" width="23.44140625" style="16" hidden="1" customWidth="1"/>
    <col min="66" max="66" width="26.6640625" style="16" hidden="1" customWidth="1"/>
    <col min="67" max="67" width="24" style="16" hidden="1" customWidth="1"/>
    <col min="68" max="68" width="27.109375" style="16" hidden="1" customWidth="1"/>
    <col min="69" max="69" width="23.44140625" style="16" hidden="1" customWidth="1"/>
    <col min="70" max="70" width="26.6640625" style="16" hidden="1" customWidth="1"/>
    <col min="71" max="71" width="24" style="16" hidden="1" customWidth="1"/>
    <col min="72" max="72" width="27.109375" style="16" hidden="1" customWidth="1"/>
    <col min="73" max="73" width="23.44140625" style="16" hidden="1" customWidth="1"/>
    <col min="74" max="74" width="26.6640625" style="16" hidden="1" customWidth="1"/>
    <col min="75" max="75" width="24" style="16" hidden="1" customWidth="1"/>
    <col min="76" max="76" width="27.109375" style="16" hidden="1" customWidth="1"/>
    <col min="77" max="77" width="24.88671875" style="16" hidden="1" customWidth="1"/>
    <col min="78" max="78" width="18.44140625" style="16" hidden="1" customWidth="1"/>
    <col min="79" max="79" width="18.88671875" style="16" hidden="1" customWidth="1"/>
    <col min="80" max="80" width="19.33203125" style="16" hidden="1" customWidth="1"/>
    <col min="81" max="81" width="17.5546875" style="16" hidden="1" customWidth="1"/>
    <col min="82" max="82" width="24.6640625" style="16" hidden="1" customWidth="1"/>
    <col min="83" max="83" width="23.88671875" style="16" hidden="1" customWidth="1"/>
    <col min="84" max="84" width="18.44140625" style="16" hidden="1" customWidth="1"/>
    <col min="85" max="85" width="18.88671875" style="16" hidden="1" customWidth="1"/>
    <col min="86" max="86" width="17.109375" style="16" hidden="1" customWidth="1"/>
    <col min="87" max="87" width="19.6640625" style="16" hidden="1" customWidth="1"/>
    <col min="88" max="88" width="14.33203125" style="16" bestFit="1" customWidth="1"/>
    <col min="89" max="89" width="20.33203125" style="16" bestFit="1" customWidth="1"/>
    <col min="90" max="90" width="22.6640625" style="16" bestFit="1" customWidth="1"/>
    <col min="91" max="91" width="17.109375" style="16" hidden="1" customWidth="1"/>
    <col min="92" max="92" width="18.44140625" style="16" hidden="1" customWidth="1"/>
    <col min="93" max="93" width="25" style="29" bestFit="1" customWidth="1"/>
    <col min="94" max="94" width="20.109375" style="16" hidden="1" customWidth="1"/>
    <col min="95" max="95" width="12" style="16" hidden="1" customWidth="1"/>
    <col min="96" max="96" width="15.44140625" style="29" hidden="1" customWidth="1"/>
    <col min="97" max="97" width="13.5546875" style="16" hidden="1" customWidth="1"/>
    <col min="98" max="98" width="12" style="16" hidden="1" customWidth="1"/>
    <col min="99" max="99" width="5.109375" style="16" bestFit="1" customWidth="1"/>
    <col min="100" max="100" width="28.33203125" style="16" bestFit="1" customWidth="1"/>
    <col min="101" max="101" width="26.88671875" style="16" bestFit="1" customWidth="1"/>
    <col min="102" max="102" width="32" style="16" bestFit="1" customWidth="1"/>
    <col min="103" max="103" width="20.6640625" style="16" bestFit="1" customWidth="1"/>
    <col min="104" max="104" width="32" style="16" bestFit="1" customWidth="1"/>
    <col min="105" max="105" width="26.88671875" style="16" bestFit="1" customWidth="1"/>
    <col min="106" max="16384" width="9.109375" style="16"/>
  </cols>
  <sheetData>
    <row r="1" spans="1:105" x14ac:dyDescent="0.3">
      <c r="A1" s="13" t="s">
        <v>4982</v>
      </c>
      <c r="B1" s="14" t="s">
        <v>4983</v>
      </c>
      <c r="C1" s="14" t="s">
        <v>4984</v>
      </c>
      <c r="D1" s="14" t="s">
        <v>4985</v>
      </c>
      <c r="E1" s="14" t="s">
        <v>1034</v>
      </c>
      <c r="F1" s="14" t="s">
        <v>1033</v>
      </c>
      <c r="G1" s="14" t="s">
        <v>1032</v>
      </c>
      <c r="H1" s="14" t="s">
        <v>4986</v>
      </c>
      <c r="I1" s="14" t="s">
        <v>4987</v>
      </c>
      <c r="J1" s="14" t="s">
        <v>4988</v>
      </c>
      <c r="K1" s="14" t="s">
        <v>4989</v>
      </c>
      <c r="L1" s="14" t="s">
        <v>4990</v>
      </c>
      <c r="M1" s="14" t="s">
        <v>4991</v>
      </c>
      <c r="N1" s="14" t="s">
        <v>4992</v>
      </c>
      <c r="O1" s="14" t="s">
        <v>4993</v>
      </c>
      <c r="P1" s="14" t="s">
        <v>4994</v>
      </c>
      <c r="Q1" s="14" t="s">
        <v>4995</v>
      </c>
      <c r="R1" s="14" t="s">
        <v>4996</v>
      </c>
      <c r="S1" s="14" t="s">
        <v>1035</v>
      </c>
      <c r="T1" s="14" t="s">
        <v>4997</v>
      </c>
      <c r="U1" s="14" t="s">
        <v>4998</v>
      </c>
      <c r="V1" s="14" t="s">
        <v>4999</v>
      </c>
      <c r="W1" s="14" t="s">
        <v>1031</v>
      </c>
      <c r="X1" s="14" t="s">
        <v>5000</v>
      </c>
      <c r="Y1" s="14" t="s">
        <v>1030</v>
      </c>
      <c r="Z1" s="14" t="s">
        <v>5001</v>
      </c>
      <c r="AA1" s="14" t="s">
        <v>5002</v>
      </c>
      <c r="AB1" s="14" t="s">
        <v>1029</v>
      </c>
      <c r="AC1" s="14" t="s">
        <v>5003</v>
      </c>
      <c r="AD1" s="14" t="s">
        <v>1028</v>
      </c>
      <c r="AE1" s="14" t="s">
        <v>5004</v>
      </c>
      <c r="AF1" s="14" t="s">
        <v>5005</v>
      </c>
      <c r="AG1" s="14" t="s">
        <v>5006</v>
      </c>
      <c r="AH1" s="14" t="s">
        <v>1027</v>
      </c>
      <c r="AI1" s="14" t="s">
        <v>5007</v>
      </c>
      <c r="AJ1" s="14" t="s">
        <v>5008</v>
      </c>
      <c r="AK1" s="14" t="s">
        <v>5009</v>
      </c>
      <c r="AL1" s="14" t="s">
        <v>5010</v>
      </c>
      <c r="AM1" s="14" t="s">
        <v>5011</v>
      </c>
      <c r="AN1" s="14" t="s">
        <v>5012</v>
      </c>
      <c r="AO1" s="14" t="s">
        <v>5872</v>
      </c>
      <c r="AP1" s="14" t="s">
        <v>5013</v>
      </c>
      <c r="AQ1" s="14" t="s">
        <v>5873</v>
      </c>
      <c r="AR1" s="14" t="s">
        <v>5874</v>
      </c>
      <c r="AS1" s="14" t="s">
        <v>5875</v>
      </c>
      <c r="AT1" s="14" t="s">
        <v>5876</v>
      </c>
      <c r="AU1" s="14" t="s">
        <v>5014</v>
      </c>
      <c r="AV1" s="14" t="s">
        <v>5015</v>
      </c>
      <c r="AW1" s="14" t="s">
        <v>5016</v>
      </c>
      <c r="AX1" s="14" t="s">
        <v>1026</v>
      </c>
      <c r="AY1" s="14" t="s">
        <v>5017</v>
      </c>
      <c r="AZ1" s="14" t="s">
        <v>5018</v>
      </c>
      <c r="BA1" s="14" t="s">
        <v>5019</v>
      </c>
      <c r="BB1" s="14" t="s">
        <v>5020</v>
      </c>
      <c r="BC1" s="14" t="s">
        <v>5021</v>
      </c>
      <c r="BD1" s="14" t="s">
        <v>5022</v>
      </c>
      <c r="BE1" s="14" t="s">
        <v>5023</v>
      </c>
      <c r="BF1" s="14" t="s">
        <v>1025</v>
      </c>
      <c r="BG1" s="14" t="s">
        <v>5024</v>
      </c>
      <c r="BH1" s="14" t="s">
        <v>5025</v>
      </c>
      <c r="BI1" s="14" t="s">
        <v>5026</v>
      </c>
      <c r="BJ1" s="14" t="s">
        <v>5027</v>
      </c>
      <c r="BK1" s="14" t="s">
        <v>5028</v>
      </c>
      <c r="BL1" s="14" t="s">
        <v>5029</v>
      </c>
      <c r="BM1" s="14" t="s">
        <v>5030</v>
      </c>
      <c r="BN1" s="14" t="s">
        <v>5031</v>
      </c>
      <c r="BO1" s="14" t="s">
        <v>5032</v>
      </c>
      <c r="BP1" s="14" t="s">
        <v>5033</v>
      </c>
      <c r="BQ1" s="14" t="s">
        <v>5034</v>
      </c>
      <c r="BR1" s="14" t="s">
        <v>5035</v>
      </c>
      <c r="BS1" s="14" t="s">
        <v>5036</v>
      </c>
      <c r="BT1" s="14" t="s">
        <v>5037</v>
      </c>
      <c r="BU1" s="14" t="s">
        <v>5038</v>
      </c>
      <c r="BV1" s="14" t="s">
        <v>5039</v>
      </c>
      <c r="BW1" s="14" t="s">
        <v>5040</v>
      </c>
      <c r="BX1" s="14" t="s">
        <v>5041</v>
      </c>
      <c r="BY1" s="14" t="s">
        <v>5042</v>
      </c>
      <c r="BZ1" s="14" t="s">
        <v>8244</v>
      </c>
      <c r="CA1" s="14" t="s">
        <v>5043</v>
      </c>
      <c r="CB1" s="14" t="s">
        <v>5044</v>
      </c>
      <c r="CC1" s="14" t="s">
        <v>5045</v>
      </c>
      <c r="CD1" s="14" t="s">
        <v>5046</v>
      </c>
      <c r="CE1" s="14" t="s">
        <v>5047</v>
      </c>
      <c r="CF1" s="14" t="s">
        <v>5048</v>
      </c>
      <c r="CG1" s="14" t="s">
        <v>5049</v>
      </c>
      <c r="CH1" s="14" t="s">
        <v>5050</v>
      </c>
      <c r="CI1" s="14" t="s">
        <v>5877</v>
      </c>
      <c r="CJ1" s="14" t="s">
        <v>5051</v>
      </c>
      <c r="CK1" s="14" t="s">
        <v>5052</v>
      </c>
      <c r="CL1" s="14" t="s">
        <v>1024</v>
      </c>
      <c r="CM1" s="14" t="s">
        <v>5053</v>
      </c>
      <c r="CN1" s="14" t="s">
        <v>5878</v>
      </c>
      <c r="CO1" s="28" t="s">
        <v>1023</v>
      </c>
      <c r="CP1" s="14" t="s">
        <v>8245</v>
      </c>
      <c r="CQ1" s="14" t="s">
        <v>8246</v>
      </c>
      <c r="CR1" s="28" t="s">
        <v>8247</v>
      </c>
      <c r="CS1" s="14" t="s">
        <v>8248</v>
      </c>
      <c r="CT1" s="30" t="s">
        <v>8249</v>
      </c>
      <c r="CU1" s="32" t="s">
        <v>5054</v>
      </c>
      <c r="CV1" s="66" t="s">
        <v>1018</v>
      </c>
      <c r="CW1" s="15" t="s">
        <v>5055</v>
      </c>
      <c r="CX1" s="15" t="s">
        <v>5056</v>
      </c>
      <c r="CY1" s="15" t="s">
        <v>5057</v>
      </c>
      <c r="CZ1" s="15" t="s">
        <v>5058</v>
      </c>
      <c r="DA1" s="15" t="s">
        <v>5059</v>
      </c>
    </row>
    <row r="2" spans="1:105" x14ac:dyDescent="0.3">
      <c r="A2" s="17" t="s">
        <v>5060</v>
      </c>
      <c r="B2" s="18" t="s">
        <v>5061</v>
      </c>
      <c r="C2" s="18" t="s">
        <v>7808</v>
      </c>
      <c r="D2" s="18" t="s">
        <v>5062</v>
      </c>
      <c r="E2" s="18" t="s">
        <v>571</v>
      </c>
      <c r="F2" s="18" t="s">
        <v>635</v>
      </c>
      <c r="G2" s="18">
        <v>2024</v>
      </c>
      <c r="H2" s="18" t="s">
        <v>7809</v>
      </c>
      <c r="I2" s="19"/>
      <c r="J2" s="18"/>
      <c r="K2" s="20">
        <v>45789.245590277802</v>
      </c>
      <c r="L2" s="18" t="s">
        <v>5164</v>
      </c>
      <c r="M2" s="18" t="s">
        <v>7810</v>
      </c>
      <c r="N2" s="18"/>
      <c r="O2" s="18"/>
      <c r="P2" s="18"/>
      <c r="Q2" s="18"/>
      <c r="R2" s="18" t="s">
        <v>5188</v>
      </c>
      <c r="S2" s="18" t="s">
        <v>7811</v>
      </c>
      <c r="T2" s="18" t="s">
        <v>5067</v>
      </c>
      <c r="U2" s="18" t="s">
        <v>5068</v>
      </c>
      <c r="V2" s="18">
        <v>104</v>
      </c>
      <c r="W2" s="18">
        <v>28366.6</v>
      </c>
      <c r="X2" s="18">
        <v>28366.6</v>
      </c>
      <c r="Y2" s="18">
        <v>284</v>
      </c>
      <c r="Z2" s="18">
        <v>284</v>
      </c>
      <c r="AA2" s="18" t="s">
        <v>7812</v>
      </c>
      <c r="AB2" s="18" t="s">
        <v>890</v>
      </c>
      <c r="AC2" s="18"/>
      <c r="AD2" s="18"/>
      <c r="AE2" s="18" t="s">
        <v>5069</v>
      </c>
      <c r="AF2" s="18"/>
      <c r="AG2" s="18"/>
      <c r="AH2" s="18"/>
      <c r="AI2" s="18"/>
      <c r="AJ2" s="18"/>
      <c r="AK2" s="18"/>
      <c r="AL2" s="18"/>
      <c r="AM2" s="18"/>
      <c r="AN2" s="18"/>
      <c r="AO2" s="18" t="s">
        <v>5070</v>
      </c>
      <c r="AP2" s="18"/>
      <c r="AQ2" s="18">
        <v>0</v>
      </c>
      <c r="AR2" s="18">
        <v>0</v>
      </c>
      <c r="AS2" s="18" t="s">
        <v>5879</v>
      </c>
      <c r="AT2" s="18">
        <v>0</v>
      </c>
      <c r="AU2" s="18">
        <v>0</v>
      </c>
      <c r="AV2" s="18">
        <v>0</v>
      </c>
      <c r="AW2" s="18">
        <v>0</v>
      </c>
      <c r="AX2" s="18"/>
      <c r="AY2" s="18"/>
      <c r="AZ2" s="18"/>
      <c r="BA2" s="18"/>
      <c r="BB2" s="18"/>
      <c r="BC2" s="18"/>
      <c r="BD2" s="18"/>
      <c r="BE2" s="18"/>
      <c r="BF2" s="18" t="s">
        <v>7813</v>
      </c>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t="s">
        <v>5072</v>
      </c>
      <c r="CK2" s="18" t="s">
        <v>7814</v>
      </c>
      <c r="CL2" s="18"/>
      <c r="CM2" s="18"/>
      <c r="CN2" s="18"/>
      <c r="CO2" s="21"/>
      <c r="CP2" s="21" t="s">
        <v>5079</v>
      </c>
      <c r="CQ2" s="18"/>
      <c r="CR2" s="21"/>
      <c r="CS2" s="18"/>
      <c r="CT2" s="31"/>
      <c r="CU2" s="33"/>
      <c r="CV2" s="67" t="str">
        <f>FLEET7[[#This Row],[Category]]</f>
        <v>Personal Vehicle</v>
      </c>
      <c r="CW2" s="22" t="str">
        <f t="shared" ref="CW2:CW65" si="0">TRIM(LEFT($C2, FIND("(", $C2 &amp; "(") - 1))</f>
        <v>#210003 - AMMAR I. ELHAMAD</v>
      </c>
      <c r="CX2" s="22" t="str">
        <f>IFERROR(TRIM(MID(FLEET7[[#This Row],[Secondary Asset Identifier]], FIND(" - ", FLEET7[[#This Row],[Secondary Asset Identifier]]) + 3, LEN(FLEET7[[#This Row],[Secondary Asset Identifier]]))),FLEET7[[#This Row],[Emp ID]])</f>
        <v>Elhamad, Ammar I</v>
      </c>
      <c r="CY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210003</v>
      </c>
      <c r="CZ2" s="22" t="str">
        <f>FLEET7[[#This Row],[Assigned]]</f>
        <v>Elhamad, Ammar I</v>
      </c>
      <c r="DA2" s="22" t="str">
        <f t="shared" ref="DA2:DA65" si="1">TRIM(LEFT($C2, FIND("(", $C2 &amp; "(") - 1))</f>
        <v>#210003 - AMMAR I. ELHAMAD</v>
      </c>
    </row>
    <row r="3" spans="1:105" x14ac:dyDescent="0.3">
      <c r="A3" s="17" t="s">
        <v>5060</v>
      </c>
      <c r="B3" s="18" t="s">
        <v>5061</v>
      </c>
      <c r="C3" s="18" t="s">
        <v>7815</v>
      </c>
      <c r="D3" s="18" t="s">
        <v>5062</v>
      </c>
      <c r="E3" s="18" t="s">
        <v>7816</v>
      </c>
      <c r="F3" s="18" t="s">
        <v>7817</v>
      </c>
      <c r="G3" s="18">
        <v>2024</v>
      </c>
      <c r="H3" s="18" t="s">
        <v>5063</v>
      </c>
      <c r="I3" s="19"/>
      <c r="J3" s="18"/>
      <c r="K3" s="20">
        <v>45785.794907407399</v>
      </c>
      <c r="L3" s="18" t="s">
        <v>5164</v>
      </c>
      <c r="M3" s="18"/>
      <c r="N3" s="18"/>
      <c r="O3" s="18"/>
      <c r="P3" s="18"/>
      <c r="Q3" s="18"/>
      <c r="R3" s="18" t="s">
        <v>8398</v>
      </c>
      <c r="S3" s="18" t="s">
        <v>7818</v>
      </c>
      <c r="T3" s="18" t="s">
        <v>5067</v>
      </c>
      <c r="U3" s="18" t="s">
        <v>1456</v>
      </c>
      <c r="V3" s="18">
        <v>104</v>
      </c>
      <c r="W3" s="18">
        <v>16802.5</v>
      </c>
      <c r="X3" s="18">
        <v>16802.5</v>
      </c>
      <c r="Y3" s="18">
        <v>148</v>
      </c>
      <c r="Z3" s="18">
        <v>148</v>
      </c>
      <c r="AA3" s="18" t="s">
        <v>7819</v>
      </c>
      <c r="AB3" s="18"/>
      <c r="AC3" s="18"/>
      <c r="AD3" s="18"/>
      <c r="AE3" s="18"/>
      <c r="AF3" s="18"/>
      <c r="AG3" s="18"/>
      <c r="AH3" s="18"/>
      <c r="AI3" s="18"/>
      <c r="AJ3" s="18"/>
      <c r="AK3" s="18"/>
      <c r="AL3" s="18"/>
      <c r="AM3" s="18"/>
      <c r="AN3" s="18"/>
      <c r="AO3" s="18" t="s">
        <v>5070</v>
      </c>
      <c r="AP3" s="18"/>
      <c r="AQ3" s="18">
        <v>0</v>
      </c>
      <c r="AR3" s="18">
        <v>0</v>
      </c>
      <c r="AS3" s="18" t="s">
        <v>5879</v>
      </c>
      <c r="AT3" s="18">
        <v>0</v>
      </c>
      <c r="AU3" s="18">
        <v>0</v>
      </c>
      <c r="AV3" s="18">
        <v>0</v>
      </c>
      <c r="AW3" s="18">
        <v>0</v>
      </c>
      <c r="AX3" s="18"/>
      <c r="AY3" s="18"/>
      <c r="AZ3" s="18"/>
      <c r="BA3" s="18"/>
      <c r="BB3" s="18"/>
      <c r="BC3" s="18"/>
      <c r="BD3" s="18"/>
      <c r="BE3" s="18"/>
      <c r="BF3" s="18" t="s">
        <v>7813</v>
      </c>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t="s">
        <v>5072</v>
      </c>
      <c r="CK3" s="18" t="s">
        <v>7820</v>
      </c>
      <c r="CL3" s="18"/>
      <c r="CM3" s="18"/>
      <c r="CN3" s="18"/>
      <c r="CO3" s="21"/>
      <c r="CP3" s="21" t="s">
        <v>5079</v>
      </c>
      <c r="CQ3" s="18"/>
      <c r="CR3" s="21"/>
      <c r="CS3" s="18"/>
      <c r="CT3" s="31"/>
      <c r="CU3" s="33"/>
      <c r="CV3" s="67" t="str">
        <f>FLEET7[[#This Row],[Category]]</f>
        <v>Pickup Truck</v>
      </c>
      <c r="CW3" s="22" t="str">
        <f t="shared" si="0"/>
        <v>#210013 - MATTHEW C. SHAYLOR</v>
      </c>
      <c r="CX3" s="22" t="str">
        <f>IFERROR(TRIM(MID(FLEET7[[#This Row],[Secondary Asset Identifier]], FIND(" - ", FLEET7[[#This Row],[Secondary Asset Identifier]]) + 3, LEN(FLEET7[[#This Row],[Secondary Asset Identifier]]))),FLEET7[[#This Row],[Emp ID]])</f>
        <v>Shaylor, Matthew C</v>
      </c>
      <c r="CY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210013</v>
      </c>
      <c r="CZ3" s="22" t="str">
        <f>FLEET7[[#This Row],[Assigned]]</f>
        <v>Shaylor, Matthew C</v>
      </c>
      <c r="DA3" s="22" t="str">
        <f t="shared" si="1"/>
        <v>#210013 - MATTHEW C. SHAYLOR</v>
      </c>
    </row>
    <row r="4" spans="1:105" x14ac:dyDescent="0.3">
      <c r="A4" s="17" t="s">
        <v>5060</v>
      </c>
      <c r="B4" s="18" t="s">
        <v>5061</v>
      </c>
      <c r="C4" s="18" t="s">
        <v>7821</v>
      </c>
      <c r="D4" s="18" t="s">
        <v>5062</v>
      </c>
      <c r="E4" s="18" t="s">
        <v>7816</v>
      </c>
      <c r="F4" s="18" t="s">
        <v>7822</v>
      </c>
      <c r="G4" s="18"/>
      <c r="H4" s="18" t="s">
        <v>7809</v>
      </c>
      <c r="I4" s="19"/>
      <c r="J4" s="18"/>
      <c r="K4" s="20">
        <v>45789.425324074102</v>
      </c>
      <c r="L4" s="18" t="s">
        <v>5118</v>
      </c>
      <c r="M4" s="18" t="s">
        <v>7810</v>
      </c>
      <c r="N4" s="18"/>
      <c r="O4" s="18"/>
      <c r="P4" s="18"/>
      <c r="Q4" s="18"/>
      <c r="R4" s="18" t="s">
        <v>5096</v>
      </c>
      <c r="S4" s="18" t="s">
        <v>7823</v>
      </c>
      <c r="T4" s="18" t="s">
        <v>5067</v>
      </c>
      <c r="U4" s="18" t="s">
        <v>5068</v>
      </c>
      <c r="V4" s="18">
        <v>94</v>
      </c>
      <c r="W4" s="18">
        <v>64806</v>
      </c>
      <c r="X4" s="18">
        <v>64806</v>
      </c>
      <c r="Y4" s="18">
        <v>198</v>
      </c>
      <c r="Z4" s="18">
        <v>198</v>
      </c>
      <c r="AA4" s="18" t="s">
        <v>7824</v>
      </c>
      <c r="AB4" s="18"/>
      <c r="AC4" s="18"/>
      <c r="AD4" s="18"/>
      <c r="AE4" s="18"/>
      <c r="AF4" s="18"/>
      <c r="AG4" s="18"/>
      <c r="AH4" s="18"/>
      <c r="AI4" s="18"/>
      <c r="AJ4" s="18"/>
      <c r="AK4" s="18"/>
      <c r="AL4" s="18"/>
      <c r="AM4" s="18"/>
      <c r="AN4" s="18"/>
      <c r="AO4" s="18" t="s">
        <v>5070</v>
      </c>
      <c r="AP4" s="18"/>
      <c r="AQ4" s="18">
        <v>0</v>
      </c>
      <c r="AR4" s="18">
        <v>0</v>
      </c>
      <c r="AS4" s="18" t="s">
        <v>5879</v>
      </c>
      <c r="AT4" s="18">
        <v>0</v>
      </c>
      <c r="AU4" s="18">
        <v>0</v>
      </c>
      <c r="AV4" s="18">
        <v>0</v>
      </c>
      <c r="AW4" s="18">
        <v>0</v>
      </c>
      <c r="AX4" s="18"/>
      <c r="AY4" s="18"/>
      <c r="AZ4" s="18"/>
      <c r="BA4" s="18"/>
      <c r="BB4" s="18"/>
      <c r="BC4" s="18"/>
      <c r="BD4" s="18"/>
      <c r="BE4" s="18"/>
      <c r="BF4" s="18" t="s">
        <v>7813</v>
      </c>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t="s">
        <v>5072</v>
      </c>
      <c r="CK4" s="18" t="s">
        <v>7825</v>
      </c>
      <c r="CL4" s="18"/>
      <c r="CM4" s="18"/>
      <c r="CN4" s="18"/>
      <c r="CO4" s="21"/>
      <c r="CP4" s="21" t="s">
        <v>5079</v>
      </c>
      <c r="CQ4" s="18"/>
      <c r="CR4" s="21"/>
      <c r="CS4" s="18"/>
      <c r="CT4" s="31"/>
      <c r="CU4" s="33"/>
      <c r="CV4" s="67" t="str">
        <f>FLEET7[[#This Row],[Category]]</f>
        <v>Personal Vehicle</v>
      </c>
      <c r="CW4" s="22" t="str">
        <f t="shared" si="0"/>
        <v>#210055 - ADAM H. GOODE</v>
      </c>
      <c r="CX4" s="22" t="str">
        <f>IFERROR(TRIM(MID(FLEET7[[#This Row],[Secondary Asset Identifier]], FIND(" - ", FLEET7[[#This Row],[Secondary Asset Identifier]]) + 3, LEN(FLEET7[[#This Row],[Secondary Asset Identifier]]))),FLEET7[[#This Row],[Emp ID]])</f>
        <v>Goode, Adam H</v>
      </c>
      <c r="CY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210055</v>
      </c>
      <c r="CZ4" s="22" t="str">
        <f>FLEET7[[#This Row],[Assigned]]</f>
        <v>Goode, Adam H</v>
      </c>
      <c r="DA4" s="22" t="str">
        <f t="shared" si="1"/>
        <v>#210055 - ADAM H. GOODE</v>
      </c>
    </row>
    <row r="5" spans="1:105" x14ac:dyDescent="0.3">
      <c r="A5" s="17" t="s">
        <v>5060</v>
      </c>
      <c r="B5" s="18" t="s">
        <v>5061</v>
      </c>
      <c r="C5" s="18" t="s">
        <v>7826</v>
      </c>
      <c r="D5" s="18" t="s">
        <v>5062</v>
      </c>
      <c r="E5" s="18" t="s">
        <v>8399</v>
      </c>
      <c r="F5" s="18" t="s">
        <v>8400</v>
      </c>
      <c r="G5" s="18">
        <v>2022</v>
      </c>
      <c r="H5" s="18" t="s">
        <v>7809</v>
      </c>
      <c r="I5" s="19"/>
      <c r="J5" s="18"/>
      <c r="K5" s="20">
        <v>45789.290092592601</v>
      </c>
      <c r="L5" s="18" t="s">
        <v>5164</v>
      </c>
      <c r="M5" s="18" t="s">
        <v>7810</v>
      </c>
      <c r="N5" s="18"/>
      <c r="O5" s="18"/>
      <c r="P5" s="18"/>
      <c r="Q5" s="18"/>
      <c r="R5" s="18" t="s">
        <v>5103</v>
      </c>
      <c r="S5" s="18" t="s">
        <v>7827</v>
      </c>
      <c r="T5" s="18" t="s">
        <v>5067</v>
      </c>
      <c r="U5" s="18" t="s">
        <v>5068</v>
      </c>
      <c r="V5" s="18">
        <v>24</v>
      </c>
      <c r="W5" s="18">
        <v>30583.8</v>
      </c>
      <c r="X5" s="18">
        <v>30583.8</v>
      </c>
      <c r="Y5" s="18">
        <v>34</v>
      </c>
      <c r="Z5" s="18">
        <v>34</v>
      </c>
      <c r="AA5" s="18" t="s">
        <v>7828</v>
      </c>
      <c r="AB5" s="18" t="s">
        <v>8401</v>
      </c>
      <c r="AC5" s="18"/>
      <c r="AD5" s="18"/>
      <c r="AE5" s="18" t="s">
        <v>5069</v>
      </c>
      <c r="AF5" s="18"/>
      <c r="AG5" s="18"/>
      <c r="AH5" s="18"/>
      <c r="AI5" s="18"/>
      <c r="AJ5" s="18"/>
      <c r="AK5" s="18"/>
      <c r="AL5" s="18"/>
      <c r="AM5" s="18"/>
      <c r="AN5" s="18"/>
      <c r="AO5" s="18" t="s">
        <v>5070</v>
      </c>
      <c r="AP5" s="18"/>
      <c r="AQ5" s="18">
        <v>0</v>
      </c>
      <c r="AR5" s="18">
        <v>0</v>
      </c>
      <c r="AS5" s="18" t="s">
        <v>5879</v>
      </c>
      <c r="AT5" s="18">
        <v>0</v>
      </c>
      <c r="AU5" s="18">
        <v>0</v>
      </c>
      <c r="AV5" s="18">
        <v>0</v>
      </c>
      <c r="AW5" s="18">
        <v>0</v>
      </c>
      <c r="AX5" s="18"/>
      <c r="AY5" s="18"/>
      <c r="AZ5" s="18"/>
      <c r="BA5" s="18"/>
      <c r="BB5" s="18"/>
      <c r="BC5" s="18"/>
      <c r="BD5" s="18"/>
      <c r="BE5" s="18"/>
      <c r="BF5" s="18" t="s">
        <v>7813</v>
      </c>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t="s">
        <v>5072</v>
      </c>
      <c r="CK5" s="18" t="s">
        <v>8402</v>
      </c>
      <c r="CL5" s="18"/>
      <c r="CM5" s="18"/>
      <c r="CN5" s="18"/>
      <c r="CO5" s="21"/>
      <c r="CP5" s="21" t="s">
        <v>5079</v>
      </c>
      <c r="CQ5" s="18"/>
      <c r="CR5" s="21"/>
      <c r="CS5" s="18"/>
      <c r="CT5" s="31"/>
      <c r="CU5" s="33"/>
      <c r="CV5" s="67" t="str">
        <f>FLEET7[[#This Row],[Category]]</f>
        <v>Personal Vehicle</v>
      </c>
      <c r="CW5" s="22" t="str">
        <f t="shared" si="0"/>
        <v>#210073 - BIKHYAT ADHIKARI</v>
      </c>
      <c r="CX5" s="22" t="str">
        <f>IFERROR(TRIM(MID(FLEET7[[#This Row],[Secondary Asset Identifier]], FIND(" - ", FLEET7[[#This Row],[Secondary Asset Identifier]]) + 3, LEN(FLEET7[[#This Row],[Secondary Asset Identifier]]))),FLEET7[[#This Row],[Emp ID]])</f>
        <v>Adhikari, Bikhyat</v>
      </c>
      <c r="CY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210073</v>
      </c>
      <c r="CZ5" s="22" t="str">
        <f>FLEET7[[#This Row],[Assigned]]</f>
        <v>Adhikari, Bikhyat</v>
      </c>
      <c r="DA5" s="22" t="str">
        <f t="shared" si="1"/>
        <v>#210073 - BIKHYAT ADHIKARI</v>
      </c>
    </row>
    <row r="6" spans="1:105" x14ac:dyDescent="0.3">
      <c r="A6" s="17" t="s">
        <v>5060</v>
      </c>
      <c r="B6" s="18" t="s">
        <v>5061</v>
      </c>
      <c r="C6" s="18" t="s">
        <v>7829</v>
      </c>
      <c r="D6" s="18" t="s">
        <v>5062</v>
      </c>
      <c r="E6" s="18" t="s">
        <v>929</v>
      </c>
      <c r="F6" s="18" t="s">
        <v>7830</v>
      </c>
      <c r="G6" s="18">
        <v>2024</v>
      </c>
      <c r="H6" s="18" t="s">
        <v>7809</v>
      </c>
      <c r="I6" s="19"/>
      <c r="J6" s="18"/>
      <c r="K6" s="20">
        <v>45789.425949074102</v>
      </c>
      <c r="L6" s="18" t="s">
        <v>5065</v>
      </c>
      <c r="M6" s="18" t="s">
        <v>7810</v>
      </c>
      <c r="N6" s="18"/>
      <c r="O6" s="18"/>
      <c r="P6" s="18"/>
      <c r="Q6" s="18"/>
      <c r="R6" s="18" t="s">
        <v>7845</v>
      </c>
      <c r="S6" s="18" t="s">
        <v>7831</v>
      </c>
      <c r="T6" s="18" t="s">
        <v>5067</v>
      </c>
      <c r="U6" s="18" t="s">
        <v>5068</v>
      </c>
      <c r="V6" s="18">
        <v>102</v>
      </c>
      <c r="W6" s="18">
        <v>7132.7</v>
      </c>
      <c r="X6" s="18">
        <v>7132.7</v>
      </c>
      <c r="Y6" s="18">
        <v>400</v>
      </c>
      <c r="Z6" s="18">
        <v>400</v>
      </c>
      <c r="AA6" s="18" t="s">
        <v>7829</v>
      </c>
      <c r="AB6" s="18" t="s">
        <v>7832</v>
      </c>
      <c r="AC6" s="18"/>
      <c r="AD6" s="18"/>
      <c r="AE6" s="18" t="s">
        <v>5069</v>
      </c>
      <c r="AF6" s="18"/>
      <c r="AG6" s="18"/>
      <c r="AH6" s="18"/>
      <c r="AI6" s="18"/>
      <c r="AJ6" s="18"/>
      <c r="AK6" s="18"/>
      <c r="AL6" s="18"/>
      <c r="AM6" s="18"/>
      <c r="AN6" s="18"/>
      <c r="AO6" s="18" t="s">
        <v>5070</v>
      </c>
      <c r="AP6" s="18"/>
      <c r="AQ6" s="18">
        <v>0</v>
      </c>
      <c r="AR6" s="18">
        <v>0</v>
      </c>
      <c r="AS6" s="18" t="s">
        <v>5879</v>
      </c>
      <c r="AT6" s="18">
        <v>0</v>
      </c>
      <c r="AU6" s="18">
        <v>0</v>
      </c>
      <c r="AV6" s="18">
        <v>0</v>
      </c>
      <c r="AW6" s="18">
        <v>0</v>
      </c>
      <c r="AX6" s="18"/>
      <c r="AY6" s="18"/>
      <c r="AZ6" s="18"/>
      <c r="BA6" s="18"/>
      <c r="BB6" s="18"/>
      <c r="BC6" s="18"/>
      <c r="BD6" s="18"/>
      <c r="BE6" s="18"/>
      <c r="BF6" s="18" t="s">
        <v>7833</v>
      </c>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t="s">
        <v>5072</v>
      </c>
      <c r="CK6" s="18" t="s">
        <v>7834</v>
      </c>
      <c r="CL6" s="18"/>
      <c r="CM6" s="18"/>
      <c r="CN6" s="18"/>
      <c r="CO6" s="21"/>
      <c r="CP6" s="21" t="s">
        <v>5079</v>
      </c>
      <c r="CQ6" s="18"/>
      <c r="CR6" s="21"/>
      <c r="CS6" s="18"/>
      <c r="CT6" s="31"/>
      <c r="CU6" s="33"/>
      <c r="CV6" s="67" t="str">
        <f>FLEET7[[#This Row],[Category]]</f>
        <v>Personal Vehicle</v>
      </c>
      <c r="CW6" s="22" t="str">
        <f t="shared" si="0"/>
        <v>#410009 HECTOR U. BONILLA</v>
      </c>
      <c r="CX6" s="22" t="str">
        <f>IFERROR(TRIM(MID(FLEET7[[#This Row],[Secondary Asset Identifier]], FIND(" - ", FLEET7[[#This Row],[Secondary Asset Identifier]]) + 3, LEN(FLEET7[[#This Row],[Secondary Asset Identifier]]))),FLEET7[[#This Row],[Emp ID]])</f>
        <v/>
      </c>
      <c r="CY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 s="22" t="str">
        <f>FLEET7[[#This Row],[Assigned]]</f>
        <v/>
      </c>
      <c r="DA6" s="22" t="str">
        <f t="shared" si="1"/>
        <v>#410009 HECTOR U. BONILLA</v>
      </c>
    </row>
    <row r="7" spans="1:105" x14ac:dyDescent="0.3">
      <c r="A7" s="17" t="s">
        <v>5060</v>
      </c>
      <c r="B7" s="18" t="s">
        <v>5061</v>
      </c>
      <c r="C7" s="18" t="s">
        <v>3821</v>
      </c>
      <c r="D7" s="18" t="s">
        <v>5230</v>
      </c>
      <c r="E7" s="18" t="s">
        <v>3823</v>
      </c>
      <c r="F7" s="18" t="s">
        <v>3824</v>
      </c>
      <c r="G7" s="18"/>
      <c r="H7" s="18" t="s">
        <v>2369</v>
      </c>
      <c r="I7" s="19"/>
      <c r="J7" s="18"/>
      <c r="K7" s="20">
        <v>45789.232314814799</v>
      </c>
      <c r="L7" s="18" t="s">
        <v>5191</v>
      </c>
      <c r="M7" s="18"/>
      <c r="N7" s="18"/>
      <c r="O7" s="18"/>
      <c r="P7" s="18"/>
      <c r="Q7" s="18"/>
      <c r="R7" s="18" t="s">
        <v>8250</v>
      </c>
      <c r="S7" s="18"/>
      <c r="T7" s="18" t="s">
        <v>5067</v>
      </c>
      <c r="U7" s="18" t="s">
        <v>5232</v>
      </c>
      <c r="V7" s="18">
        <v>460</v>
      </c>
      <c r="W7" s="18"/>
      <c r="X7" s="18"/>
      <c r="Y7" s="18">
        <v>0</v>
      </c>
      <c r="Z7" s="18">
        <v>0</v>
      </c>
      <c r="AA7" s="18"/>
      <c r="AB7" s="18" t="s">
        <v>3822</v>
      </c>
      <c r="AC7" s="18"/>
      <c r="AD7" s="18"/>
      <c r="AE7" s="18"/>
      <c r="AF7" s="18"/>
      <c r="AG7" s="18"/>
      <c r="AH7" s="18"/>
      <c r="AI7" s="18"/>
      <c r="AJ7" s="18"/>
      <c r="AK7" s="18"/>
      <c r="AL7" s="18"/>
      <c r="AM7" s="18"/>
      <c r="AN7" s="18"/>
      <c r="AO7" s="18" t="s">
        <v>5070</v>
      </c>
      <c r="AP7" s="18"/>
      <c r="AQ7" s="18">
        <v>0</v>
      </c>
      <c r="AR7" s="18">
        <v>0</v>
      </c>
      <c r="AS7" s="18" t="s">
        <v>5879</v>
      </c>
      <c r="AT7" s="18">
        <v>0</v>
      </c>
      <c r="AU7" s="18">
        <v>0</v>
      </c>
      <c r="AV7" s="18">
        <v>0</v>
      </c>
      <c r="AW7" s="18">
        <v>0</v>
      </c>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t="s">
        <v>5233</v>
      </c>
      <c r="CK7" s="18" t="s">
        <v>5440</v>
      </c>
      <c r="CL7" s="18"/>
      <c r="CM7" s="18"/>
      <c r="CN7" s="18"/>
      <c r="CO7" s="21"/>
      <c r="CP7" s="21" t="s">
        <v>5079</v>
      </c>
      <c r="CQ7" s="18"/>
      <c r="CR7" s="21"/>
      <c r="CS7" s="18"/>
      <c r="CT7" s="31"/>
      <c r="CU7" s="33"/>
      <c r="CV7" s="67" t="str">
        <f>FLEET7[[#This Row],[Category]]</f>
        <v>Arrow Board</v>
      </c>
      <c r="CW7" s="22" t="str">
        <f t="shared" si="0"/>
        <v>004808</v>
      </c>
      <c r="CX7" s="22" t="str">
        <f>IFERROR(TRIM(MID(FLEET7[[#This Row],[Secondary Asset Identifier]], FIND(" - ", FLEET7[[#This Row],[Secondary Asset Identifier]]) + 3, LEN(FLEET7[[#This Row],[Secondary Asset Identifier]]))),FLEET7[[#This Row],[Emp ID]])</f>
        <v/>
      </c>
      <c r="CY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 s="22" t="str">
        <f>FLEET7[[#This Row],[Assigned]]</f>
        <v/>
      </c>
      <c r="DA7" s="22" t="str">
        <f t="shared" si="1"/>
        <v>004808</v>
      </c>
    </row>
    <row r="8" spans="1:105" x14ac:dyDescent="0.3">
      <c r="A8" s="17" t="s">
        <v>5060</v>
      </c>
      <c r="B8" s="18" t="s">
        <v>5061</v>
      </c>
      <c r="C8" s="18" t="s">
        <v>3825</v>
      </c>
      <c r="D8" s="18" t="s">
        <v>5230</v>
      </c>
      <c r="E8" s="18" t="s">
        <v>3827</v>
      </c>
      <c r="F8" s="18" t="s">
        <v>3824</v>
      </c>
      <c r="G8" s="18"/>
      <c r="H8" s="18" t="s">
        <v>5306</v>
      </c>
      <c r="I8" s="19"/>
      <c r="J8" s="18"/>
      <c r="K8" s="20">
        <v>45789.2293055556</v>
      </c>
      <c r="L8" s="18" t="s">
        <v>5191</v>
      </c>
      <c r="M8" s="18"/>
      <c r="N8" s="18"/>
      <c r="O8" s="18"/>
      <c r="P8" s="18"/>
      <c r="Q8" s="18"/>
      <c r="R8" s="18" t="s">
        <v>7629</v>
      </c>
      <c r="S8" s="18"/>
      <c r="T8" s="18" t="s">
        <v>5067</v>
      </c>
      <c r="U8" s="18" t="s">
        <v>5232</v>
      </c>
      <c r="V8" s="18">
        <v>375</v>
      </c>
      <c r="W8" s="18"/>
      <c r="X8" s="18"/>
      <c r="Y8" s="18">
        <v>0</v>
      </c>
      <c r="Z8" s="18">
        <v>0</v>
      </c>
      <c r="AA8" s="18"/>
      <c r="AB8" s="18" t="s">
        <v>3826</v>
      </c>
      <c r="AC8" s="18"/>
      <c r="AD8" s="18" t="s">
        <v>7678</v>
      </c>
      <c r="AE8" s="18" t="s">
        <v>5069</v>
      </c>
      <c r="AF8" s="18"/>
      <c r="AG8" s="18"/>
      <c r="AH8" s="18"/>
      <c r="AI8" s="18"/>
      <c r="AJ8" s="18"/>
      <c r="AK8" s="18"/>
      <c r="AL8" s="18"/>
      <c r="AM8" s="18"/>
      <c r="AN8" s="18"/>
      <c r="AO8" s="18" t="s">
        <v>5070</v>
      </c>
      <c r="AP8" s="18"/>
      <c r="AQ8" s="18">
        <v>0</v>
      </c>
      <c r="AR8" s="18">
        <v>0</v>
      </c>
      <c r="AS8" s="18" t="s">
        <v>5879</v>
      </c>
      <c r="AT8" s="18">
        <v>0</v>
      </c>
      <c r="AU8" s="18">
        <v>0</v>
      </c>
      <c r="AV8" s="18">
        <v>0</v>
      </c>
      <c r="AW8" s="18">
        <v>0</v>
      </c>
      <c r="AX8" s="18" t="s">
        <v>8092</v>
      </c>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t="s">
        <v>5233</v>
      </c>
      <c r="CK8" s="18" t="s">
        <v>5518</v>
      </c>
      <c r="CL8" s="18">
        <v>4</v>
      </c>
      <c r="CM8" s="18"/>
      <c r="CN8" s="18"/>
      <c r="CO8" s="21">
        <v>46112</v>
      </c>
      <c r="CP8" s="21" t="s">
        <v>5079</v>
      </c>
      <c r="CQ8" s="18"/>
      <c r="CR8" s="21"/>
      <c r="CS8" s="18"/>
      <c r="CT8" s="31"/>
      <c r="CU8" s="33"/>
      <c r="CV8" s="67" t="str">
        <f>FLEET7[[#This Row],[Category]]</f>
        <v>Dump Trailer</v>
      </c>
      <c r="CW8" s="22" t="str">
        <f t="shared" si="0"/>
        <v>14DT-02S</v>
      </c>
      <c r="CX8" s="22" t="str">
        <f>IFERROR(TRIM(MID(FLEET7[[#This Row],[Secondary Asset Identifier]], FIND(" - ", FLEET7[[#This Row],[Secondary Asset Identifier]]) + 3, LEN(FLEET7[[#This Row],[Secondary Asset Identifier]]))),FLEET7[[#This Row],[Emp ID]])</f>
        <v/>
      </c>
      <c r="CY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 s="22" t="str">
        <f>FLEET7[[#This Row],[Assigned]]</f>
        <v/>
      </c>
      <c r="DA8" s="22" t="str">
        <f t="shared" si="1"/>
        <v>14DT-02S</v>
      </c>
    </row>
    <row r="9" spans="1:105" x14ac:dyDescent="0.3">
      <c r="A9" s="17" t="s">
        <v>5060</v>
      </c>
      <c r="B9" s="18" t="s">
        <v>5061</v>
      </c>
      <c r="C9" s="18" t="s">
        <v>3828</v>
      </c>
      <c r="D9" s="18" t="s">
        <v>5230</v>
      </c>
      <c r="E9" s="18" t="s">
        <v>3827</v>
      </c>
      <c r="F9" s="18" t="s">
        <v>3830</v>
      </c>
      <c r="G9" s="18">
        <v>2024</v>
      </c>
      <c r="H9" s="18" t="s">
        <v>5231</v>
      </c>
      <c r="I9" s="19"/>
      <c r="J9" s="18"/>
      <c r="K9" s="20">
        <v>45789.232407407399</v>
      </c>
      <c r="L9" s="18" t="s">
        <v>5191</v>
      </c>
      <c r="M9" s="18"/>
      <c r="N9" s="18"/>
      <c r="O9" s="18"/>
      <c r="P9" s="18"/>
      <c r="Q9" s="18"/>
      <c r="R9" s="18" t="s">
        <v>7845</v>
      </c>
      <c r="S9" s="18"/>
      <c r="T9" s="18" t="s">
        <v>5067</v>
      </c>
      <c r="U9" s="18" t="s">
        <v>5232</v>
      </c>
      <c r="V9" s="18">
        <v>375</v>
      </c>
      <c r="W9" s="18"/>
      <c r="X9" s="18"/>
      <c r="Y9" s="18">
        <v>0</v>
      </c>
      <c r="Z9" s="18">
        <v>0</v>
      </c>
      <c r="AA9" s="18" t="s">
        <v>3828</v>
      </c>
      <c r="AB9" s="18" t="s">
        <v>3829</v>
      </c>
      <c r="AC9" s="18"/>
      <c r="AD9" s="18" t="s">
        <v>7679</v>
      </c>
      <c r="AE9" s="18" t="s">
        <v>5069</v>
      </c>
      <c r="AF9" s="18"/>
      <c r="AG9" s="18"/>
      <c r="AH9" s="18" t="s">
        <v>3831</v>
      </c>
      <c r="AI9" s="18"/>
      <c r="AJ9" s="18"/>
      <c r="AK9" s="18"/>
      <c r="AL9" s="18"/>
      <c r="AM9" s="18"/>
      <c r="AN9" s="18"/>
      <c r="AO9" s="18" t="s">
        <v>5070</v>
      </c>
      <c r="AP9" s="18"/>
      <c r="AQ9" s="18">
        <v>0</v>
      </c>
      <c r="AR9" s="18">
        <v>14000</v>
      </c>
      <c r="AS9" s="18" t="s">
        <v>5879</v>
      </c>
      <c r="AT9" s="18">
        <v>10960</v>
      </c>
      <c r="AU9" s="18">
        <v>0</v>
      </c>
      <c r="AV9" s="18">
        <v>0</v>
      </c>
      <c r="AW9" s="18">
        <v>0</v>
      </c>
      <c r="AX9" s="18"/>
      <c r="AY9" s="18" t="s">
        <v>5418</v>
      </c>
      <c r="AZ9" s="18">
        <v>8072.34</v>
      </c>
      <c r="BA9" s="18"/>
      <c r="BB9" s="18"/>
      <c r="BC9" s="18"/>
      <c r="BD9" s="18"/>
      <c r="BE9" s="18"/>
      <c r="BF9" s="18" t="s">
        <v>612</v>
      </c>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t="s">
        <v>5233</v>
      </c>
      <c r="CK9" s="18" t="s">
        <v>5419</v>
      </c>
      <c r="CL9" s="18"/>
      <c r="CM9" s="18"/>
      <c r="CN9" s="18"/>
      <c r="CO9" s="21">
        <v>46112</v>
      </c>
      <c r="CP9" s="21" t="s">
        <v>5079</v>
      </c>
      <c r="CQ9" s="18"/>
      <c r="CR9" s="21"/>
      <c r="CS9" s="18"/>
      <c r="CT9" s="31"/>
      <c r="CU9" s="33"/>
      <c r="CV9" s="67" t="str">
        <f>FLEET7[[#This Row],[Category]]</f>
        <v>Flatbed Trailer</v>
      </c>
      <c r="CW9" s="22" t="str">
        <f t="shared" si="0"/>
        <v>14FT-01S</v>
      </c>
      <c r="CX9" s="22" t="str">
        <f>IFERROR(TRIM(MID(FLEET7[[#This Row],[Secondary Asset Identifier]], FIND(" - ", FLEET7[[#This Row],[Secondary Asset Identifier]]) + 3, LEN(FLEET7[[#This Row],[Secondary Asset Identifier]]))),FLEET7[[#This Row],[Emp ID]])</f>
        <v/>
      </c>
      <c r="CY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 s="22" t="str">
        <f>FLEET7[[#This Row],[Assigned]]</f>
        <v/>
      </c>
      <c r="DA9" s="22" t="str">
        <f t="shared" si="1"/>
        <v>14FT-01S</v>
      </c>
    </row>
    <row r="10" spans="1:105" x14ac:dyDescent="0.3">
      <c r="A10" s="17" t="s">
        <v>5060</v>
      </c>
      <c r="B10" s="18" t="s">
        <v>5061</v>
      </c>
      <c r="C10" s="18" t="s">
        <v>7680</v>
      </c>
      <c r="D10" s="18" t="s">
        <v>5230</v>
      </c>
      <c r="E10" s="18" t="s">
        <v>3827</v>
      </c>
      <c r="F10" s="18" t="s">
        <v>7681</v>
      </c>
      <c r="G10" s="18">
        <v>2024</v>
      </c>
      <c r="H10" s="18" t="s">
        <v>5231</v>
      </c>
      <c r="I10" s="19"/>
      <c r="J10" s="18"/>
      <c r="K10" s="20">
        <v>45762.743194444403</v>
      </c>
      <c r="L10" s="18" t="s">
        <v>5191</v>
      </c>
      <c r="M10" s="18"/>
      <c r="N10" s="18"/>
      <c r="O10" s="18"/>
      <c r="P10" s="18"/>
      <c r="Q10" s="18"/>
      <c r="R10" s="18" t="s">
        <v>8251</v>
      </c>
      <c r="S10" s="18"/>
      <c r="T10" s="18" t="s">
        <v>5067</v>
      </c>
      <c r="U10" s="18" t="s">
        <v>5232</v>
      </c>
      <c r="V10" s="18">
        <v>187</v>
      </c>
      <c r="W10" s="18"/>
      <c r="X10" s="18"/>
      <c r="Y10" s="18">
        <v>0</v>
      </c>
      <c r="Z10" s="18">
        <v>0</v>
      </c>
      <c r="AA10" s="18" t="s">
        <v>7682</v>
      </c>
      <c r="AB10" s="18" t="s">
        <v>5880</v>
      </c>
      <c r="AC10" s="18"/>
      <c r="AD10" s="18" t="s">
        <v>7835</v>
      </c>
      <c r="AE10" s="18" t="s">
        <v>5069</v>
      </c>
      <c r="AF10" s="18"/>
      <c r="AG10" s="18"/>
      <c r="AH10" s="18" t="s">
        <v>5881</v>
      </c>
      <c r="AI10" s="18"/>
      <c r="AJ10" s="18"/>
      <c r="AK10" s="18"/>
      <c r="AL10" s="18"/>
      <c r="AM10" s="18"/>
      <c r="AN10" s="18"/>
      <c r="AO10" s="18" t="s">
        <v>5070</v>
      </c>
      <c r="AP10" s="18"/>
      <c r="AQ10" s="18">
        <v>0</v>
      </c>
      <c r="AR10" s="18">
        <v>0</v>
      </c>
      <c r="AS10" s="18" t="s">
        <v>5879</v>
      </c>
      <c r="AT10" s="18">
        <v>0</v>
      </c>
      <c r="AU10" s="18">
        <v>0</v>
      </c>
      <c r="AV10" s="18">
        <v>0</v>
      </c>
      <c r="AW10" s="18">
        <v>0</v>
      </c>
      <c r="AX10" s="18"/>
      <c r="AY10" s="18" t="s">
        <v>5882</v>
      </c>
      <c r="AZ10" s="18">
        <v>7688.15</v>
      </c>
      <c r="BA10" s="18"/>
      <c r="BB10" s="18"/>
      <c r="BC10" s="18"/>
      <c r="BD10" s="18"/>
      <c r="BE10" s="18"/>
      <c r="BF10" s="18" t="s">
        <v>612</v>
      </c>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t="s">
        <v>5233</v>
      </c>
      <c r="CK10" s="18" t="s">
        <v>7683</v>
      </c>
      <c r="CL10" s="18"/>
      <c r="CM10" s="18"/>
      <c r="CN10" s="18"/>
      <c r="CO10" s="21">
        <v>45961</v>
      </c>
      <c r="CP10" s="21" t="s">
        <v>5079</v>
      </c>
      <c r="CQ10" s="18"/>
      <c r="CR10" s="21"/>
      <c r="CS10" s="18"/>
      <c r="CT10" s="31"/>
      <c r="CU10" s="33"/>
      <c r="CV10" s="67" t="str">
        <f>FLEET7[[#This Row],[Category]]</f>
        <v>Flatbed Trailer</v>
      </c>
      <c r="CW10" s="22" t="str">
        <f t="shared" si="0"/>
        <v>14FT-03S</v>
      </c>
      <c r="CX10" s="22" t="str">
        <f>IFERROR(TRIM(MID(FLEET7[[#This Row],[Secondary Asset Identifier]], FIND(" - ", FLEET7[[#This Row],[Secondary Asset Identifier]]) + 3, LEN(FLEET7[[#This Row],[Secondary Asset Identifier]]))),FLEET7[[#This Row],[Emp ID]])</f>
        <v>S2372507</v>
      </c>
      <c r="CY1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S2372507</v>
      </c>
      <c r="CZ10" s="22" t="str">
        <f>FLEET7[[#This Row],[Assigned]]</f>
        <v>S2372507</v>
      </c>
      <c r="DA10" s="22" t="str">
        <f t="shared" si="1"/>
        <v>14FT-03S</v>
      </c>
    </row>
    <row r="11" spans="1:105" x14ac:dyDescent="0.3">
      <c r="A11" s="17" t="s">
        <v>5060</v>
      </c>
      <c r="B11" s="18" t="s">
        <v>5061</v>
      </c>
      <c r="C11" s="18" t="s">
        <v>7684</v>
      </c>
      <c r="D11" s="18" t="s">
        <v>5230</v>
      </c>
      <c r="E11" s="18" t="s">
        <v>3827</v>
      </c>
      <c r="F11" s="18" t="s">
        <v>7685</v>
      </c>
      <c r="G11" s="18">
        <v>2024</v>
      </c>
      <c r="H11" s="18" t="s">
        <v>5231</v>
      </c>
      <c r="I11" s="19"/>
      <c r="J11" s="18"/>
      <c r="K11" s="20">
        <v>45789.266041666699</v>
      </c>
      <c r="L11" s="18" t="s">
        <v>5191</v>
      </c>
      <c r="M11" s="18"/>
      <c r="N11" s="18"/>
      <c r="O11" s="18"/>
      <c r="P11" s="18"/>
      <c r="Q11" s="18"/>
      <c r="R11" s="18" t="s">
        <v>7845</v>
      </c>
      <c r="S11" s="18"/>
      <c r="T11" s="18" t="s">
        <v>5067</v>
      </c>
      <c r="U11" s="18" t="s">
        <v>5232</v>
      </c>
      <c r="V11" s="18">
        <v>169</v>
      </c>
      <c r="W11" s="18"/>
      <c r="X11" s="18"/>
      <c r="Y11" s="18">
        <v>0</v>
      </c>
      <c r="Z11" s="18">
        <v>0</v>
      </c>
      <c r="AA11" s="18" t="s">
        <v>7686</v>
      </c>
      <c r="AB11" s="18" t="s">
        <v>7687</v>
      </c>
      <c r="AC11" s="18"/>
      <c r="AD11" s="18" t="s">
        <v>7836</v>
      </c>
      <c r="AE11" s="18" t="s">
        <v>5069</v>
      </c>
      <c r="AF11" s="18"/>
      <c r="AG11" s="18"/>
      <c r="AH11" s="18"/>
      <c r="AI11" s="18"/>
      <c r="AJ11" s="18"/>
      <c r="AK11" s="18"/>
      <c r="AL11" s="18"/>
      <c r="AM11" s="18"/>
      <c r="AN11" s="18"/>
      <c r="AO11" s="18" t="s">
        <v>5070</v>
      </c>
      <c r="AP11" s="18"/>
      <c r="AQ11" s="18">
        <v>0</v>
      </c>
      <c r="AR11" s="18">
        <v>0</v>
      </c>
      <c r="AS11" s="18" t="s">
        <v>5879</v>
      </c>
      <c r="AT11" s="18">
        <v>0</v>
      </c>
      <c r="AU11" s="18">
        <v>0</v>
      </c>
      <c r="AV11" s="18">
        <v>0</v>
      </c>
      <c r="AW11" s="18">
        <v>0</v>
      </c>
      <c r="AX11" s="18"/>
      <c r="AY11" s="18" t="s">
        <v>7688</v>
      </c>
      <c r="AZ11" s="18">
        <v>7581.9</v>
      </c>
      <c r="BA11" s="18"/>
      <c r="BB11" s="18"/>
      <c r="BC11" s="18"/>
      <c r="BD11" s="18"/>
      <c r="BE11" s="18"/>
      <c r="BF11" s="18" t="s">
        <v>7690</v>
      </c>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t="s">
        <v>5233</v>
      </c>
      <c r="CK11" s="18" t="s">
        <v>7689</v>
      </c>
      <c r="CL11" s="18">
        <v>2</v>
      </c>
      <c r="CM11" s="18"/>
      <c r="CN11" s="18"/>
      <c r="CO11" s="21">
        <v>45961</v>
      </c>
      <c r="CP11" s="21" t="s">
        <v>5079</v>
      </c>
      <c r="CQ11" s="18"/>
      <c r="CR11" s="21"/>
      <c r="CS11" s="18"/>
      <c r="CT11" s="31"/>
      <c r="CU11" s="33"/>
      <c r="CV11" s="67" t="str">
        <f>FLEET7[[#This Row],[Category]]</f>
        <v>Flatbed Trailer</v>
      </c>
      <c r="CW11" s="22" t="str">
        <f t="shared" si="0"/>
        <v>14FT-04S</v>
      </c>
      <c r="CX11" s="22" t="str">
        <f>IFERROR(TRIM(MID(FLEET7[[#This Row],[Secondary Asset Identifier]], FIND(" - ", FLEET7[[#This Row],[Secondary Asset Identifier]]) + 3, LEN(FLEET7[[#This Row],[Secondary Asset Identifier]]))),FLEET7[[#This Row],[Emp ID]])</f>
        <v>R2360779</v>
      </c>
      <c r="CY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R2360779</v>
      </c>
      <c r="CZ11" s="22" t="str">
        <f>FLEET7[[#This Row],[Assigned]]</f>
        <v>R2360779</v>
      </c>
      <c r="DA11" s="22" t="str">
        <f t="shared" si="1"/>
        <v>14FT-04S</v>
      </c>
    </row>
    <row r="12" spans="1:105" x14ac:dyDescent="0.3">
      <c r="A12" s="17" t="s">
        <v>5060</v>
      </c>
      <c r="B12" s="18" t="s">
        <v>5061</v>
      </c>
      <c r="C12" s="18" t="s">
        <v>1418</v>
      </c>
      <c r="D12" s="18" t="s">
        <v>5230</v>
      </c>
      <c r="E12" s="18" t="s">
        <v>3827</v>
      </c>
      <c r="F12" s="18" t="s">
        <v>3830</v>
      </c>
      <c r="G12" s="18"/>
      <c r="H12" s="18" t="s">
        <v>5231</v>
      </c>
      <c r="I12" s="19"/>
      <c r="J12" s="18"/>
      <c r="K12" s="20">
        <v>45789.235300925902</v>
      </c>
      <c r="L12" s="18" t="s">
        <v>5191</v>
      </c>
      <c r="M12" s="18"/>
      <c r="N12" s="18"/>
      <c r="O12" s="18"/>
      <c r="P12" s="18"/>
      <c r="Q12" s="18"/>
      <c r="R12" s="18" t="s">
        <v>7651</v>
      </c>
      <c r="S12" s="18"/>
      <c r="T12" s="18" t="s">
        <v>5067</v>
      </c>
      <c r="U12" s="18" t="s">
        <v>5232</v>
      </c>
      <c r="V12" s="18">
        <v>473</v>
      </c>
      <c r="W12" s="18"/>
      <c r="X12" s="18"/>
      <c r="Y12" s="18">
        <v>0</v>
      </c>
      <c r="Z12" s="18">
        <v>0</v>
      </c>
      <c r="AA12" s="18"/>
      <c r="AB12" s="18" t="s">
        <v>3832</v>
      </c>
      <c r="AC12" s="18"/>
      <c r="AD12" s="18" t="s">
        <v>3834</v>
      </c>
      <c r="AE12" s="18" t="s">
        <v>5069</v>
      </c>
      <c r="AF12" s="18"/>
      <c r="AG12" s="18"/>
      <c r="AH12" s="18"/>
      <c r="AI12" s="18"/>
      <c r="AJ12" s="18"/>
      <c r="AK12" s="18"/>
      <c r="AL12" s="18"/>
      <c r="AM12" s="18"/>
      <c r="AN12" s="18"/>
      <c r="AO12" s="18" t="s">
        <v>5070</v>
      </c>
      <c r="AP12" s="18"/>
      <c r="AQ12" s="18">
        <v>0</v>
      </c>
      <c r="AR12" s="18">
        <v>0</v>
      </c>
      <c r="AS12" s="18" t="s">
        <v>5879</v>
      </c>
      <c r="AT12" s="18">
        <v>0</v>
      </c>
      <c r="AU12" s="18">
        <v>0</v>
      </c>
      <c r="AV12" s="18">
        <v>0</v>
      </c>
      <c r="AW12" s="18">
        <v>0</v>
      </c>
      <c r="AX12" s="18" t="s">
        <v>3833</v>
      </c>
      <c r="AY12" s="18"/>
      <c r="AZ12" s="18"/>
      <c r="BA12" s="18"/>
      <c r="BB12" s="18"/>
      <c r="BC12" s="18"/>
      <c r="BD12" s="18"/>
      <c r="BE12" s="18"/>
      <c r="BF12" s="18" t="s">
        <v>792</v>
      </c>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t="s">
        <v>5233</v>
      </c>
      <c r="CK12" s="18" t="s">
        <v>5315</v>
      </c>
      <c r="CL12" s="18">
        <v>2</v>
      </c>
      <c r="CM12" s="18"/>
      <c r="CN12" s="18"/>
      <c r="CO12" s="21">
        <v>43982</v>
      </c>
      <c r="CP12" s="21" t="s">
        <v>5079</v>
      </c>
      <c r="CQ12" s="18"/>
      <c r="CR12" s="21"/>
      <c r="CS12" s="18"/>
      <c r="CT12" s="31"/>
      <c r="CU12" s="33"/>
      <c r="CV12" s="67" t="str">
        <f>FLEET7[[#This Row],[Category]]</f>
        <v>Flatbed Trailer</v>
      </c>
      <c r="CW12" s="22" t="str">
        <f t="shared" si="0"/>
        <v>14T-14</v>
      </c>
      <c r="CX12" s="22" t="str">
        <f>IFERROR(TRIM(MID(FLEET7[[#This Row],[Secondary Asset Identifier]], FIND(" - ", FLEET7[[#This Row],[Secondary Asset Identifier]]) + 3, LEN(FLEET7[[#This Row],[Secondary Asset Identifier]]))),FLEET7[[#This Row],[Emp ID]])</f>
        <v/>
      </c>
      <c r="CY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 s="22" t="str">
        <f>FLEET7[[#This Row],[Assigned]]</f>
        <v/>
      </c>
      <c r="DA12" s="22" t="str">
        <f t="shared" si="1"/>
        <v>14T-14</v>
      </c>
    </row>
    <row r="13" spans="1:105" x14ac:dyDescent="0.3">
      <c r="A13" s="17" t="s">
        <v>5060</v>
      </c>
      <c r="B13" s="18" t="s">
        <v>5061</v>
      </c>
      <c r="C13" s="18" t="s">
        <v>5883</v>
      </c>
      <c r="D13" s="18" t="s">
        <v>5230</v>
      </c>
      <c r="E13" s="18" t="s">
        <v>3827</v>
      </c>
      <c r="F13" s="18" t="s">
        <v>3836</v>
      </c>
      <c r="G13" s="18"/>
      <c r="H13" s="18" t="s">
        <v>5231</v>
      </c>
      <c r="I13" s="19"/>
      <c r="J13" s="18"/>
      <c r="K13" s="20">
        <v>45789.233356481498</v>
      </c>
      <c r="L13" s="18" t="s">
        <v>5191</v>
      </c>
      <c r="M13" s="18"/>
      <c r="N13" s="18"/>
      <c r="O13" s="18"/>
      <c r="P13" s="18"/>
      <c r="Q13" s="18"/>
      <c r="R13" s="18" t="s">
        <v>5066</v>
      </c>
      <c r="S13" s="18"/>
      <c r="T13" s="18" t="s">
        <v>5067</v>
      </c>
      <c r="U13" s="18" t="s">
        <v>5232</v>
      </c>
      <c r="V13" s="18">
        <v>555</v>
      </c>
      <c r="W13" s="18"/>
      <c r="X13" s="18"/>
      <c r="Y13" s="18">
        <v>0</v>
      </c>
      <c r="Z13" s="18">
        <v>0</v>
      </c>
      <c r="AA13" s="18"/>
      <c r="AB13" s="18" t="s">
        <v>3835</v>
      </c>
      <c r="AC13" s="18"/>
      <c r="AD13" s="18" t="s">
        <v>3838</v>
      </c>
      <c r="AE13" s="18" t="s">
        <v>5069</v>
      </c>
      <c r="AF13" s="18"/>
      <c r="AG13" s="18"/>
      <c r="AH13" s="18" t="s">
        <v>3837</v>
      </c>
      <c r="AI13" s="18"/>
      <c r="AJ13" s="18"/>
      <c r="AK13" s="18"/>
      <c r="AL13" s="18"/>
      <c r="AM13" s="18"/>
      <c r="AN13" s="18"/>
      <c r="AO13" s="18" t="s">
        <v>5070</v>
      </c>
      <c r="AP13" s="18"/>
      <c r="AQ13" s="18">
        <v>0</v>
      </c>
      <c r="AR13" s="18">
        <v>0</v>
      </c>
      <c r="AS13" s="18" t="s">
        <v>5879</v>
      </c>
      <c r="AT13" s="18">
        <v>0</v>
      </c>
      <c r="AU13" s="18">
        <v>0</v>
      </c>
      <c r="AV13" s="18">
        <v>0</v>
      </c>
      <c r="AW13" s="18">
        <v>0</v>
      </c>
      <c r="AX13" s="18"/>
      <c r="AY13" s="18"/>
      <c r="AZ13" s="18"/>
      <c r="BA13" s="18"/>
      <c r="BB13" s="18"/>
      <c r="BC13" s="18"/>
      <c r="BD13" s="18"/>
      <c r="BE13" s="18"/>
      <c r="BF13" s="18" t="s">
        <v>5884</v>
      </c>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t="s">
        <v>5233</v>
      </c>
      <c r="CK13" s="18" t="s">
        <v>5457</v>
      </c>
      <c r="CL13" s="18"/>
      <c r="CM13" s="18"/>
      <c r="CN13" s="18"/>
      <c r="CO13" s="21">
        <v>45535</v>
      </c>
      <c r="CP13" s="21" t="s">
        <v>5079</v>
      </c>
      <c r="CQ13" s="18"/>
      <c r="CR13" s="21"/>
      <c r="CS13" s="18"/>
      <c r="CT13" s="31"/>
      <c r="CU13" s="33"/>
      <c r="CV13" s="67" t="str">
        <f>FLEET7[[#This Row],[Category]]</f>
        <v>Flatbed Trailer</v>
      </c>
      <c r="CW13" s="22" t="str">
        <f t="shared" si="0"/>
        <v>14T-21</v>
      </c>
      <c r="CX13" s="22" t="str">
        <f>IFERROR(TRIM(MID(FLEET7[[#This Row],[Secondary Asset Identifier]], FIND(" - ", FLEET7[[#This Row],[Secondary Asset Identifier]]) + 3, LEN(FLEET7[[#This Row],[Secondary Asset Identifier]]))),FLEET7[[#This Row],[Emp ID]])</f>
        <v>SHOP TRAILER</v>
      </c>
      <c r="CY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SHOP TRAILER</v>
      </c>
      <c r="CZ13" s="22" t="str">
        <f>FLEET7[[#This Row],[Assigned]]</f>
        <v>SHOP TRAILER</v>
      </c>
      <c r="DA13" s="22" t="str">
        <f t="shared" si="1"/>
        <v>14T-21</v>
      </c>
    </row>
    <row r="14" spans="1:105" x14ac:dyDescent="0.3">
      <c r="A14" s="17" t="s">
        <v>5060</v>
      </c>
      <c r="B14" s="18" t="s">
        <v>5061</v>
      </c>
      <c r="C14" s="18" t="s">
        <v>1071</v>
      </c>
      <c r="D14" s="18" t="s">
        <v>5230</v>
      </c>
      <c r="E14" s="18" t="s">
        <v>3840</v>
      </c>
      <c r="F14" s="18" t="s">
        <v>3841</v>
      </c>
      <c r="G14" s="18"/>
      <c r="H14" s="18" t="s">
        <v>5306</v>
      </c>
      <c r="I14" s="19"/>
      <c r="J14" s="18"/>
      <c r="K14" s="20">
        <v>45789.231979166703</v>
      </c>
      <c r="L14" s="18" t="s">
        <v>5191</v>
      </c>
      <c r="M14" s="18"/>
      <c r="N14" s="18"/>
      <c r="O14" s="18"/>
      <c r="P14" s="18"/>
      <c r="Q14" s="18"/>
      <c r="R14" s="18" t="s">
        <v>5089</v>
      </c>
      <c r="S14" s="18"/>
      <c r="T14" s="18" t="s">
        <v>5067</v>
      </c>
      <c r="U14" s="18" t="s">
        <v>5232</v>
      </c>
      <c r="V14" s="18">
        <v>602</v>
      </c>
      <c r="W14" s="18"/>
      <c r="X14" s="18"/>
      <c r="Y14" s="18">
        <v>0</v>
      </c>
      <c r="Z14" s="18">
        <v>0</v>
      </c>
      <c r="AA14" s="18"/>
      <c r="AB14" s="18" t="s">
        <v>3839</v>
      </c>
      <c r="AC14" s="18"/>
      <c r="AD14" s="18" t="s">
        <v>3842</v>
      </c>
      <c r="AE14" s="18" t="s">
        <v>5069</v>
      </c>
      <c r="AF14" s="18"/>
      <c r="AG14" s="18"/>
      <c r="AH14" s="18"/>
      <c r="AI14" s="18"/>
      <c r="AJ14" s="18"/>
      <c r="AK14" s="18"/>
      <c r="AL14" s="18"/>
      <c r="AM14" s="18"/>
      <c r="AN14" s="18"/>
      <c r="AO14" s="18" t="s">
        <v>5070</v>
      </c>
      <c r="AP14" s="18" t="s">
        <v>5071</v>
      </c>
      <c r="AQ14" s="18">
        <v>0</v>
      </c>
      <c r="AR14" s="18">
        <v>0</v>
      </c>
      <c r="AS14" s="18" t="s">
        <v>5879</v>
      </c>
      <c r="AT14" s="18">
        <v>0</v>
      </c>
      <c r="AU14" s="18">
        <v>0</v>
      </c>
      <c r="AV14" s="18">
        <v>0</v>
      </c>
      <c r="AW14" s="18">
        <v>0</v>
      </c>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t="s">
        <v>5233</v>
      </c>
      <c r="CK14" s="18" t="s">
        <v>5452</v>
      </c>
      <c r="CL14" s="18"/>
      <c r="CM14" s="18"/>
      <c r="CN14" s="18"/>
      <c r="CO14" s="21">
        <v>45838</v>
      </c>
      <c r="CP14" s="21" t="s">
        <v>5079</v>
      </c>
      <c r="CQ14" s="18"/>
      <c r="CR14" s="21"/>
      <c r="CS14" s="18"/>
      <c r="CT14" s="31"/>
      <c r="CU14" s="33"/>
      <c r="CV14" s="67" t="str">
        <f>FLEET7[[#This Row],[Category]]</f>
        <v>Dump Trailer</v>
      </c>
      <c r="CW14" s="22" t="str">
        <f t="shared" si="0"/>
        <v>14T-36</v>
      </c>
      <c r="CX14" s="22" t="str">
        <f>IFERROR(TRIM(MID(FLEET7[[#This Row],[Secondary Asset Identifier]], FIND(" - ", FLEET7[[#This Row],[Secondary Asset Identifier]]) + 3, LEN(FLEET7[[#This Row],[Secondary Asset Identifier]]))),FLEET7[[#This Row],[Emp ID]])</f>
        <v/>
      </c>
      <c r="CY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 s="22" t="str">
        <f>FLEET7[[#This Row],[Assigned]]</f>
        <v/>
      </c>
      <c r="DA14" s="22" t="str">
        <f t="shared" si="1"/>
        <v>14T-36</v>
      </c>
    </row>
    <row r="15" spans="1:105" x14ac:dyDescent="0.3">
      <c r="A15" s="17" t="s">
        <v>5060</v>
      </c>
      <c r="B15" s="18" t="s">
        <v>5061</v>
      </c>
      <c r="C15" s="18" t="s">
        <v>1344</v>
      </c>
      <c r="D15" s="18" t="s">
        <v>5230</v>
      </c>
      <c r="E15" s="18" t="s">
        <v>3840</v>
      </c>
      <c r="F15" s="18" t="s">
        <v>3841</v>
      </c>
      <c r="G15" s="18"/>
      <c r="H15" s="18" t="s">
        <v>5306</v>
      </c>
      <c r="I15" s="19"/>
      <c r="J15" s="18"/>
      <c r="K15" s="20">
        <v>45789.235416666699</v>
      </c>
      <c r="L15" s="18" t="s">
        <v>5191</v>
      </c>
      <c r="M15" s="18"/>
      <c r="N15" s="18"/>
      <c r="O15" s="18"/>
      <c r="P15" s="18"/>
      <c r="Q15" s="18"/>
      <c r="R15" s="18" t="s">
        <v>5066</v>
      </c>
      <c r="S15" s="18"/>
      <c r="T15" s="18" t="s">
        <v>5067</v>
      </c>
      <c r="U15" s="18" t="s">
        <v>5232</v>
      </c>
      <c r="V15" s="18">
        <v>602</v>
      </c>
      <c r="W15" s="18"/>
      <c r="X15" s="18"/>
      <c r="Y15" s="18">
        <v>0</v>
      </c>
      <c r="Z15" s="18">
        <v>0</v>
      </c>
      <c r="AA15" s="18"/>
      <c r="AB15" s="18" t="s">
        <v>3843</v>
      </c>
      <c r="AC15" s="18"/>
      <c r="AD15" s="18" t="s">
        <v>3844</v>
      </c>
      <c r="AE15" s="18" t="s">
        <v>5069</v>
      </c>
      <c r="AF15" s="18"/>
      <c r="AG15" s="18"/>
      <c r="AH15" s="18"/>
      <c r="AI15" s="18"/>
      <c r="AJ15" s="18"/>
      <c r="AK15" s="18"/>
      <c r="AL15" s="18"/>
      <c r="AM15" s="18"/>
      <c r="AN15" s="18"/>
      <c r="AO15" s="18" t="s">
        <v>5070</v>
      </c>
      <c r="AP15" s="18" t="s">
        <v>5071</v>
      </c>
      <c r="AQ15" s="18">
        <v>0</v>
      </c>
      <c r="AR15" s="18">
        <v>0</v>
      </c>
      <c r="AS15" s="18" t="s">
        <v>5879</v>
      </c>
      <c r="AT15" s="18">
        <v>0</v>
      </c>
      <c r="AU15" s="18">
        <v>0</v>
      </c>
      <c r="AV15" s="18">
        <v>0</v>
      </c>
      <c r="AW15" s="18">
        <v>0</v>
      </c>
      <c r="AX15" s="18"/>
      <c r="AY15" s="18"/>
      <c r="AZ15" s="18"/>
      <c r="BA15" s="18"/>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t="s">
        <v>5233</v>
      </c>
      <c r="CK15" s="18" t="s">
        <v>5340</v>
      </c>
      <c r="CL15" s="18"/>
      <c r="CM15" s="18"/>
      <c r="CN15" s="18"/>
      <c r="CO15" s="21">
        <v>45473</v>
      </c>
      <c r="CP15" s="21" t="s">
        <v>5079</v>
      </c>
      <c r="CQ15" s="18"/>
      <c r="CR15" s="21"/>
      <c r="CS15" s="18"/>
      <c r="CT15" s="31"/>
      <c r="CU15" s="33"/>
      <c r="CV15" s="67" t="str">
        <f>FLEET7[[#This Row],[Category]]</f>
        <v>Dump Trailer</v>
      </c>
      <c r="CW15" s="22" t="str">
        <f t="shared" si="0"/>
        <v>14T-37</v>
      </c>
      <c r="CX15" s="22" t="str">
        <f>IFERROR(TRIM(MID(FLEET7[[#This Row],[Secondary Asset Identifier]], FIND(" - ", FLEET7[[#This Row],[Secondary Asset Identifier]]) + 3, LEN(FLEET7[[#This Row],[Secondary Asset Identifier]]))),FLEET7[[#This Row],[Emp ID]])</f>
        <v/>
      </c>
      <c r="CY1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 s="22" t="str">
        <f>FLEET7[[#This Row],[Assigned]]</f>
        <v/>
      </c>
      <c r="DA15" s="22" t="str">
        <f t="shared" si="1"/>
        <v>14T-37</v>
      </c>
    </row>
    <row r="16" spans="1:105" x14ac:dyDescent="0.3">
      <c r="A16" s="17" t="s">
        <v>5060</v>
      </c>
      <c r="B16" s="18" t="s">
        <v>5061</v>
      </c>
      <c r="C16" s="18" t="s">
        <v>3845</v>
      </c>
      <c r="D16" s="18" t="s">
        <v>5230</v>
      </c>
      <c r="E16" s="18" t="s">
        <v>3847</v>
      </c>
      <c r="F16" s="18" t="s">
        <v>3830</v>
      </c>
      <c r="G16" s="18">
        <v>2023</v>
      </c>
      <c r="H16" s="18" t="s">
        <v>5507</v>
      </c>
      <c r="I16" s="19"/>
      <c r="J16" s="18"/>
      <c r="K16" s="20">
        <v>45789.230914351901</v>
      </c>
      <c r="L16" s="18" t="s">
        <v>5191</v>
      </c>
      <c r="M16" s="18"/>
      <c r="N16" s="18"/>
      <c r="O16" s="18"/>
      <c r="P16" s="18"/>
      <c r="Q16" s="18"/>
      <c r="R16" s="18" t="s">
        <v>7607</v>
      </c>
      <c r="S16" s="18"/>
      <c r="T16" s="18" t="s">
        <v>5067</v>
      </c>
      <c r="U16" s="18" t="s">
        <v>5232</v>
      </c>
      <c r="V16" s="18">
        <v>619</v>
      </c>
      <c r="W16" s="18"/>
      <c r="X16" s="18"/>
      <c r="Y16" s="18">
        <v>0</v>
      </c>
      <c r="Z16" s="18">
        <v>0</v>
      </c>
      <c r="AA16" s="18"/>
      <c r="AB16" s="18" t="s">
        <v>3846</v>
      </c>
      <c r="AC16" s="18" t="s">
        <v>5508</v>
      </c>
      <c r="AD16" s="18" t="s">
        <v>3849</v>
      </c>
      <c r="AE16" s="18" t="s">
        <v>5069</v>
      </c>
      <c r="AF16" s="18"/>
      <c r="AG16" s="18"/>
      <c r="AH16" s="18" t="s">
        <v>3848</v>
      </c>
      <c r="AI16" s="18"/>
      <c r="AJ16" s="18"/>
      <c r="AK16" s="18"/>
      <c r="AL16" s="18"/>
      <c r="AM16" s="18"/>
      <c r="AN16" s="18"/>
      <c r="AO16" s="18" t="s">
        <v>5070</v>
      </c>
      <c r="AP16" s="18" t="s">
        <v>5071</v>
      </c>
      <c r="AQ16" s="18">
        <v>0</v>
      </c>
      <c r="AR16" s="18">
        <v>14000</v>
      </c>
      <c r="AS16" s="18" t="s">
        <v>5879</v>
      </c>
      <c r="AT16" s="18">
        <v>0</v>
      </c>
      <c r="AU16" s="18">
        <v>0</v>
      </c>
      <c r="AV16" s="18">
        <v>0</v>
      </c>
      <c r="AW16" s="18">
        <v>0</v>
      </c>
      <c r="AX16" s="18"/>
      <c r="AY16" s="18"/>
      <c r="AZ16" s="18"/>
      <c r="BA16" s="18"/>
      <c r="BB16" s="18"/>
      <c r="BC16" s="18"/>
      <c r="BD16" s="18"/>
      <c r="BE16" s="18"/>
      <c r="BF16" s="18" t="s">
        <v>631</v>
      </c>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t="s">
        <v>5233</v>
      </c>
      <c r="CK16" s="18" t="s">
        <v>5509</v>
      </c>
      <c r="CL16" s="18">
        <v>2</v>
      </c>
      <c r="CM16" s="18"/>
      <c r="CN16" s="18"/>
      <c r="CO16" s="21">
        <v>45808</v>
      </c>
      <c r="CP16" s="21" t="s">
        <v>5079</v>
      </c>
      <c r="CQ16" s="18"/>
      <c r="CR16" s="21"/>
      <c r="CS16" s="18"/>
      <c r="CT16" s="31"/>
      <c r="CU16" s="33"/>
      <c r="CV16" s="67" t="str">
        <f>FLEET7[[#This Row],[Category]]</f>
        <v>Landscape Trailer</v>
      </c>
      <c r="CW16" s="22" t="str">
        <f t="shared" si="0"/>
        <v>14T-38</v>
      </c>
      <c r="CX16" s="22" t="str">
        <f>IFERROR(TRIM(MID(FLEET7[[#This Row],[Secondary Asset Identifier]], FIND(" - ", FLEET7[[#This Row],[Secondary Asset Identifier]]) + 3, LEN(FLEET7[[#This Row],[Secondary Asset Identifier]]))),FLEET7[[#This Row],[Emp ID]])</f>
        <v>TRAFFIC CONTROL</v>
      </c>
      <c r="CY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TRAFFIC CONTROL</v>
      </c>
      <c r="CZ16" s="22" t="str">
        <f>FLEET7[[#This Row],[Assigned]]</f>
        <v>TRAFFIC CONTROL</v>
      </c>
      <c r="DA16" s="22" t="str">
        <f t="shared" si="1"/>
        <v>14T-38</v>
      </c>
    </row>
    <row r="17" spans="1:105" x14ac:dyDescent="0.3">
      <c r="A17" s="17" t="s">
        <v>5060</v>
      </c>
      <c r="B17" s="18" t="s">
        <v>5061</v>
      </c>
      <c r="C17" s="18" t="s">
        <v>3850</v>
      </c>
      <c r="D17" s="18" t="s">
        <v>5230</v>
      </c>
      <c r="E17" s="18" t="s">
        <v>3824</v>
      </c>
      <c r="F17" s="18" t="s">
        <v>3852</v>
      </c>
      <c r="G17" s="18">
        <v>2024</v>
      </c>
      <c r="H17" s="18" t="s">
        <v>5231</v>
      </c>
      <c r="I17" s="19"/>
      <c r="J17" s="18"/>
      <c r="K17" s="20">
        <v>45789.2350925926</v>
      </c>
      <c r="L17" s="18" t="s">
        <v>5191</v>
      </c>
      <c r="M17" s="18"/>
      <c r="N17" s="18"/>
      <c r="O17" s="18"/>
      <c r="P17" s="18"/>
      <c r="Q17" s="18"/>
      <c r="R17" s="18" t="s">
        <v>8403</v>
      </c>
      <c r="S17" s="18"/>
      <c r="T17" s="18" t="s">
        <v>5067</v>
      </c>
      <c r="U17" s="18" t="s">
        <v>5232</v>
      </c>
      <c r="V17" s="18">
        <v>169</v>
      </c>
      <c r="W17" s="18"/>
      <c r="X17" s="18"/>
      <c r="Y17" s="18">
        <v>0</v>
      </c>
      <c r="Z17" s="18">
        <v>0</v>
      </c>
      <c r="AA17" s="18" t="s">
        <v>5294</v>
      </c>
      <c r="AB17" s="18" t="s">
        <v>3851</v>
      </c>
      <c r="AC17" s="18"/>
      <c r="AD17" s="18" t="s">
        <v>5295</v>
      </c>
      <c r="AE17" s="18" t="s">
        <v>5069</v>
      </c>
      <c r="AF17" s="18"/>
      <c r="AG17" s="18"/>
      <c r="AH17" s="18"/>
      <c r="AI17" s="18"/>
      <c r="AJ17" s="18"/>
      <c r="AK17" s="18"/>
      <c r="AL17" s="18"/>
      <c r="AM17" s="18"/>
      <c r="AN17" s="18"/>
      <c r="AO17" s="18" t="s">
        <v>5070</v>
      </c>
      <c r="AP17" s="18"/>
      <c r="AQ17" s="18">
        <v>0</v>
      </c>
      <c r="AR17" s="18">
        <v>0</v>
      </c>
      <c r="AS17" s="18" t="s">
        <v>5879</v>
      </c>
      <c r="AT17" s="18">
        <v>0</v>
      </c>
      <c r="AU17" s="18">
        <v>0</v>
      </c>
      <c r="AV17" s="18">
        <v>0</v>
      </c>
      <c r="AW17" s="18">
        <v>0</v>
      </c>
      <c r="AX17" s="18"/>
      <c r="AY17" s="18"/>
      <c r="AZ17" s="18"/>
      <c r="BA17" s="18"/>
      <c r="BB17" s="18"/>
      <c r="BC17" s="18"/>
      <c r="BD17" s="18"/>
      <c r="BE17" s="18"/>
      <c r="BF17" s="18" t="s">
        <v>3853</v>
      </c>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t="s">
        <v>5233</v>
      </c>
      <c r="CK17" s="18" t="s">
        <v>7691</v>
      </c>
      <c r="CL17" s="18"/>
      <c r="CM17" s="18"/>
      <c r="CN17" s="18"/>
      <c r="CO17" s="21">
        <v>46022</v>
      </c>
      <c r="CP17" s="21" t="s">
        <v>5079</v>
      </c>
      <c r="CQ17" s="18"/>
      <c r="CR17" s="21"/>
      <c r="CS17" s="18"/>
      <c r="CT17" s="31"/>
      <c r="CU17" s="33"/>
      <c r="CV17" s="67" t="str">
        <f>FLEET7[[#This Row],[Category]]</f>
        <v>Flatbed Trailer</v>
      </c>
      <c r="CW17" s="22" t="str">
        <f t="shared" si="0"/>
        <v>14T-39</v>
      </c>
      <c r="CX17" s="22" t="str">
        <f>IFERROR(TRIM(MID(FLEET7[[#This Row],[Secondary Asset Identifier]], FIND(" - ", FLEET7[[#This Row],[Secondary Asset Identifier]]) + 3, LEN(FLEET7[[#This Row],[Secondary Asset Identifier]]))),FLEET7[[#This Row],[Emp ID]])</f>
        <v>WTX JOB TRAILER</v>
      </c>
      <c r="CY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WTX JOB TRAILER</v>
      </c>
      <c r="CZ17" s="22" t="str">
        <f>FLEET7[[#This Row],[Assigned]]</f>
        <v>WTX JOB TRAILER</v>
      </c>
      <c r="DA17" s="22" t="str">
        <f t="shared" si="1"/>
        <v>14T-39</v>
      </c>
    </row>
    <row r="18" spans="1:105" x14ac:dyDescent="0.3">
      <c r="A18" s="17" t="s">
        <v>5060</v>
      </c>
      <c r="B18" s="18" t="s">
        <v>5061</v>
      </c>
      <c r="C18" s="18" t="s">
        <v>7692</v>
      </c>
      <c r="D18" s="18" t="s">
        <v>5230</v>
      </c>
      <c r="E18" s="18" t="s">
        <v>3827</v>
      </c>
      <c r="F18" s="18" t="s">
        <v>3827</v>
      </c>
      <c r="G18" s="18"/>
      <c r="H18" s="18" t="s">
        <v>5231</v>
      </c>
      <c r="I18" s="19"/>
      <c r="J18" s="18"/>
      <c r="K18" s="20">
        <v>45759.728761574101</v>
      </c>
      <c r="L18" s="18" t="s">
        <v>5191</v>
      </c>
      <c r="M18" s="18"/>
      <c r="N18" s="18"/>
      <c r="O18" s="18"/>
      <c r="P18" s="18"/>
      <c r="Q18" s="18"/>
      <c r="R18" s="18" t="s">
        <v>5066</v>
      </c>
      <c r="S18" s="18"/>
      <c r="T18" s="18" t="s">
        <v>5067</v>
      </c>
      <c r="U18" s="18" t="s">
        <v>5232</v>
      </c>
      <c r="V18" s="18"/>
      <c r="W18" s="18"/>
      <c r="X18" s="18"/>
      <c r="Y18" s="18">
        <v>0</v>
      </c>
      <c r="Z18" s="18">
        <v>0</v>
      </c>
      <c r="AA18" s="18" t="s">
        <v>7693</v>
      </c>
      <c r="AB18" s="18" t="s">
        <v>7837</v>
      </c>
      <c r="AC18" s="18" t="s">
        <v>7838</v>
      </c>
      <c r="AD18" s="18" t="s">
        <v>7839</v>
      </c>
      <c r="AE18" s="18" t="s">
        <v>5069</v>
      </c>
      <c r="AF18" s="18"/>
      <c r="AG18" s="18"/>
      <c r="AH18" s="18" t="s">
        <v>7694</v>
      </c>
      <c r="AI18" s="18"/>
      <c r="AJ18" s="18"/>
      <c r="AK18" s="18"/>
      <c r="AL18" s="18"/>
      <c r="AM18" s="18"/>
      <c r="AN18" s="18"/>
      <c r="AO18" s="18" t="s">
        <v>5070</v>
      </c>
      <c r="AP18" s="18"/>
      <c r="AQ18" s="18">
        <v>0</v>
      </c>
      <c r="AR18" s="18">
        <v>0</v>
      </c>
      <c r="AS18" s="18" t="s">
        <v>5879</v>
      </c>
      <c r="AT18" s="18">
        <v>0</v>
      </c>
      <c r="AU18" s="18">
        <v>0</v>
      </c>
      <c r="AV18" s="18">
        <v>0</v>
      </c>
      <c r="AW18" s="18">
        <v>0</v>
      </c>
      <c r="AX18" s="18"/>
      <c r="AY18" s="18" t="s">
        <v>7695</v>
      </c>
      <c r="AZ18" s="18">
        <v>7395.8</v>
      </c>
      <c r="BA18" s="18"/>
      <c r="BB18" s="18"/>
      <c r="BC18" s="18"/>
      <c r="BD18" s="18"/>
      <c r="BE18" s="18" t="s">
        <v>7696</v>
      </c>
      <c r="BF18" s="18" t="s">
        <v>5930</v>
      </c>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v>2</v>
      </c>
      <c r="CM18" s="18"/>
      <c r="CN18" s="18"/>
      <c r="CO18" s="21">
        <v>45991</v>
      </c>
      <c r="CP18" s="18" t="s">
        <v>5079</v>
      </c>
      <c r="CQ18" s="18"/>
      <c r="CR18" s="21"/>
      <c r="CS18" s="18"/>
      <c r="CT18" s="31"/>
      <c r="CU18" s="33"/>
      <c r="CV18" s="67" t="str">
        <f>FLEET7[[#This Row],[Category]]</f>
        <v>Flatbed Trailer</v>
      </c>
      <c r="CW18" s="22" t="str">
        <f t="shared" si="0"/>
        <v>14T-44</v>
      </c>
      <c r="CX18" s="22" t="str">
        <f>IFERROR(TRIM(MID(FLEET7[[#This Row],[Secondary Asset Identifier]], FIND(" - ", FLEET7[[#This Row],[Secondary Asset Identifier]]) + 3, LEN(FLEET7[[#This Row],[Secondary Asset Identifier]]))),FLEET7[[#This Row],[Emp ID]])</f>
        <v>HTX FLATBED TRAILER</v>
      </c>
      <c r="CY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HTX FLATBED TRAILER</v>
      </c>
      <c r="CZ18" s="22" t="str">
        <f>FLEET7[[#This Row],[Assigned]]</f>
        <v>HTX FLATBED TRAILER</v>
      </c>
      <c r="DA18" s="22" t="str">
        <f t="shared" si="1"/>
        <v>14T-44</v>
      </c>
    </row>
    <row r="19" spans="1:105" x14ac:dyDescent="0.3">
      <c r="A19" s="17" t="s">
        <v>5060</v>
      </c>
      <c r="B19" s="18" t="s">
        <v>5061</v>
      </c>
      <c r="C19" s="18" t="s">
        <v>7698</v>
      </c>
      <c r="D19" s="18" t="s">
        <v>5230</v>
      </c>
      <c r="E19" s="18" t="s">
        <v>3827</v>
      </c>
      <c r="F19" s="18" t="s">
        <v>7699</v>
      </c>
      <c r="G19" s="18">
        <v>2025</v>
      </c>
      <c r="H19" s="18" t="s">
        <v>5306</v>
      </c>
      <c r="I19" s="19"/>
      <c r="J19" s="18"/>
      <c r="K19" s="20">
        <v>45778.714837963002</v>
      </c>
      <c r="L19" s="18" t="s">
        <v>5191</v>
      </c>
      <c r="M19" s="18"/>
      <c r="N19" s="18"/>
      <c r="O19" s="18"/>
      <c r="P19" s="18"/>
      <c r="Q19" s="18"/>
      <c r="R19" s="18" t="s">
        <v>5910</v>
      </c>
      <c r="S19" s="18"/>
      <c r="T19" s="18" t="s">
        <v>5067</v>
      </c>
      <c r="U19" s="18" t="s">
        <v>5232</v>
      </c>
      <c r="V19" s="18">
        <v>171</v>
      </c>
      <c r="W19" s="18"/>
      <c r="X19" s="18"/>
      <c r="Y19" s="18">
        <v>0</v>
      </c>
      <c r="Z19" s="18">
        <v>0</v>
      </c>
      <c r="AA19" s="18" t="s">
        <v>7700</v>
      </c>
      <c r="AB19" s="18" t="s">
        <v>7701</v>
      </c>
      <c r="AC19" s="18" t="s">
        <v>7840</v>
      </c>
      <c r="AD19" s="18" t="s">
        <v>7841</v>
      </c>
      <c r="AE19" s="18" t="s">
        <v>5069</v>
      </c>
      <c r="AF19" s="18"/>
      <c r="AG19" s="18"/>
      <c r="AH19" s="18" t="s">
        <v>7702</v>
      </c>
      <c r="AI19" s="18"/>
      <c r="AJ19" s="18"/>
      <c r="AK19" s="18"/>
      <c r="AL19" s="18"/>
      <c r="AM19" s="18"/>
      <c r="AN19" s="18"/>
      <c r="AO19" s="18" t="s">
        <v>5070</v>
      </c>
      <c r="AP19" s="18"/>
      <c r="AQ19" s="18">
        <v>0</v>
      </c>
      <c r="AR19" s="18">
        <v>0</v>
      </c>
      <c r="AS19" s="18" t="s">
        <v>5879</v>
      </c>
      <c r="AT19" s="18">
        <v>0</v>
      </c>
      <c r="AU19" s="18">
        <v>0</v>
      </c>
      <c r="AV19" s="18">
        <v>0</v>
      </c>
      <c r="AW19" s="18">
        <v>0</v>
      </c>
      <c r="AX19" s="18"/>
      <c r="AY19" s="18" t="s">
        <v>7695</v>
      </c>
      <c r="AZ19" s="18">
        <v>13939</v>
      </c>
      <c r="BA19" s="18"/>
      <c r="BB19" s="18"/>
      <c r="BC19" s="18"/>
      <c r="BD19" s="18"/>
      <c r="BE19" s="18"/>
      <c r="BF19" s="18" t="s">
        <v>5930</v>
      </c>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t="s">
        <v>5233</v>
      </c>
      <c r="CK19" s="18" t="s">
        <v>7703</v>
      </c>
      <c r="CL19" s="18">
        <v>2</v>
      </c>
      <c r="CM19" s="18"/>
      <c r="CN19" s="18"/>
      <c r="CO19" s="21">
        <v>45991</v>
      </c>
      <c r="CP19" s="18" t="s">
        <v>5079</v>
      </c>
      <c r="CQ19" s="18"/>
      <c r="CR19" s="21"/>
      <c r="CS19" s="18"/>
      <c r="CT19" s="31"/>
      <c r="CU19" s="33"/>
      <c r="CV19" s="67" t="str">
        <f>FLEET7[[#This Row],[Category]]</f>
        <v>Dump Trailer</v>
      </c>
      <c r="CW19" s="22" t="str">
        <f t="shared" si="0"/>
        <v>14T-45</v>
      </c>
      <c r="CX19" s="22" t="str">
        <f>IFERROR(TRIM(MID(FLEET7[[#This Row],[Secondary Asset Identifier]], FIND(" - ", FLEET7[[#This Row],[Secondary Asset Identifier]]) + 3, LEN(FLEET7[[#This Row],[Secondary Asset Identifier]]))),FLEET7[[#This Row],[Emp ID]])</f>
        <v>HTX DUMP TRAILER</v>
      </c>
      <c r="CY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HTX DUMP TRAILER</v>
      </c>
      <c r="CZ19" s="22" t="str">
        <f>FLEET7[[#This Row],[Assigned]]</f>
        <v>HTX DUMP TRAILER</v>
      </c>
      <c r="DA19" s="22" t="str">
        <f t="shared" si="1"/>
        <v>14T-45</v>
      </c>
    </row>
    <row r="20" spans="1:105" x14ac:dyDescent="0.3">
      <c r="A20" s="17" t="s">
        <v>5060</v>
      </c>
      <c r="B20" s="18" t="s">
        <v>5061</v>
      </c>
      <c r="C20" s="18" t="s">
        <v>3778</v>
      </c>
      <c r="D20" s="18" t="s">
        <v>5230</v>
      </c>
      <c r="E20" s="18" t="s">
        <v>5396</v>
      </c>
      <c r="F20" s="18" t="s">
        <v>5397</v>
      </c>
      <c r="G20" s="18">
        <v>2024</v>
      </c>
      <c r="H20" s="18" t="s">
        <v>5231</v>
      </c>
      <c r="I20" s="19"/>
      <c r="J20" s="18"/>
      <c r="K20" s="20">
        <v>45789.232766203699</v>
      </c>
      <c r="L20" s="18" t="s">
        <v>5191</v>
      </c>
      <c r="M20" s="18"/>
      <c r="N20" s="18"/>
      <c r="O20" s="18"/>
      <c r="P20" s="18"/>
      <c r="Q20" s="18"/>
      <c r="R20" s="18" t="s">
        <v>7651</v>
      </c>
      <c r="S20" s="18"/>
      <c r="T20" s="18" t="s">
        <v>5067</v>
      </c>
      <c r="U20" s="18" t="s">
        <v>5232</v>
      </c>
      <c r="V20" s="18">
        <v>263</v>
      </c>
      <c r="W20" s="18"/>
      <c r="X20" s="18"/>
      <c r="Y20" s="18">
        <v>0</v>
      </c>
      <c r="Z20" s="18">
        <v>0</v>
      </c>
      <c r="AA20" s="18"/>
      <c r="AB20" s="18" t="s">
        <v>5398</v>
      </c>
      <c r="AC20" s="18"/>
      <c r="AD20" s="18" t="s">
        <v>5885</v>
      </c>
      <c r="AE20" s="18" t="s">
        <v>5069</v>
      </c>
      <c r="AF20" s="18"/>
      <c r="AG20" s="18"/>
      <c r="AH20" s="18"/>
      <c r="AI20" s="18"/>
      <c r="AJ20" s="18"/>
      <c r="AK20" s="18"/>
      <c r="AL20" s="18"/>
      <c r="AM20" s="18"/>
      <c r="AN20" s="18"/>
      <c r="AO20" s="18" t="s">
        <v>5070</v>
      </c>
      <c r="AP20" s="18"/>
      <c r="AQ20" s="18">
        <v>0</v>
      </c>
      <c r="AR20" s="18">
        <v>0</v>
      </c>
      <c r="AS20" s="18" t="s">
        <v>5879</v>
      </c>
      <c r="AT20" s="18">
        <v>0</v>
      </c>
      <c r="AU20" s="18">
        <v>0</v>
      </c>
      <c r="AV20" s="18">
        <v>0</v>
      </c>
      <c r="AW20" s="18">
        <v>0</v>
      </c>
      <c r="AX20" s="18" t="s">
        <v>8404</v>
      </c>
      <c r="AY20" s="18"/>
      <c r="AZ20" s="18"/>
      <c r="BA20" s="18"/>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t="s">
        <v>5233</v>
      </c>
      <c r="CK20" s="18" t="s">
        <v>5399</v>
      </c>
      <c r="CL20" s="18"/>
      <c r="CM20" s="18"/>
      <c r="CN20" s="18"/>
      <c r="CO20" s="21">
        <v>45838</v>
      </c>
      <c r="CP20" s="21" t="s">
        <v>5079</v>
      </c>
      <c r="CQ20" s="18"/>
      <c r="CR20" s="21"/>
      <c r="CS20" s="18"/>
      <c r="CT20" s="31"/>
      <c r="CU20" s="33"/>
      <c r="CV20" s="67" t="str">
        <f>FLEET7[[#This Row],[Category]]</f>
        <v>Flatbed Trailer</v>
      </c>
      <c r="CW20" s="22" t="str">
        <f t="shared" si="0"/>
        <v>30T-01</v>
      </c>
      <c r="CX20" s="22" t="str">
        <f>IFERROR(TRIM(MID(FLEET7[[#This Row],[Secondary Asset Identifier]], FIND(" - ", FLEET7[[#This Row],[Secondary Asset Identifier]]) + 3, LEN(FLEET7[[#This Row],[Secondary Asset Identifier]]))),FLEET7[[#This Row],[Emp ID]])</f>
        <v/>
      </c>
      <c r="CY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0" s="22" t="str">
        <f>FLEET7[[#This Row],[Assigned]]</f>
        <v/>
      </c>
      <c r="DA20" s="22" t="str">
        <f t="shared" si="1"/>
        <v>30T-01</v>
      </c>
    </row>
    <row r="21" spans="1:105" x14ac:dyDescent="0.3">
      <c r="A21" s="17" t="s">
        <v>5060</v>
      </c>
      <c r="B21" s="18" t="s">
        <v>5061</v>
      </c>
      <c r="C21" s="18" t="s">
        <v>3780</v>
      </c>
      <c r="D21" s="18" t="s">
        <v>5230</v>
      </c>
      <c r="E21" s="18" t="s">
        <v>3827</v>
      </c>
      <c r="F21" s="18" t="s">
        <v>3855</v>
      </c>
      <c r="G21" s="18">
        <v>2023</v>
      </c>
      <c r="H21" s="18" t="s">
        <v>5230</v>
      </c>
      <c r="I21" s="19"/>
      <c r="J21" s="18"/>
      <c r="K21" s="20">
        <v>45789.233217592599</v>
      </c>
      <c r="L21" s="18" t="s">
        <v>5191</v>
      </c>
      <c r="M21" s="18"/>
      <c r="N21" s="18"/>
      <c r="O21" s="18"/>
      <c r="P21" s="18"/>
      <c r="Q21" s="18"/>
      <c r="R21" s="18" t="s">
        <v>5066</v>
      </c>
      <c r="S21" s="18"/>
      <c r="T21" s="18" t="s">
        <v>5067</v>
      </c>
      <c r="U21" s="18" t="s">
        <v>5232</v>
      </c>
      <c r="V21" s="18">
        <v>286</v>
      </c>
      <c r="W21" s="18"/>
      <c r="X21" s="18"/>
      <c r="Y21" s="18">
        <v>0</v>
      </c>
      <c r="Z21" s="18">
        <v>0</v>
      </c>
      <c r="AA21" s="18"/>
      <c r="AB21" s="18" t="s">
        <v>3854</v>
      </c>
      <c r="AC21" s="18"/>
      <c r="AD21" s="18" t="s">
        <v>8405</v>
      </c>
      <c r="AE21" s="18" t="s">
        <v>5069</v>
      </c>
      <c r="AF21" s="18"/>
      <c r="AG21" s="18"/>
      <c r="AH21" s="18"/>
      <c r="AI21" s="18"/>
      <c r="AJ21" s="18"/>
      <c r="AK21" s="18"/>
      <c r="AL21" s="18"/>
      <c r="AM21" s="18"/>
      <c r="AN21" s="18"/>
      <c r="AO21" s="18" t="s">
        <v>5070</v>
      </c>
      <c r="AP21" s="18"/>
      <c r="AQ21" s="18">
        <v>0</v>
      </c>
      <c r="AR21" s="18">
        <v>0</v>
      </c>
      <c r="AS21" s="18" t="s">
        <v>5879</v>
      </c>
      <c r="AT21" s="18">
        <v>0</v>
      </c>
      <c r="AU21" s="18">
        <v>0</v>
      </c>
      <c r="AV21" s="18">
        <v>0</v>
      </c>
      <c r="AW21" s="18">
        <v>0</v>
      </c>
      <c r="AX21" s="18"/>
      <c r="AY21" s="18"/>
      <c r="AZ21" s="18"/>
      <c r="BA21" s="18"/>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t="s">
        <v>5233</v>
      </c>
      <c r="CK21" s="18" t="s">
        <v>5436</v>
      </c>
      <c r="CL21" s="18"/>
      <c r="CM21" s="18"/>
      <c r="CN21" s="18"/>
      <c r="CO21" s="21">
        <v>45838</v>
      </c>
      <c r="CP21" s="21" t="s">
        <v>5079</v>
      </c>
      <c r="CQ21" s="18"/>
      <c r="CR21" s="21"/>
      <c r="CS21" s="18"/>
      <c r="CT21" s="31"/>
      <c r="CU21" s="33"/>
      <c r="CV21" s="67" t="str">
        <f>FLEET7[[#This Row],[Category]]</f>
        <v>Trailer</v>
      </c>
      <c r="CW21" s="22" t="str">
        <f t="shared" si="0"/>
        <v>7TD-01</v>
      </c>
      <c r="CX21" s="22" t="str">
        <f>IFERROR(TRIM(MID(FLEET7[[#This Row],[Secondary Asset Identifier]], FIND(" - ", FLEET7[[#This Row],[Secondary Asset Identifier]]) + 3, LEN(FLEET7[[#This Row],[Secondary Asset Identifier]]))),FLEET7[[#This Row],[Emp ID]])</f>
        <v/>
      </c>
      <c r="CY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1" s="22" t="str">
        <f>FLEET7[[#This Row],[Assigned]]</f>
        <v/>
      </c>
      <c r="DA21" s="22" t="str">
        <f t="shared" si="1"/>
        <v>7TD-01</v>
      </c>
    </row>
    <row r="22" spans="1:105" x14ac:dyDescent="0.3">
      <c r="A22" s="17" t="s">
        <v>5060</v>
      </c>
      <c r="B22" s="18" t="s">
        <v>5061</v>
      </c>
      <c r="C22" s="18" t="s">
        <v>3856</v>
      </c>
      <c r="D22" s="18" t="s">
        <v>5230</v>
      </c>
      <c r="E22" s="18" t="s">
        <v>3823</v>
      </c>
      <c r="F22" s="18" t="s">
        <v>3858</v>
      </c>
      <c r="G22" s="18"/>
      <c r="H22" s="18" t="s">
        <v>2369</v>
      </c>
      <c r="I22" s="19"/>
      <c r="J22" s="18"/>
      <c r="K22" s="20">
        <v>45789.237164351798</v>
      </c>
      <c r="L22" s="18" t="s">
        <v>5191</v>
      </c>
      <c r="M22" s="18"/>
      <c r="N22" s="18"/>
      <c r="O22" s="18"/>
      <c r="P22" s="18"/>
      <c r="Q22" s="18"/>
      <c r="R22" s="18" t="s">
        <v>7625</v>
      </c>
      <c r="S22" s="18"/>
      <c r="T22" s="18" t="s">
        <v>5067</v>
      </c>
      <c r="U22" s="18" t="s">
        <v>5232</v>
      </c>
      <c r="V22" s="18">
        <v>459</v>
      </c>
      <c r="W22" s="18"/>
      <c r="X22" s="18"/>
      <c r="Y22" s="18">
        <v>0</v>
      </c>
      <c r="Z22" s="18">
        <v>0</v>
      </c>
      <c r="AA22" s="18"/>
      <c r="AB22" s="18" t="s">
        <v>3857</v>
      </c>
      <c r="AC22" s="18"/>
      <c r="AD22" s="18" t="s">
        <v>3859</v>
      </c>
      <c r="AE22" s="18" t="s">
        <v>5069</v>
      </c>
      <c r="AF22" s="18"/>
      <c r="AG22" s="18"/>
      <c r="AH22" s="18"/>
      <c r="AI22" s="18"/>
      <c r="AJ22" s="18"/>
      <c r="AK22" s="18"/>
      <c r="AL22" s="18"/>
      <c r="AM22" s="18"/>
      <c r="AN22" s="18"/>
      <c r="AO22" s="18" t="s">
        <v>5070</v>
      </c>
      <c r="AP22" s="18"/>
      <c r="AQ22" s="18"/>
      <c r="AR22" s="18">
        <v>0</v>
      </c>
      <c r="AS22" s="18" t="s">
        <v>5879</v>
      </c>
      <c r="AT22" s="18"/>
      <c r="AU22" s="18">
        <v>0</v>
      </c>
      <c r="AV22" s="18">
        <v>0</v>
      </c>
      <c r="AW22" s="18">
        <v>0</v>
      </c>
      <c r="AX22" s="18"/>
      <c r="AY22" s="18"/>
      <c r="AZ22" s="18">
        <v>0</v>
      </c>
      <c r="BA22" s="18">
        <v>0</v>
      </c>
      <c r="BB22" s="18">
        <v>0</v>
      </c>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t="s">
        <v>5233</v>
      </c>
      <c r="CK22" s="18" t="s">
        <v>5349</v>
      </c>
      <c r="CL22" s="18"/>
      <c r="CM22" s="18"/>
      <c r="CN22" s="18"/>
      <c r="CO22" s="21"/>
      <c r="CP22" s="21" t="s">
        <v>5073</v>
      </c>
      <c r="CQ22" s="18"/>
      <c r="CR22" s="21"/>
      <c r="CS22" s="18"/>
      <c r="CT22" s="31"/>
      <c r="CU22" s="33"/>
      <c r="CV22" s="67" t="str">
        <f>FLEET7[[#This Row],[Category]]</f>
        <v>Arrow Board</v>
      </c>
      <c r="CW22" s="22" t="str">
        <f t="shared" si="0"/>
        <v>AB-##?</v>
      </c>
      <c r="CX22" s="22" t="str">
        <f>IFERROR(TRIM(MID(FLEET7[[#This Row],[Secondary Asset Identifier]], FIND(" - ", FLEET7[[#This Row],[Secondary Asset Identifier]]) + 3, LEN(FLEET7[[#This Row],[Secondary Asset Identifier]]))),FLEET7[[#This Row],[Emp ID]])</f>
        <v/>
      </c>
      <c r="CY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 s="22" t="str">
        <f>FLEET7[[#This Row],[Assigned]]</f>
        <v/>
      </c>
      <c r="DA22" s="22" t="str">
        <f t="shared" si="1"/>
        <v>AB-##?</v>
      </c>
    </row>
    <row r="23" spans="1:105" x14ac:dyDescent="0.3">
      <c r="A23" s="17" t="s">
        <v>5060</v>
      </c>
      <c r="B23" s="18" t="s">
        <v>5061</v>
      </c>
      <c r="C23" s="18" t="s">
        <v>3860</v>
      </c>
      <c r="D23" s="18" t="s">
        <v>5230</v>
      </c>
      <c r="E23" s="18" t="s">
        <v>3862</v>
      </c>
      <c r="F23" s="18" t="s">
        <v>3824</v>
      </c>
      <c r="G23" s="18"/>
      <c r="H23" s="18" t="s">
        <v>2369</v>
      </c>
      <c r="I23" s="19"/>
      <c r="J23" s="18"/>
      <c r="K23" s="20">
        <v>45789.230775463002</v>
      </c>
      <c r="L23" s="18" t="s">
        <v>5191</v>
      </c>
      <c r="M23" s="18"/>
      <c r="N23" s="18"/>
      <c r="O23" s="18"/>
      <c r="P23" s="18"/>
      <c r="Q23" s="18"/>
      <c r="R23" s="18" t="s">
        <v>7599</v>
      </c>
      <c r="S23" s="18"/>
      <c r="T23" s="18" t="s">
        <v>5067</v>
      </c>
      <c r="U23" s="18" t="s">
        <v>5232</v>
      </c>
      <c r="V23" s="18">
        <v>404</v>
      </c>
      <c r="W23" s="18"/>
      <c r="X23" s="18"/>
      <c r="Y23" s="18">
        <v>0</v>
      </c>
      <c r="Z23" s="18">
        <v>0</v>
      </c>
      <c r="AA23" s="18"/>
      <c r="AB23" s="18" t="s">
        <v>3861</v>
      </c>
      <c r="AC23" s="18"/>
      <c r="AD23" s="18"/>
      <c r="AE23" s="18"/>
      <c r="AF23" s="18"/>
      <c r="AG23" s="18"/>
      <c r="AH23" s="18"/>
      <c r="AI23" s="18"/>
      <c r="AJ23" s="18"/>
      <c r="AK23" s="18"/>
      <c r="AL23" s="18"/>
      <c r="AM23" s="18"/>
      <c r="AN23" s="18"/>
      <c r="AO23" s="18" t="s">
        <v>5070</v>
      </c>
      <c r="AP23" s="18"/>
      <c r="AQ23" s="18">
        <v>0</v>
      </c>
      <c r="AR23" s="18">
        <v>0</v>
      </c>
      <c r="AS23" s="18" t="s">
        <v>5879</v>
      </c>
      <c r="AT23" s="18">
        <v>0</v>
      </c>
      <c r="AU23" s="18">
        <v>0</v>
      </c>
      <c r="AV23" s="18">
        <v>0</v>
      </c>
      <c r="AW23" s="18">
        <v>0</v>
      </c>
      <c r="AX23" s="18"/>
      <c r="AY23" s="18"/>
      <c r="AZ23" s="18"/>
      <c r="BA23" s="18"/>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t="s">
        <v>5233</v>
      </c>
      <c r="CK23" s="18" t="s">
        <v>5479</v>
      </c>
      <c r="CL23" s="18"/>
      <c r="CM23" s="18"/>
      <c r="CN23" s="18"/>
      <c r="CO23" s="21"/>
      <c r="CP23" s="21" t="s">
        <v>5079</v>
      </c>
      <c r="CQ23" s="18"/>
      <c r="CR23" s="21"/>
      <c r="CS23" s="18"/>
      <c r="CT23" s="31"/>
      <c r="CU23" s="33"/>
      <c r="CV23" s="67" t="str">
        <f>FLEET7[[#This Row],[Category]]</f>
        <v>Arrow Board</v>
      </c>
      <c r="CW23" s="22" t="str">
        <f t="shared" si="0"/>
        <v>AB-??/??</v>
      </c>
      <c r="CX23" s="22" t="str">
        <f>IFERROR(TRIM(MID(FLEET7[[#This Row],[Secondary Asset Identifier]], FIND(" - ", FLEET7[[#This Row],[Secondary Asset Identifier]]) + 3, LEN(FLEET7[[#This Row],[Secondary Asset Identifier]]))),FLEET7[[#This Row],[Emp ID]])</f>
        <v/>
      </c>
      <c r="CY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 s="22" t="str">
        <f>FLEET7[[#This Row],[Assigned]]</f>
        <v/>
      </c>
      <c r="DA23" s="22" t="str">
        <f t="shared" si="1"/>
        <v>AB-??/??</v>
      </c>
    </row>
    <row r="24" spans="1:105" x14ac:dyDescent="0.3">
      <c r="A24" s="17" t="s">
        <v>5060</v>
      </c>
      <c r="B24" s="18" t="s">
        <v>5061</v>
      </c>
      <c r="C24" s="18" t="s">
        <v>3863</v>
      </c>
      <c r="D24" s="18" t="s">
        <v>5230</v>
      </c>
      <c r="E24" s="18" t="s">
        <v>3862</v>
      </c>
      <c r="F24" s="18" t="s">
        <v>3824</v>
      </c>
      <c r="G24" s="18"/>
      <c r="H24" s="18" t="s">
        <v>2369</v>
      </c>
      <c r="I24" s="19"/>
      <c r="J24" s="18"/>
      <c r="K24" s="20">
        <v>45789.234386574099</v>
      </c>
      <c r="L24" s="18" t="s">
        <v>5191</v>
      </c>
      <c r="M24" s="18"/>
      <c r="N24" s="18"/>
      <c r="O24" s="18"/>
      <c r="P24" s="18"/>
      <c r="Q24" s="18"/>
      <c r="R24" s="18" t="s">
        <v>5333</v>
      </c>
      <c r="S24" s="18"/>
      <c r="T24" s="18" t="s">
        <v>5067</v>
      </c>
      <c r="U24" s="18" t="s">
        <v>5232</v>
      </c>
      <c r="V24" s="18">
        <v>431</v>
      </c>
      <c r="W24" s="18"/>
      <c r="X24" s="18"/>
      <c r="Y24" s="18">
        <v>0</v>
      </c>
      <c r="Z24" s="18">
        <v>0</v>
      </c>
      <c r="AA24" s="18"/>
      <c r="AB24" s="18" t="s">
        <v>3864</v>
      </c>
      <c r="AC24" s="18"/>
      <c r="AD24" s="18"/>
      <c r="AE24" s="18"/>
      <c r="AF24" s="18"/>
      <c r="AG24" s="18"/>
      <c r="AH24" s="18"/>
      <c r="AI24" s="18"/>
      <c r="AJ24" s="18"/>
      <c r="AK24" s="18"/>
      <c r="AL24" s="18"/>
      <c r="AM24" s="18"/>
      <c r="AN24" s="18"/>
      <c r="AO24" s="18" t="s">
        <v>5070</v>
      </c>
      <c r="AP24" s="18"/>
      <c r="AQ24" s="18"/>
      <c r="AR24" s="18">
        <v>0</v>
      </c>
      <c r="AS24" s="18" t="s">
        <v>5879</v>
      </c>
      <c r="AT24" s="18"/>
      <c r="AU24" s="18">
        <v>0</v>
      </c>
      <c r="AV24" s="18">
        <v>0</v>
      </c>
      <c r="AW24" s="18">
        <v>0</v>
      </c>
      <c r="AX24" s="18"/>
      <c r="AY24" s="18"/>
      <c r="AZ24" s="18">
        <v>0</v>
      </c>
      <c r="BA24" s="18">
        <v>0</v>
      </c>
      <c r="BB24" s="18">
        <v>0</v>
      </c>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t="s">
        <v>5233</v>
      </c>
      <c r="CK24" s="18" t="s">
        <v>5415</v>
      </c>
      <c r="CL24" s="18"/>
      <c r="CM24" s="18"/>
      <c r="CN24" s="18"/>
      <c r="CO24" s="21"/>
      <c r="CP24" s="21" t="s">
        <v>5073</v>
      </c>
      <c r="CQ24" s="18"/>
      <c r="CR24" s="21"/>
      <c r="CS24" s="18"/>
      <c r="CT24" s="31"/>
      <c r="CU24" s="33"/>
      <c r="CV24" s="67" t="str">
        <f>FLEET7[[#This Row],[Category]]</f>
        <v>Arrow Board</v>
      </c>
      <c r="CW24" s="22" t="str">
        <f t="shared" si="0"/>
        <v>AB-???</v>
      </c>
      <c r="CX24" s="22" t="str">
        <f>IFERROR(TRIM(MID(FLEET7[[#This Row],[Secondary Asset Identifier]], FIND(" - ", FLEET7[[#This Row],[Secondary Asset Identifier]]) + 3, LEN(FLEET7[[#This Row],[Secondary Asset Identifier]]))),FLEET7[[#This Row],[Emp ID]])</f>
        <v/>
      </c>
      <c r="CY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 s="22" t="str">
        <f>FLEET7[[#This Row],[Assigned]]</f>
        <v/>
      </c>
      <c r="DA24" s="22" t="str">
        <f t="shared" si="1"/>
        <v>AB-???</v>
      </c>
    </row>
    <row r="25" spans="1:105" x14ac:dyDescent="0.3">
      <c r="A25" s="17" t="s">
        <v>5060</v>
      </c>
      <c r="B25" s="18" t="s">
        <v>5061</v>
      </c>
      <c r="C25" s="18" t="s">
        <v>3865</v>
      </c>
      <c r="D25" s="18" t="s">
        <v>5230</v>
      </c>
      <c r="E25" s="18" t="s">
        <v>3823</v>
      </c>
      <c r="F25" s="18" t="s">
        <v>3824</v>
      </c>
      <c r="G25" s="18"/>
      <c r="H25" s="18" t="s">
        <v>2369</v>
      </c>
      <c r="I25" s="19"/>
      <c r="J25" s="18"/>
      <c r="K25" s="20">
        <v>45789.232511574097</v>
      </c>
      <c r="L25" s="18" t="s">
        <v>5191</v>
      </c>
      <c r="M25" s="18"/>
      <c r="N25" s="18"/>
      <c r="O25" s="18"/>
      <c r="P25" s="18"/>
      <c r="Q25" s="18"/>
      <c r="R25" s="18" t="s">
        <v>7756</v>
      </c>
      <c r="S25" s="18"/>
      <c r="T25" s="18" t="s">
        <v>5067</v>
      </c>
      <c r="U25" s="18" t="s">
        <v>5232</v>
      </c>
      <c r="V25" s="18">
        <v>431</v>
      </c>
      <c r="W25" s="18"/>
      <c r="X25" s="18"/>
      <c r="Y25" s="18">
        <v>0</v>
      </c>
      <c r="Z25" s="18">
        <v>0</v>
      </c>
      <c r="AA25" s="18"/>
      <c r="AB25" s="18" t="s">
        <v>3866</v>
      </c>
      <c r="AC25" s="18"/>
      <c r="AD25" s="18"/>
      <c r="AE25" s="18"/>
      <c r="AF25" s="18"/>
      <c r="AG25" s="18"/>
      <c r="AH25" s="18"/>
      <c r="AI25" s="18"/>
      <c r="AJ25" s="18"/>
      <c r="AK25" s="18"/>
      <c r="AL25" s="18"/>
      <c r="AM25" s="18"/>
      <c r="AN25" s="18"/>
      <c r="AO25" s="18" t="s">
        <v>5070</v>
      </c>
      <c r="AP25" s="18"/>
      <c r="AQ25" s="18"/>
      <c r="AR25" s="18">
        <v>0</v>
      </c>
      <c r="AS25" s="18" t="s">
        <v>5879</v>
      </c>
      <c r="AT25" s="18"/>
      <c r="AU25" s="18">
        <v>0</v>
      </c>
      <c r="AV25" s="18">
        <v>0</v>
      </c>
      <c r="AW25" s="18">
        <v>0</v>
      </c>
      <c r="AX25" s="18"/>
      <c r="AY25" s="18"/>
      <c r="AZ25" s="18">
        <v>0</v>
      </c>
      <c r="BA25" s="18">
        <v>0</v>
      </c>
      <c r="BB25" s="18">
        <v>0</v>
      </c>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t="s">
        <v>5233</v>
      </c>
      <c r="CK25" s="18" t="s">
        <v>5384</v>
      </c>
      <c r="CL25" s="18"/>
      <c r="CM25" s="18"/>
      <c r="CN25" s="18"/>
      <c r="CO25" s="21"/>
      <c r="CP25" s="18" t="s">
        <v>5073</v>
      </c>
      <c r="CQ25" s="18"/>
      <c r="CR25" s="21"/>
      <c r="CS25" s="18"/>
      <c r="CT25" s="31"/>
      <c r="CU25" s="33"/>
      <c r="CV25" s="67" t="str">
        <f>FLEET7[[#This Row],[Category]]</f>
        <v>Arrow Board</v>
      </c>
      <c r="CW25" s="22" t="str">
        <f t="shared" si="0"/>
        <v>AB-????</v>
      </c>
      <c r="CX25" s="22" t="str">
        <f>IFERROR(TRIM(MID(FLEET7[[#This Row],[Secondary Asset Identifier]], FIND(" - ", FLEET7[[#This Row],[Secondary Asset Identifier]]) + 3, LEN(FLEET7[[#This Row],[Secondary Asset Identifier]]))),FLEET7[[#This Row],[Emp ID]])</f>
        <v/>
      </c>
      <c r="CY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 s="22" t="str">
        <f>FLEET7[[#This Row],[Assigned]]</f>
        <v/>
      </c>
      <c r="DA25" s="22" t="str">
        <f t="shared" si="1"/>
        <v>AB-????</v>
      </c>
    </row>
    <row r="26" spans="1:105" x14ac:dyDescent="0.3">
      <c r="A26" s="17" t="s">
        <v>5060</v>
      </c>
      <c r="B26" s="18" t="s">
        <v>5061</v>
      </c>
      <c r="C26" s="18" t="s">
        <v>3867</v>
      </c>
      <c r="D26" s="18" t="s">
        <v>5230</v>
      </c>
      <c r="E26" s="18" t="s">
        <v>3862</v>
      </c>
      <c r="F26" s="18" t="s">
        <v>3824</v>
      </c>
      <c r="G26" s="18"/>
      <c r="H26" s="18" t="s">
        <v>2369</v>
      </c>
      <c r="I26" s="19"/>
      <c r="J26" s="18"/>
      <c r="K26" s="20">
        <v>45789.234675925902</v>
      </c>
      <c r="L26" s="18" t="s">
        <v>5191</v>
      </c>
      <c r="M26" s="18"/>
      <c r="N26" s="18"/>
      <c r="O26" s="18"/>
      <c r="P26" s="18"/>
      <c r="Q26" s="18"/>
      <c r="R26" s="18" t="s">
        <v>5886</v>
      </c>
      <c r="S26" s="18"/>
      <c r="T26" s="18" t="s">
        <v>5067</v>
      </c>
      <c r="U26" s="18" t="s">
        <v>5232</v>
      </c>
      <c r="V26" s="18">
        <v>404</v>
      </c>
      <c r="W26" s="18"/>
      <c r="X26" s="18"/>
      <c r="Y26" s="18">
        <v>0</v>
      </c>
      <c r="Z26" s="18">
        <v>0</v>
      </c>
      <c r="AA26" s="18"/>
      <c r="AB26" s="18" t="s">
        <v>3868</v>
      </c>
      <c r="AC26" s="18"/>
      <c r="AD26" s="18"/>
      <c r="AE26" s="18"/>
      <c r="AF26" s="18"/>
      <c r="AG26" s="18"/>
      <c r="AH26" s="19"/>
      <c r="AI26" s="18"/>
      <c r="AJ26" s="18"/>
      <c r="AK26" s="18"/>
      <c r="AL26" s="18"/>
      <c r="AM26" s="18"/>
      <c r="AN26" s="18"/>
      <c r="AO26" s="18" t="s">
        <v>5070</v>
      </c>
      <c r="AP26" s="18"/>
      <c r="AQ26" s="18">
        <v>0</v>
      </c>
      <c r="AR26" s="18">
        <v>0</v>
      </c>
      <c r="AS26" s="18" t="s">
        <v>5879</v>
      </c>
      <c r="AT26" s="18">
        <v>0</v>
      </c>
      <c r="AU26" s="18">
        <v>0</v>
      </c>
      <c r="AV26" s="18">
        <v>0</v>
      </c>
      <c r="AW26" s="18">
        <v>0</v>
      </c>
      <c r="AX26" s="18"/>
      <c r="AY26" s="18"/>
      <c r="AZ26" s="18"/>
      <c r="BA26" s="18"/>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t="s">
        <v>5233</v>
      </c>
      <c r="CK26" s="18" t="s">
        <v>5378</v>
      </c>
      <c r="CL26" s="18"/>
      <c r="CM26" s="18"/>
      <c r="CN26" s="18"/>
      <c r="CO26" s="21"/>
      <c r="CP26" s="21" t="s">
        <v>5079</v>
      </c>
      <c r="CQ26" s="18"/>
      <c r="CR26" s="21"/>
      <c r="CS26" s="18"/>
      <c r="CT26" s="31"/>
      <c r="CU26" s="33"/>
      <c r="CV26" s="67" t="str">
        <f>FLEET7[[#This Row],[Category]]</f>
        <v>Arrow Board</v>
      </c>
      <c r="CW26" s="22" t="str">
        <f t="shared" si="0"/>
        <v>AB-???????</v>
      </c>
      <c r="CX26" s="22" t="str">
        <f>IFERROR(TRIM(MID(FLEET7[[#This Row],[Secondary Asset Identifier]], FIND(" - ", FLEET7[[#This Row],[Secondary Asset Identifier]]) + 3, LEN(FLEET7[[#This Row],[Secondary Asset Identifier]]))),FLEET7[[#This Row],[Emp ID]])</f>
        <v/>
      </c>
      <c r="CY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 s="22" t="str">
        <f>FLEET7[[#This Row],[Assigned]]</f>
        <v/>
      </c>
      <c r="DA26" s="22" t="str">
        <f t="shared" si="1"/>
        <v>AB-???????</v>
      </c>
    </row>
    <row r="27" spans="1:105" x14ac:dyDescent="0.3">
      <c r="A27" s="17" t="s">
        <v>5060</v>
      </c>
      <c r="B27" s="18" t="s">
        <v>5061</v>
      </c>
      <c r="C27" s="18" t="s">
        <v>3869</v>
      </c>
      <c r="D27" s="18" t="s">
        <v>5230</v>
      </c>
      <c r="E27" s="18" t="s">
        <v>3823</v>
      </c>
      <c r="F27" s="18" t="s">
        <v>3824</v>
      </c>
      <c r="G27" s="18"/>
      <c r="H27" s="18" t="s">
        <v>2369</v>
      </c>
      <c r="I27" s="19"/>
      <c r="J27" s="18"/>
      <c r="K27" s="20">
        <v>45789.229641203703</v>
      </c>
      <c r="L27" s="18" t="s">
        <v>5191</v>
      </c>
      <c r="M27" s="18"/>
      <c r="N27" s="18"/>
      <c r="O27" s="18"/>
      <c r="P27" s="18"/>
      <c r="Q27" s="18"/>
      <c r="R27" s="18" t="s">
        <v>5393</v>
      </c>
      <c r="S27" s="18"/>
      <c r="T27" s="18" t="s">
        <v>5067</v>
      </c>
      <c r="U27" s="18" t="s">
        <v>5232</v>
      </c>
      <c r="V27" s="18">
        <v>467</v>
      </c>
      <c r="W27" s="18"/>
      <c r="X27" s="18"/>
      <c r="Y27" s="18">
        <v>0</v>
      </c>
      <c r="Z27" s="18">
        <v>0</v>
      </c>
      <c r="AA27" s="18" t="s">
        <v>5494</v>
      </c>
      <c r="AB27" s="18"/>
      <c r="AC27" s="18"/>
      <c r="AD27" s="18"/>
      <c r="AE27" s="18" t="s">
        <v>5069</v>
      </c>
      <c r="AF27" s="18"/>
      <c r="AG27" s="18"/>
      <c r="AH27" s="18"/>
      <c r="AI27" s="18"/>
      <c r="AJ27" s="18"/>
      <c r="AK27" s="18"/>
      <c r="AL27" s="18"/>
      <c r="AM27" s="18"/>
      <c r="AN27" s="18"/>
      <c r="AO27" s="18" t="s">
        <v>5070</v>
      </c>
      <c r="AP27" s="18"/>
      <c r="AQ27" s="18"/>
      <c r="AR27" s="18">
        <v>0</v>
      </c>
      <c r="AS27" s="18" t="s">
        <v>5879</v>
      </c>
      <c r="AT27" s="18"/>
      <c r="AU27" s="18">
        <v>0</v>
      </c>
      <c r="AV27" s="18">
        <v>0</v>
      </c>
      <c r="AW27" s="18">
        <v>0</v>
      </c>
      <c r="AX27" s="18"/>
      <c r="AY27" s="18"/>
      <c r="AZ27" s="18">
        <v>0</v>
      </c>
      <c r="BA27" s="18">
        <v>0</v>
      </c>
      <c r="BB27" s="18">
        <v>0</v>
      </c>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t="s">
        <v>5233</v>
      </c>
      <c r="CK27" s="18" t="s">
        <v>5495</v>
      </c>
      <c r="CL27" s="18"/>
      <c r="CM27" s="18"/>
      <c r="CN27" s="18"/>
      <c r="CO27" s="21"/>
      <c r="CP27" s="21" t="s">
        <v>5073</v>
      </c>
      <c r="CQ27" s="18"/>
      <c r="CR27" s="21"/>
      <c r="CS27" s="18"/>
      <c r="CT27" s="31"/>
      <c r="CU27" s="33"/>
      <c r="CV27" s="67" t="str">
        <f>FLEET7[[#This Row],[Category]]</f>
        <v>Arrow Board</v>
      </c>
      <c r="CW27" s="22" t="str">
        <f t="shared" si="0"/>
        <v>AB-003</v>
      </c>
      <c r="CX27" s="22" t="str">
        <f>IFERROR(TRIM(MID(FLEET7[[#This Row],[Secondary Asset Identifier]], FIND(" - ", FLEET7[[#This Row],[Secondary Asset Identifier]]) + 3, LEN(FLEET7[[#This Row],[Secondary Asset Identifier]]))),FLEET7[[#This Row],[Emp ID]])</f>
        <v/>
      </c>
      <c r="CY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 s="22" t="str">
        <f>FLEET7[[#This Row],[Assigned]]</f>
        <v/>
      </c>
      <c r="DA27" s="22" t="str">
        <f t="shared" si="1"/>
        <v>AB-003</v>
      </c>
    </row>
    <row r="28" spans="1:105" x14ac:dyDescent="0.3">
      <c r="A28" s="17" t="s">
        <v>5060</v>
      </c>
      <c r="B28" s="18" t="s">
        <v>5061</v>
      </c>
      <c r="C28" s="18" t="s">
        <v>3870</v>
      </c>
      <c r="D28" s="18" t="s">
        <v>5230</v>
      </c>
      <c r="E28" s="18" t="s">
        <v>3862</v>
      </c>
      <c r="F28" s="18" t="s">
        <v>3872</v>
      </c>
      <c r="G28" s="18"/>
      <c r="H28" s="18" t="s">
        <v>2369</v>
      </c>
      <c r="I28" s="19"/>
      <c r="J28" s="18"/>
      <c r="K28" s="20">
        <v>45789.235196759299</v>
      </c>
      <c r="L28" s="18" t="s">
        <v>5191</v>
      </c>
      <c r="M28" s="18"/>
      <c r="N28" s="18"/>
      <c r="O28" s="18"/>
      <c r="P28" s="18"/>
      <c r="Q28" s="18"/>
      <c r="R28" s="18" t="s">
        <v>5254</v>
      </c>
      <c r="S28" s="18"/>
      <c r="T28" s="18" t="s">
        <v>5067</v>
      </c>
      <c r="U28" s="18" t="s">
        <v>5232</v>
      </c>
      <c r="V28" s="18">
        <v>466</v>
      </c>
      <c r="W28" s="18"/>
      <c r="X28" s="18"/>
      <c r="Y28" s="18">
        <v>0</v>
      </c>
      <c r="Z28" s="18">
        <v>0</v>
      </c>
      <c r="AA28" s="18" t="s">
        <v>5350</v>
      </c>
      <c r="AB28" s="18" t="s">
        <v>3871</v>
      </c>
      <c r="AC28" s="18"/>
      <c r="AD28" s="18" t="s">
        <v>3873</v>
      </c>
      <c r="AE28" s="18" t="s">
        <v>5069</v>
      </c>
      <c r="AF28" s="18"/>
      <c r="AG28" s="18"/>
      <c r="AH28" s="18"/>
      <c r="AI28" s="18"/>
      <c r="AJ28" s="18"/>
      <c r="AK28" s="18"/>
      <c r="AL28" s="18"/>
      <c r="AM28" s="18"/>
      <c r="AN28" s="18"/>
      <c r="AO28" s="18" t="s">
        <v>5070</v>
      </c>
      <c r="AP28" s="18"/>
      <c r="AQ28" s="18"/>
      <c r="AR28" s="18">
        <v>0</v>
      </c>
      <c r="AS28" s="18" t="s">
        <v>5879</v>
      </c>
      <c r="AT28" s="18"/>
      <c r="AU28" s="18">
        <v>0</v>
      </c>
      <c r="AV28" s="18">
        <v>0</v>
      </c>
      <c r="AW28" s="18">
        <v>0</v>
      </c>
      <c r="AX28" s="18"/>
      <c r="AY28" s="18"/>
      <c r="AZ28" s="18">
        <v>0</v>
      </c>
      <c r="BA28" s="18">
        <v>0</v>
      </c>
      <c r="BB28" s="18">
        <v>0</v>
      </c>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t="s">
        <v>5233</v>
      </c>
      <c r="CK28" s="18" t="s">
        <v>5351</v>
      </c>
      <c r="CL28" s="18"/>
      <c r="CM28" s="18"/>
      <c r="CN28" s="18"/>
      <c r="CO28" s="21"/>
      <c r="CP28" s="21" t="s">
        <v>5073</v>
      </c>
      <c r="CQ28" s="18"/>
      <c r="CR28" s="21"/>
      <c r="CS28" s="18"/>
      <c r="CT28" s="31"/>
      <c r="CU28" s="33"/>
      <c r="CV28" s="67" t="str">
        <f>FLEET7[[#This Row],[Category]]</f>
        <v>Arrow Board</v>
      </c>
      <c r="CW28" s="22" t="str">
        <f t="shared" si="0"/>
        <v>AB-007</v>
      </c>
      <c r="CX28" s="22" t="str">
        <f>IFERROR(TRIM(MID(FLEET7[[#This Row],[Secondary Asset Identifier]], FIND(" - ", FLEET7[[#This Row],[Secondary Asset Identifier]]) + 3, LEN(FLEET7[[#This Row],[Secondary Asset Identifier]]))),FLEET7[[#This Row],[Emp ID]])</f>
        <v/>
      </c>
      <c r="CY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 s="22" t="str">
        <f>FLEET7[[#This Row],[Assigned]]</f>
        <v/>
      </c>
      <c r="DA28" s="22" t="str">
        <f t="shared" si="1"/>
        <v>AB-007</v>
      </c>
    </row>
    <row r="29" spans="1:105" x14ac:dyDescent="0.3">
      <c r="A29" s="17" t="s">
        <v>5060</v>
      </c>
      <c r="B29" s="18" t="s">
        <v>5061</v>
      </c>
      <c r="C29" s="18" t="s">
        <v>3874</v>
      </c>
      <c r="D29" s="18" t="s">
        <v>5230</v>
      </c>
      <c r="E29" s="18" t="s">
        <v>3862</v>
      </c>
      <c r="F29" s="18" t="s">
        <v>3872</v>
      </c>
      <c r="G29" s="18"/>
      <c r="H29" s="18" t="s">
        <v>2369</v>
      </c>
      <c r="I29" s="19"/>
      <c r="J29" s="18"/>
      <c r="K29" s="20">
        <v>45789.235787037003</v>
      </c>
      <c r="L29" s="18" t="s">
        <v>5191</v>
      </c>
      <c r="M29" s="18"/>
      <c r="N29" s="18"/>
      <c r="O29" s="18"/>
      <c r="P29" s="18"/>
      <c r="Q29" s="18"/>
      <c r="R29" s="18" t="s">
        <v>8403</v>
      </c>
      <c r="S29" s="18"/>
      <c r="T29" s="18" t="s">
        <v>5067</v>
      </c>
      <c r="U29" s="18" t="s">
        <v>5232</v>
      </c>
      <c r="V29" s="18">
        <v>474</v>
      </c>
      <c r="W29" s="18"/>
      <c r="X29" s="18"/>
      <c r="Y29" s="18">
        <v>0</v>
      </c>
      <c r="Z29" s="18">
        <v>0</v>
      </c>
      <c r="AA29" s="18" t="s">
        <v>5288</v>
      </c>
      <c r="AB29" s="18" t="s">
        <v>3875</v>
      </c>
      <c r="AC29" s="18"/>
      <c r="AD29" s="18" t="s">
        <v>3876</v>
      </c>
      <c r="AE29" s="18" t="s">
        <v>5069</v>
      </c>
      <c r="AF29" s="18"/>
      <c r="AG29" s="18"/>
      <c r="AH29" s="18"/>
      <c r="AI29" s="18"/>
      <c r="AJ29" s="18"/>
      <c r="AK29" s="18"/>
      <c r="AL29" s="18"/>
      <c r="AM29" s="18"/>
      <c r="AN29" s="18"/>
      <c r="AO29" s="18" t="s">
        <v>5070</v>
      </c>
      <c r="AP29" s="18"/>
      <c r="AQ29" s="18">
        <v>0</v>
      </c>
      <c r="AR29" s="18">
        <v>0</v>
      </c>
      <c r="AS29" s="18" t="s">
        <v>5879</v>
      </c>
      <c r="AT29" s="18">
        <v>0</v>
      </c>
      <c r="AU29" s="18">
        <v>0</v>
      </c>
      <c r="AV29" s="18">
        <v>0</v>
      </c>
      <c r="AW29" s="18">
        <v>0</v>
      </c>
      <c r="AX29" s="18"/>
      <c r="AY29" s="18"/>
      <c r="AZ29" s="18"/>
      <c r="BA29" s="18"/>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t="s">
        <v>5233</v>
      </c>
      <c r="CK29" s="18" t="s">
        <v>5289</v>
      </c>
      <c r="CL29" s="18"/>
      <c r="CM29" s="18"/>
      <c r="CN29" s="18"/>
      <c r="CO29" s="21"/>
      <c r="CP29" s="21" t="s">
        <v>5079</v>
      </c>
      <c r="CQ29" s="18"/>
      <c r="CR29" s="21"/>
      <c r="CS29" s="18"/>
      <c r="CT29" s="31"/>
      <c r="CU29" s="33"/>
      <c r="CV29" s="67" t="str">
        <f>FLEET7[[#This Row],[Category]]</f>
        <v>Arrow Board</v>
      </c>
      <c r="CW29" s="22" t="str">
        <f t="shared" si="0"/>
        <v>AB-01</v>
      </c>
      <c r="CX29" s="22" t="str">
        <f>IFERROR(TRIM(MID(FLEET7[[#This Row],[Secondary Asset Identifier]], FIND(" - ", FLEET7[[#This Row],[Secondary Asset Identifier]]) + 3, LEN(FLEET7[[#This Row],[Secondary Asset Identifier]]))),FLEET7[[#This Row],[Emp ID]])</f>
        <v/>
      </c>
      <c r="CY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 s="22" t="str">
        <f>FLEET7[[#This Row],[Assigned]]</f>
        <v/>
      </c>
      <c r="DA29" s="22" t="str">
        <f t="shared" si="1"/>
        <v>AB-01</v>
      </c>
    </row>
    <row r="30" spans="1:105" x14ac:dyDescent="0.3">
      <c r="A30" s="17" t="s">
        <v>5060</v>
      </c>
      <c r="B30" s="18" t="s">
        <v>5061</v>
      </c>
      <c r="C30" s="18" t="s">
        <v>3877</v>
      </c>
      <c r="D30" s="18" t="s">
        <v>5230</v>
      </c>
      <c r="E30" s="18" t="s">
        <v>3823</v>
      </c>
      <c r="F30" s="18" t="s">
        <v>3824</v>
      </c>
      <c r="G30" s="18"/>
      <c r="H30" s="18" t="s">
        <v>2369</v>
      </c>
      <c r="I30" s="19"/>
      <c r="J30" s="18"/>
      <c r="K30" s="20">
        <v>45788.726273148102</v>
      </c>
      <c r="L30" s="18" t="s">
        <v>5191</v>
      </c>
      <c r="M30" s="18"/>
      <c r="N30" s="18"/>
      <c r="O30" s="18"/>
      <c r="P30" s="18"/>
      <c r="Q30" s="18"/>
      <c r="R30" s="18" t="s">
        <v>8406</v>
      </c>
      <c r="S30" s="18"/>
      <c r="T30" s="18" t="s">
        <v>5067</v>
      </c>
      <c r="U30" s="18" t="s">
        <v>5232</v>
      </c>
      <c r="V30" s="18">
        <v>466</v>
      </c>
      <c r="W30" s="18"/>
      <c r="X30" s="18"/>
      <c r="Y30" s="18">
        <v>0</v>
      </c>
      <c r="Z30" s="18">
        <v>0</v>
      </c>
      <c r="AA30" s="18" t="s">
        <v>5444</v>
      </c>
      <c r="AB30" s="18"/>
      <c r="AC30" s="18"/>
      <c r="AD30" s="18"/>
      <c r="AE30" s="18" t="s">
        <v>5069</v>
      </c>
      <c r="AF30" s="18"/>
      <c r="AG30" s="18"/>
      <c r="AH30" s="18"/>
      <c r="AI30" s="18"/>
      <c r="AJ30" s="18"/>
      <c r="AK30" s="18"/>
      <c r="AL30" s="18"/>
      <c r="AM30" s="18"/>
      <c r="AN30" s="18"/>
      <c r="AO30" s="18" t="s">
        <v>5070</v>
      </c>
      <c r="AP30" s="18"/>
      <c r="AQ30" s="18"/>
      <c r="AR30" s="18">
        <v>0</v>
      </c>
      <c r="AS30" s="18" t="s">
        <v>5879</v>
      </c>
      <c r="AT30" s="18"/>
      <c r="AU30" s="18">
        <v>0</v>
      </c>
      <c r="AV30" s="18">
        <v>0</v>
      </c>
      <c r="AW30" s="18">
        <v>0</v>
      </c>
      <c r="AX30" s="18"/>
      <c r="AY30" s="18"/>
      <c r="AZ30" s="18">
        <v>0</v>
      </c>
      <c r="BA30" s="18">
        <v>0</v>
      </c>
      <c r="BB30" s="18">
        <v>0</v>
      </c>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t="s">
        <v>5233</v>
      </c>
      <c r="CK30" s="18" t="s">
        <v>5445</v>
      </c>
      <c r="CL30" s="18"/>
      <c r="CM30" s="18"/>
      <c r="CN30" s="18"/>
      <c r="CO30" s="21"/>
      <c r="CP30" s="21" t="s">
        <v>5073</v>
      </c>
      <c r="CQ30" s="18"/>
      <c r="CR30" s="21"/>
      <c r="CS30" s="18"/>
      <c r="CT30" s="31"/>
      <c r="CU30" s="33"/>
      <c r="CV30" s="67" t="str">
        <f>FLEET7[[#This Row],[Category]]</f>
        <v>Arrow Board</v>
      </c>
      <c r="CW30" s="22" t="str">
        <f t="shared" si="0"/>
        <v>AB-011</v>
      </c>
      <c r="CX30" s="22" t="str">
        <f>IFERROR(TRIM(MID(FLEET7[[#This Row],[Secondary Asset Identifier]], FIND(" - ", FLEET7[[#This Row],[Secondary Asset Identifier]]) + 3, LEN(FLEET7[[#This Row],[Secondary Asset Identifier]]))),FLEET7[[#This Row],[Emp ID]])</f>
        <v/>
      </c>
      <c r="CY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 s="22" t="str">
        <f>FLEET7[[#This Row],[Assigned]]</f>
        <v/>
      </c>
      <c r="DA30" s="22" t="str">
        <f t="shared" si="1"/>
        <v>AB-011</v>
      </c>
    </row>
    <row r="31" spans="1:105" x14ac:dyDescent="0.3">
      <c r="A31" s="17" t="s">
        <v>5060</v>
      </c>
      <c r="B31" s="18" t="s">
        <v>5061</v>
      </c>
      <c r="C31" s="18" t="s">
        <v>3878</v>
      </c>
      <c r="D31" s="18" t="s">
        <v>5230</v>
      </c>
      <c r="E31" s="18" t="s">
        <v>3862</v>
      </c>
      <c r="F31" s="18" t="s">
        <v>3872</v>
      </c>
      <c r="G31" s="18"/>
      <c r="H31" s="18" t="s">
        <v>2369</v>
      </c>
      <c r="I31" s="19"/>
      <c r="J31" s="18"/>
      <c r="K31" s="20">
        <v>45789.230115740698</v>
      </c>
      <c r="L31" s="18" t="s">
        <v>5191</v>
      </c>
      <c r="M31" s="18"/>
      <c r="N31" s="18"/>
      <c r="O31" s="18"/>
      <c r="P31" s="18"/>
      <c r="Q31" s="18"/>
      <c r="R31" s="18" t="s">
        <v>8407</v>
      </c>
      <c r="S31" s="18"/>
      <c r="T31" s="18" t="s">
        <v>5067</v>
      </c>
      <c r="U31" s="18" t="s">
        <v>5232</v>
      </c>
      <c r="V31" s="18">
        <v>466</v>
      </c>
      <c r="W31" s="18"/>
      <c r="X31" s="18"/>
      <c r="Y31" s="18">
        <v>0</v>
      </c>
      <c r="Z31" s="18">
        <v>0</v>
      </c>
      <c r="AA31" s="18" t="s">
        <v>5482</v>
      </c>
      <c r="AB31" s="18" t="s">
        <v>3879</v>
      </c>
      <c r="AC31" s="18"/>
      <c r="AD31" s="18" t="s">
        <v>3880</v>
      </c>
      <c r="AE31" s="18" t="s">
        <v>5069</v>
      </c>
      <c r="AF31" s="18"/>
      <c r="AG31" s="18"/>
      <c r="AH31" s="18"/>
      <c r="AI31" s="18"/>
      <c r="AJ31" s="18"/>
      <c r="AK31" s="18"/>
      <c r="AL31" s="18"/>
      <c r="AM31" s="18"/>
      <c r="AN31" s="18"/>
      <c r="AO31" s="18" t="s">
        <v>5070</v>
      </c>
      <c r="AP31" s="18"/>
      <c r="AQ31" s="18"/>
      <c r="AR31" s="18">
        <v>0</v>
      </c>
      <c r="AS31" s="18" t="s">
        <v>5879</v>
      </c>
      <c r="AT31" s="18"/>
      <c r="AU31" s="18">
        <v>0</v>
      </c>
      <c r="AV31" s="18">
        <v>0</v>
      </c>
      <c r="AW31" s="18">
        <v>0</v>
      </c>
      <c r="AX31" s="18"/>
      <c r="AY31" s="18"/>
      <c r="AZ31" s="18">
        <v>0</v>
      </c>
      <c r="BA31" s="18">
        <v>0</v>
      </c>
      <c r="BB31" s="18">
        <v>0</v>
      </c>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t="s">
        <v>5233</v>
      </c>
      <c r="CK31" s="18" t="s">
        <v>5483</v>
      </c>
      <c r="CL31" s="18"/>
      <c r="CM31" s="18"/>
      <c r="CN31" s="18"/>
      <c r="CO31" s="21"/>
      <c r="CP31" s="21" t="s">
        <v>5073</v>
      </c>
      <c r="CQ31" s="18"/>
      <c r="CR31" s="21"/>
      <c r="CS31" s="18"/>
      <c r="CT31" s="31"/>
      <c r="CU31" s="33"/>
      <c r="CV31" s="67" t="str">
        <f>FLEET7[[#This Row],[Category]]</f>
        <v>Arrow Board</v>
      </c>
      <c r="CW31" s="22" t="str">
        <f t="shared" si="0"/>
        <v>AB-018</v>
      </c>
      <c r="CX31" s="22" t="str">
        <f>IFERROR(TRIM(MID(FLEET7[[#This Row],[Secondary Asset Identifier]], FIND(" - ", FLEET7[[#This Row],[Secondary Asset Identifier]]) + 3, LEN(FLEET7[[#This Row],[Secondary Asset Identifier]]))),FLEET7[[#This Row],[Emp ID]])</f>
        <v/>
      </c>
      <c r="CY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 s="22" t="str">
        <f>FLEET7[[#This Row],[Assigned]]</f>
        <v/>
      </c>
      <c r="DA31" s="22" t="str">
        <f t="shared" si="1"/>
        <v>AB-018</v>
      </c>
    </row>
    <row r="32" spans="1:105" x14ac:dyDescent="0.3">
      <c r="A32" s="17" t="s">
        <v>5060</v>
      </c>
      <c r="B32" s="18" t="s">
        <v>5061</v>
      </c>
      <c r="C32" s="18" t="s">
        <v>5887</v>
      </c>
      <c r="D32" s="18" t="s">
        <v>5230</v>
      </c>
      <c r="E32" s="18" t="s">
        <v>3823</v>
      </c>
      <c r="F32" s="18" t="s">
        <v>3858</v>
      </c>
      <c r="G32" s="18">
        <v>2024</v>
      </c>
      <c r="H32" s="18" t="s">
        <v>2369</v>
      </c>
      <c r="I32" s="19"/>
      <c r="J32" s="18"/>
      <c r="K32" s="20">
        <v>45789.2337037037</v>
      </c>
      <c r="L32" s="18" t="s">
        <v>5191</v>
      </c>
      <c r="M32" s="18"/>
      <c r="N32" s="18"/>
      <c r="O32" s="18"/>
      <c r="P32" s="18"/>
      <c r="Q32" s="18"/>
      <c r="R32" s="18" t="s">
        <v>8093</v>
      </c>
      <c r="S32" s="18"/>
      <c r="T32" s="18" t="s">
        <v>5067</v>
      </c>
      <c r="U32" s="18" t="s">
        <v>5232</v>
      </c>
      <c r="V32" s="18">
        <v>240</v>
      </c>
      <c r="W32" s="18"/>
      <c r="X32" s="18"/>
      <c r="Y32" s="18">
        <v>0</v>
      </c>
      <c r="Z32" s="18">
        <v>0</v>
      </c>
      <c r="AA32" s="18"/>
      <c r="AB32" s="18" t="s">
        <v>5888</v>
      </c>
      <c r="AC32" s="18"/>
      <c r="AD32" s="18"/>
      <c r="AE32" s="18"/>
      <c r="AF32" s="18"/>
      <c r="AG32" s="18"/>
      <c r="AH32" s="18"/>
      <c r="AI32" s="18"/>
      <c r="AJ32" s="18"/>
      <c r="AK32" s="18"/>
      <c r="AL32" s="18"/>
      <c r="AM32" s="18"/>
      <c r="AN32" s="18"/>
      <c r="AO32" s="18" t="s">
        <v>5070</v>
      </c>
      <c r="AP32" s="18"/>
      <c r="AQ32" s="18"/>
      <c r="AR32" s="18">
        <v>0</v>
      </c>
      <c r="AS32" s="18" t="s">
        <v>5879</v>
      </c>
      <c r="AT32" s="18"/>
      <c r="AU32" s="18">
        <v>0</v>
      </c>
      <c r="AV32" s="18">
        <v>0</v>
      </c>
      <c r="AW32" s="18">
        <v>0</v>
      </c>
      <c r="AX32" s="18"/>
      <c r="AY32" s="18"/>
      <c r="AZ32" s="18">
        <v>0</v>
      </c>
      <c r="BA32" s="18">
        <v>0</v>
      </c>
      <c r="BB32" s="18">
        <v>0</v>
      </c>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t="s">
        <v>5233</v>
      </c>
      <c r="CK32" s="18" t="s">
        <v>5889</v>
      </c>
      <c r="CL32" s="18"/>
      <c r="CM32" s="18"/>
      <c r="CN32" s="18"/>
      <c r="CO32" s="21"/>
      <c r="CP32" s="21" t="s">
        <v>5073</v>
      </c>
      <c r="CQ32" s="18"/>
      <c r="CR32" s="21"/>
      <c r="CS32" s="18"/>
      <c r="CT32" s="31"/>
      <c r="CU32" s="33"/>
      <c r="CV32" s="67" t="str">
        <f>FLEET7[[#This Row],[Category]]</f>
        <v>Arrow Board</v>
      </c>
      <c r="CW32" s="22" t="str">
        <f t="shared" si="0"/>
        <v>AB-01S</v>
      </c>
      <c r="CX32" s="22" t="str">
        <f>IFERROR(TRIM(MID(FLEET7[[#This Row],[Secondary Asset Identifier]], FIND(" - ", FLEET7[[#This Row],[Secondary Asset Identifier]]) + 3, LEN(FLEET7[[#This Row],[Secondary Asset Identifier]]))),FLEET7[[#This Row],[Emp ID]])</f>
        <v/>
      </c>
      <c r="CY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 s="22" t="str">
        <f>FLEET7[[#This Row],[Assigned]]</f>
        <v/>
      </c>
      <c r="DA32" s="22" t="str">
        <f t="shared" si="1"/>
        <v>AB-01S</v>
      </c>
    </row>
    <row r="33" spans="1:105" x14ac:dyDescent="0.3">
      <c r="A33" s="17" t="s">
        <v>5060</v>
      </c>
      <c r="B33" s="18" t="s">
        <v>5061</v>
      </c>
      <c r="C33" s="18" t="s">
        <v>3881</v>
      </c>
      <c r="D33" s="18" t="s">
        <v>5230</v>
      </c>
      <c r="E33" s="18" t="s">
        <v>3862</v>
      </c>
      <c r="F33" s="18" t="s">
        <v>3872</v>
      </c>
      <c r="G33" s="18"/>
      <c r="H33" s="18" t="s">
        <v>2369</v>
      </c>
      <c r="I33" s="19"/>
      <c r="J33" s="18"/>
      <c r="K33" s="20">
        <v>45789.231736111098</v>
      </c>
      <c r="L33" s="18" t="s">
        <v>5191</v>
      </c>
      <c r="M33" s="18"/>
      <c r="N33" s="18"/>
      <c r="O33" s="18"/>
      <c r="P33" s="18"/>
      <c r="Q33" s="18"/>
      <c r="R33" s="18" t="s">
        <v>8403</v>
      </c>
      <c r="S33" s="18"/>
      <c r="T33" s="18" t="s">
        <v>5067</v>
      </c>
      <c r="U33" s="18" t="s">
        <v>5232</v>
      </c>
      <c r="V33" s="18">
        <v>474</v>
      </c>
      <c r="W33" s="18"/>
      <c r="X33" s="18"/>
      <c r="Y33" s="18">
        <v>0</v>
      </c>
      <c r="Z33" s="18">
        <v>0</v>
      </c>
      <c r="AA33" s="18" t="s">
        <v>5346</v>
      </c>
      <c r="AB33" s="18" t="s">
        <v>3882</v>
      </c>
      <c r="AC33" s="18"/>
      <c r="AD33" s="18" t="s">
        <v>3883</v>
      </c>
      <c r="AE33" s="18" t="s">
        <v>5069</v>
      </c>
      <c r="AF33" s="18"/>
      <c r="AG33" s="18"/>
      <c r="AH33" s="18"/>
      <c r="AI33" s="18"/>
      <c r="AJ33" s="18"/>
      <c r="AK33" s="18"/>
      <c r="AL33" s="18"/>
      <c r="AM33" s="18"/>
      <c r="AN33" s="18"/>
      <c r="AO33" s="18" t="s">
        <v>5070</v>
      </c>
      <c r="AP33" s="18"/>
      <c r="AQ33" s="18">
        <v>0</v>
      </c>
      <c r="AR33" s="18">
        <v>0</v>
      </c>
      <c r="AS33" s="18" t="s">
        <v>5879</v>
      </c>
      <c r="AT33" s="18">
        <v>0</v>
      </c>
      <c r="AU33" s="18">
        <v>0</v>
      </c>
      <c r="AV33" s="18">
        <v>0</v>
      </c>
      <c r="AW33" s="18">
        <v>0</v>
      </c>
      <c r="AX33" s="18"/>
      <c r="AY33" s="18"/>
      <c r="AZ33" s="18"/>
      <c r="BA33" s="18"/>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t="s">
        <v>5233</v>
      </c>
      <c r="CK33" s="18" t="s">
        <v>5347</v>
      </c>
      <c r="CL33" s="18"/>
      <c r="CM33" s="18"/>
      <c r="CN33" s="18"/>
      <c r="CO33" s="21"/>
      <c r="CP33" s="21" t="s">
        <v>5079</v>
      </c>
      <c r="CQ33" s="18"/>
      <c r="CR33" s="21"/>
      <c r="CS33" s="18"/>
      <c r="CT33" s="31"/>
      <c r="CU33" s="33"/>
      <c r="CV33" s="67" t="str">
        <f>FLEET7[[#This Row],[Category]]</f>
        <v>Arrow Board</v>
      </c>
      <c r="CW33" s="22" t="str">
        <f t="shared" si="0"/>
        <v>AB-02</v>
      </c>
      <c r="CX33" s="22" t="str">
        <f>IFERROR(TRIM(MID(FLEET7[[#This Row],[Secondary Asset Identifier]], FIND(" - ", FLEET7[[#This Row],[Secondary Asset Identifier]]) + 3, LEN(FLEET7[[#This Row],[Secondary Asset Identifier]]))),FLEET7[[#This Row],[Emp ID]])</f>
        <v/>
      </c>
      <c r="CY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 s="22" t="str">
        <f>FLEET7[[#This Row],[Assigned]]</f>
        <v/>
      </c>
      <c r="DA33" s="22" t="str">
        <f t="shared" si="1"/>
        <v>AB-02</v>
      </c>
    </row>
    <row r="34" spans="1:105" x14ac:dyDescent="0.3">
      <c r="A34" s="17" t="s">
        <v>5060</v>
      </c>
      <c r="B34" s="18" t="s">
        <v>5061</v>
      </c>
      <c r="C34" s="18" t="s">
        <v>5890</v>
      </c>
      <c r="D34" s="18" t="s">
        <v>5230</v>
      </c>
      <c r="E34" s="18" t="s">
        <v>3823</v>
      </c>
      <c r="F34" s="18" t="s">
        <v>3858</v>
      </c>
      <c r="G34" s="18">
        <v>2024</v>
      </c>
      <c r="H34" s="18" t="s">
        <v>2369</v>
      </c>
      <c r="I34" s="19"/>
      <c r="J34" s="18"/>
      <c r="K34" s="20">
        <v>45789.350358796299</v>
      </c>
      <c r="L34" s="18" t="s">
        <v>5191</v>
      </c>
      <c r="M34" s="18"/>
      <c r="N34" s="18"/>
      <c r="O34" s="18"/>
      <c r="P34" s="18"/>
      <c r="Q34" s="18"/>
      <c r="R34" s="18" t="s">
        <v>8407</v>
      </c>
      <c r="S34" s="18"/>
      <c r="T34" s="18" t="s">
        <v>5067</v>
      </c>
      <c r="U34" s="18" t="s">
        <v>5232</v>
      </c>
      <c r="V34" s="18">
        <v>243</v>
      </c>
      <c r="W34" s="18"/>
      <c r="X34" s="18"/>
      <c r="Y34" s="18">
        <v>0</v>
      </c>
      <c r="Z34" s="18">
        <v>0</v>
      </c>
      <c r="AA34" s="18"/>
      <c r="AB34" s="18" t="s">
        <v>5891</v>
      </c>
      <c r="AC34" s="18"/>
      <c r="AD34" s="18"/>
      <c r="AE34" s="18"/>
      <c r="AF34" s="18"/>
      <c r="AG34" s="18"/>
      <c r="AH34" s="18"/>
      <c r="AI34" s="18"/>
      <c r="AJ34" s="18"/>
      <c r="AK34" s="18"/>
      <c r="AL34" s="18"/>
      <c r="AM34" s="18"/>
      <c r="AN34" s="18"/>
      <c r="AO34" s="18" t="s">
        <v>5070</v>
      </c>
      <c r="AP34" s="18"/>
      <c r="AQ34" s="18"/>
      <c r="AR34" s="18">
        <v>0</v>
      </c>
      <c r="AS34" s="18" t="s">
        <v>5879</v>
      </c>
      <c r="AT34" s="18"/>
      <c r="AU34" s="18">
        <v>0</v>
      </c>
      <c r="AV34" s="18">
        <v>0</v>
      </c>
      <c r="AW34" s="18">
        <v>0</v>
      </c>
      <c r="AX34" s="18"/>
      <c r="AY34" s="18"/>
      <c r="AZ34" s="18">
        <v>0</v>
      </c>
      <c r="BA34" s="18">
        <v>0</v>
      </c>
      <c r="BB34" s="18">
        <v>0</v>
      </c>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t="s">
        <v>5233</v>
      </c>
      <c r="CK34" s="18" t="s">
        <v>5892</v>
      </c>
      <c r="CL34" s="18"/>
      <c r="CM34" s="18"/>
      <c r="CN34" s="18"/>
      <c r="CO34" s="21"/>
      <c r="CP34" s="21" t="s">
        <v>5073</v>
      </c>
      <c r="CQ34" s="18"/>
      <c r="CR34" s="21"/>
      <c r="CS34" s="18"/>
      <c r="CT34" s="31"/>
      <c r="CU34" s="33"/>
      <c r="CV34" s="67" t="str">
        <f>FLEET7[[#This Row],[Category]]</f>
        <v>Arrow Board</v>
      </c>
      <c r="CW34" s="22" t="str">
        <f t="shared" si="0"/>
        <v>AB-02S</v>
      </c>
      <c r="CX34" s="22" t="str">
        <f>IFERROR(TRIM(MID(FLEET7[[#This Row],[Secondary Asset Identifier]], FIND(" - ", FLEET7[[#This Row],[Secondary Asset Identifier]]) + 3, LEN(FLEET7[[#This Row],[Secondary Asset Identifier]]))),FLEET7[[#This Row],[Emp ID]])</f>
        <v/>
      </c>
      <c r="CY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 s="22" t="str">
        <f>FLEET7[[#This Row],[Assigned]]</f>
        <v/>
      </c>
      <c r="DA34" s="22" t="str">
        <f t="shared" si="1"/>
        <v>AB-02S</v>
      </c>
    </row>
    <row r="35" spans="1:105" x14ac:dyDescent="0.3">
      <c r="A35" s="17" t="s">
        <v>5060</v>
      </c>
      <c r="B35" s="18" t="s">
        <v>5061</v>
      </c>
      <c r="C35" s="18" t="s">
        <v>3884</v>
      </c>
      <c r="D35" s="18" t="s">
        <v>5230</v>
      </c>
      <c r="E35" s="18" t="s">
        <v>3862</v>
      </c>
      <c r="F35" s="18" t="s">
        <v>3872</v>
      </c>
      <c r="G35" s="18"/>
      <c r="H35" s="18" t="s">
        <v>2369</v>
      </c>
      <c r="I35" s="19"/>
      <c r="J35" s="18"/>
      <c r="K35" s="20">
        <v>45789.234409722201</v>
      </c>
      <c r="L35" s="18" t="s">
        <v>5191</v>
      </c>
      <c r="M35" s="18"/>
      <c r="N35" s="18"/>
      <c r="O35" s="18"/>
      <c r="P35" s="18"/>
      <c r="Q35" s="18"/>
      <c r="R35" s="18" t="s">
        <v>8403</v>
      </c>
      <c r="S35" s="18"/>
      <c r="T35" s="18" t="s">
        <v>5067</v>
      </c>
      <c r="U35" s="18" t="s">
        <v>5232</v>
      </c>
      <c r="V35" s="18">
        <v>474</v>
      </c>
      <c r="W35" s="18"/>
      <c r="X35" s="18"/>
      <c r="Y35" s="18">
        <v>0</v>
      </c>
      <c r="Z35" s="18">
        <v>0</v>
      </c>
      <c r="AA35" s="18" t="s">
        <v>5296</v>
      </c>
      <c r="AB35" s="18" t="s">
        <v>3885</v>
      </c>
      <c r="AC35" s="18"/>
      <c r="AD35" s="18" t="s">
        <v>3886</v>
      </c>
      <c r="AE35" s="18" t="s">
        <v>5069</v>
      </c>
      <c r="AF35" s="18"/>
      <c r="AG35" s="18"/>
      <c r="AH35" s="18"/>
      <c r="AI35" s="18"/>
      <c r="AJ35" s="18"/>
      <c r="AK35" s="18"/>
      <c r="AL35" s="18"/>
      <c r="AM35" s="18"/>
      <c r="AN35" s="18"/>
      <c r="AO35" s="18" t="s">
        <v>5070</v>
      </c>
      <c r="AP35" s="18"/>
      <c r="AQ35" s="18">
        <v>0</v>
      </c>
      <c r="AR35" s="18">
        <v>0</v>
      </c>
      <c r="AS35" s="18" t="s">
        <v>5879</v>
      </c>
      <c r="AT35" s="18">
        <v>0</v>
      </c>
      <c r="AU35" s="18">
        <v>0</v>
      </c>
      <c r="AV35" s="18">
        <v>0</v>
      </c>
      <c r="AW35" s="18">
        <v>0</v>
      </c>
      <c r="AX35" s="18"/>
      <c r="AY35" s="18"/>
      <c r="AZ35" s="18"/>
      <c r="BA35" s="18"/>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t="s">
        <v>5233</v>
      </c>
      <c r="CK35" s="18" t="s">
        <v>5297</v>
      </c>
      <c r="CL35" s="18"/>
      <c r="CM35" s="18"/>
      <c r="CN35" s="18"/>
      <c r="CO35" s="21"/>
      <c r="CP35" s="21" t="s">
        <v>5079</v>
      </c>
      <c r="CQ35" s="18"/>
      <c r="CR35" s="21"/>
      <c r="CS35" s="18"/>
      <c r="CT35" s="31"/>
      <c r="CU35" s="33"/>
      <c r="CV35" s="67" t="str">
        <f>FLEET7[[#This Row],[Category]]</f>
        <v>Arrow Board</v>
      </c>
      <c r="CW35" s="22" t="str">
        <f t="shared" si="0"/>
        <v>AB-03</v>
      </c>
      <c r="CX35" s="22" t="str">
        <f>IFERROR(TRIM(MID(FLEET7[[#This Row],[Secondary Asset Identifier]], FIND(" - ", FLEET7[[#This Row],[Secondary Asset Identifier]]) + 3, LEN(FLEET7[[#This Row],[Secondary Asset Identifier]]))),FLEET7[[#This Row],[Emp ID]])</f>
        <v/>
      </c>
      <c r="CY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 s="22" t="str">
        <f>FLEET7[[#This Row],[Assigned]]</f>
        <v/>
      </c>
      <c r="DA35" s="22" t="str">
        <f t="shared" si="1"/>
        <v>AB-03</v>
      </c>
    </row>
    <row r="36" spans="1:105" x14ac:dyDescent="0.3">
      <c r="A36" s="17" t="s">
        <v>5060</v>
      </c>
      <c r="B36" s="18" t="s">
        <v>5061</v>
      </c>
      <c r="C36" s="18" t="s">
        <v>5893</v>
      </c>
      <c r="D36" s="18" t="s">
        <v>5230</v>
      </c>
      <c r="E36" s="18" t="s">
        <v>3823</v>
      </c>
      <c r="F36" s="18" t="s">
        <v>3858</v>
      </c>
      <c r="G36" s="18">
        <v>2024</v>
      </c>
      <c r="H36" s="18" t="s">
        <v>2369</v>
      </c>
      <c r="I36" s="19"/>
      <c r="J36" s="18"/>
      <c r="K36" s="20">
        <v>45789.310798611099</v>
      </c>
      <c r="L36" s="18" t="s">
        <v>5191</v>
      </c>
      <c r="M36" s="18"/>
      <c r="N36" s="18"/>
      <c r="O36" s="18"/>
      <c r="P36" s="18"/>
      <c r="Q36" s="18"/>
      <c r="R36" s="18" t="s">
        <v>7907</v>
      </c>
      <c r="S36" s="18"/>
      <c r="T36" s="18" t="s">
        <v>5067</v>
      </c>
      <c r="U36" s="18" t="s">
        <v>5232</v>
      </c>
      <c r="V36" s="18">
        <v>243</v>
      </c>
      <c r="W36" s="18"/>
      <c r="X36" s="18"/>
      <c r="Y36" s="18">
        <v>0</v>
      </c>
      <c r="Z36" s="18">
        <v>0</v>
      </c>
      <c r="AA36" s="18"/>
      <c r="AB36" s="18" t="s">
        <v>5894</v>
      </c>
      <c r="AC36" s="18"/>
      <c r="AD36" s="18"/>
      <c r="AE36" s="18"/>
      <c r="AF36" s="18"/>
      <c r="AG36" s="18"/>
      <c r="AH36" s="18"/>
      <c r="AI36" s="18"/>
      <c r="AJ36" s="18"/>
      <c r="AK36" s="18"/>
      <c r="AL36" s="18"/>
      <c r="AM36" s="18"/>
      <c r="AN36" s="18"/>
      <c r="AO36" s="18" t="s">
        <v>5070</v>
      </c>
      <c r="AP36" s="18"/>
      <c r="AQ36" s="18"/>
      <c r="AR36" s="18">
        <v>0</v>
      </c>
      <c r="AS36" s="18" t="s">
        <v>5879</v>
      </c>
      <c r="AT36" s="18"/>
      <c r="AU36" s="18">
        <v>0</v>
      </c>
      <c r="AV36" s="18">
        <v>0</v>
      </c>
      <c r="AW36" s="18">
        <v>0</v>
      </c>
      <c r="AX36" s="18"/>
      <c r="AY36" s="18"/>
      <c r="AZ36" s="18">
        <v>0</v>
      </c>
      <c r="BA36" s="18">
        <v>0</v>
      </c>
      <c r="BB36" s="18">
        <v>0</v>
      </c>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t="s">
        <v>5233</v>
      </c>
      <c r="CK36" s="18" t="s">
        <v>5895</v>
      </c>
      <c r="CL36" s="18"/>
      <c r="CM36" s="18"/>
      <c r="CN36" s="18"/>
      <c r="CO36" s="21"/>
      <c r="CP36" s="21" t="s">
        <v>5073</v>
      </c>
      <c r="CQ36" s="18"/>
      <c r="CR36" s="21"/>
      <c r="CS36" s="18"/>
      <c r="CT36" s="31"/>
      <c r="CU36" s="33"/>
      <c r="CV36" s="67" t="str">
        <f>FLEET7[[#This Row],[Category]]</f>
        <v>Arrow Board</v>
      </c>
      <c r="CW36" s="22" t="str">
        <f t="shared" si="0"/>
        <v>AB-03S</v>
      </c>
      <c r="CX36" s="22" t="str">
        <f>IFERROR(TRIM(MID(FLEET7[[#This Row],[Secondary Asset Identifier]], FIND(" - ", FLEET7[[#This Row],[Secondary Asset Identifier]]) + 3, LEN(FLEET7[[#This Row],[Secondary Asset Identifier]]))),FLEET7[[#This Row],[Emp ID]])</f>
        <v/>
      </c>
      <c r="CY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 s="22" t="str">
        <f>FLEET7[[#This Row],[Assigned]]</f>
        <v/>
      </c>
      <c r="DA36" s="22" t="str">
        <f t="shared" si="1"/>
        <v>AB-03S</v>
      </c>
    </row>
    <row r="37" spans="1:105" x14ac:dyDescent="0.3">
      <c r="A37" s="17" t="s">
        <v>5060</v>
      </c>
      <c r="B37" s="18" t="s">
        <v>5061</v>
      </c>
      <c r="C37" s="18" t="s">
        <v>3887</v>
      </c>
      <c r="D37" s="18" t="s">
        <v>5230</v>
      </c>
      <c r="E37" s="18" t="s">
        <v>3862</v>
      </c>
      <c r="F37" s="18" t="s">
        <v>3872</v>
      </c>
      <c r="G37" s="18"/>
      <c r="H37" s="18" t="s">
        <v>2369</v>
      </c>
      <c r="I37" s="19"/>
      <c r="J37" s="18"/>
      <c r="K37" s="20">
        <v>45789.2316319444</v>
      </c>
      <c r="L37" s="18" t="s">
        <v>5191</v>
      </c>
      <c r="M37" s="18"/>
      <c r="N37" s="18"/>
      <c r="O37" s="18"/>
      <c r="P37" s="18"/>
      <c r="Q37" s="18"/>
      <c r="R37" s="18" t="s">
        <v>8403</v>
      </c>
      <c r="S37" s="18"/>
      <c r="T37" s="18" t="s">
        <v>5067</v>
      </c>
      <c r="U37" s="18" t="s">
        <v>5232</v>
      </c>
      <c r="V37" s="18">
        <v>473</v>
      </c>
      <c r="W37" s="18"/>
      <c r="X37" s="18"/>
      <c r="Y37" s="18">
        <v>0</v>
      </c>
      <c r="Z37" s="18">
        <v>0</v>
      </c>
      <c r="AA37" s="18" t="s">
        <v>5353</v>
      </c>
      <c r="AB37" s="18" t="s">
        <v>3888</v>
      </c>
      <c r="AC37" s="18"/>
      <c r="AD37" s="18" t="s">
        <v>3889</v>
      </c>
      <c r="AE37" s="18" t="s">
        <v>5069</v>
      </c>
      <c r="AF37" s="18"/>
      <c r="AG37" s="18"/>
      <c r="AH37" s="18"/>
      <c r="AI37" s="18"/>
      <c r="AJ37" s="18"/>
      <c r="AK37" s="18"/>
      <c r="AL37" s="18"/>
      <c r="AM37" s="18"/>
      <c r="AN37" s="18"/>
      <c r="AO37" s="18" t="s">
        <v>5070</v>
      </c>
      <c r="AP37" s="18"/>
      <c r="AQ37" s="18">
        <v>0</v>
      </c>
      <c r="AR37" s="18">
        <v>0</v>
      </c>
      <c r="AS37" s="18" t="s">
        <v>5879</v>
      </c>
      <c r="AT37" s="18">
        <v>0</v>
      </c>
      <c r="AU37" s="18">
        <v>0</v>
      </c>
      <c r="AV37" s="18">
        <v>0</v>
      </c>
      <c r="AW37" s="18">
        <v>0</v>
      </c>
      <c r="AX37" s="18"/>
      <c r="AY37" s="18"/>
      <c r="AZ37" s="18"/>
      <c r="BA37" s="18"/>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t="s">
        <v>5233</v>
      </c>
      <c r="CK37" s="18" t="s">
        <v>5354</v>
      </c>
      <c r="CL37" s="18"/>
      <c r="CM37" s="18"/>
      <c r="CN37" s="18"/>
      <c r="CO37" s="21"/>
      <c r="CP37" s="21" t="s">
        <v>5079</v>
      </c>
      <c r="CQ37" s="18"/>
      <c r="CR37" s="21"/>
      <c r="CS37" s="18"/>
      <c r="CT37" s="31"/>
      <c r="CU37" s="33"/>
      <c r="CV37" s="67" t="str">
        <f>FLEET7[[#This Row],[Category]]</f>
        <v>Arrow Board</v>
      </c>
      <c r="CW37" s="22" t="str">
        <f t="shared" si="0"/>
        <v>AB-04</v>
      </c>
      <c r="CX37" s="22" t="str">
        <f>IFERROR(TRIM(MID(FLEET7[[#This Row],[Secondary Asset Identifier]], FIND(" - ", FLEET7[[#This Row],[Secondary Asset Identifier]]) + 3, LEN(FLEET7[[#This Row],[Secondary Asset Identifier]]))),FLEET7[[#This Row],[Emp ID]])</f>
        <v/>
      </c>
      <c r="CY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 s="22" t="str">
        <f>FLEET7[[#This Row],[Assigned]]</f>
        <v/>
      </c>
      <c r="DA37" s="22" t="str">
        <f t="shared" si="1"/>
        <v>AB-04</v>
      </c>
    </row>
    <row r="38" spans="1:105" x14ac:dyDescent="0.3">
      <c r="A38" s="17" t="s">
        <v>5060</v>
      </c>
      <c r="B38" s="18" t="s">
        <v>5061</v>
      </c>
      <c r="C38" s="18" t="s">
        <v>5896</v>
      </c>
      <c r="D38" s="18" t="s">
        <v>5230</v>
      </c>
      <c r="E38" s="18" t="s">
        <v>3823</v>
      </c>
      <c r="F38" s="18" t="s">
        <v>3858</v>
      </c>
      <c r="G38" s="18">
        <v>2024</v>
      </c>
      <c r="H38" s="18" t="s">
        <v>2369</v>
      </c>
      <c r="I38" s="19"/>
      <c r="J38" s="18"/>
      <c r="K38" s="20">
        <v>45789.237106481502</v>
      </c>
      <c r="L38" s="18" t="s">
        <v>5191</v>
      </c>
      <c r="M38" s="18"/>
      <c r="N38" s="18"/>
      <c r="O38" s="18"/>
      <c r="P38" s="18"/>
      <c r="Q38" s="18"/>
      <c r="R38" s="18" t="s">
        <v>7907</v>
      </c>
      <c r="S38" s="18"/>
      <c r="T38" s="18" t="s">
        <v>5067</v>
      </c>
      <c r="U38" s="18" t="s">
        <v>5232</v>
      </c>
      <c r="V38" s="18">
        <v>246</v>
      </c>
      <c r="W38" s="18"/>
      <c r="X38" s="18"/>
      <c r="Y38" s="18">
        <v>0</v>
      </c>
      <c r="Z38" s="18">
        <v>0</v>
      </c>
      <c r="AA38" s="18"/>
      <c r="AB38" s="18" t="s">
        <v>5897</v>
      </c>
      <c r="AC38" s="18"/>
      <c r="AD38" s="18"/>
      <c r="AE38" s="18"/>
      <c r="AF38" s="18"/>
      <c r="AG38" s="18"/>
      <c r="AH38" s="18"/>
      <c r="AI38" s="18"/>
      <c r="AJ38" s="18"/>
      <c r="AK38" s="18"/>
      <c r="AL38" s="18"/>
      <c r="AM38" s="18"/>
      <c r="AN38" s="18"/>
      <c r="AO38" s="18" t="s">
        <v>5070</v>
      </c>
      <c r="AP38" s="18"/>
      <c r="AQ38" s="18"/>
      <c r="AR38" s="18">
        <v>0</v>
      </c>
      <c r="AS38" s="18" t="s">
        <v>5879</v>
      </c>
      <c r="AT38" s="18"/>
      <c r="AU38" s="18">
        <v>0</v>
      </c>
      <c r="AV38" s="18">
        <v>0</v>
      </c>
      <c r="AW38" s="18">
        <v>0</v>
      </c>
      <c r="AX38" s="18"/>
      <c r="AY38" s="18"/>
      <c r="AZ38" s="18">
        <v>0</v>
      </c>
      <c r="BA38" s="18">
        <v>0</v>
      </c>
      <c r="BB38" s="18">
        <v>0</v>
      </c>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t="s">
        <v>5233</v>
      </c>
      <c r="CK38" s="18" t="s">
        <v>5898</v>
      </c>
      <c r="CL38" s="18"/>
      <c r="CM38" s="18"/>
      <c r="CN38" s="18"/>
      <c r="CO38" s="21"/>
      <c r="CP38" s="21" t="s">
        <v>5073</v>
      </c>
      <c r="CQ38" s="18"/>
      <c r="CR38" s="21"/>
      <c r="CS38" s="18"/>
      <c r="CT38" s="31"/>
      <c r="CU38" s="33"/>
      <c r="CV38" s="67" t="str">
        <f>FLEET7[[#This Row],[Category]]</f>
        <v>Arrow Board</v>
      </c>
      <c r="CW38" s="22" t="str">
        <f t="shared" si="0"/>
        <v>AB-04S</v>
      </c>
      <c r="CX38" s="22" t="str">
        <f>IFERROR(TRIM(MID(FLEET7[[#This Row],[Secondary Asset Identifier]], FIND(" - ", FLEET7[[#This Row],[Secondary Asset Identifier]]) + 3, LEN(FLEET7[[#This Row],[Secondary Asset Identifier]]))),FLEET7[[#This Row],[Emp ID]])</f>
        <v/>
      </c>
      <c r="CY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8" s="22" t="str">
        <f>FLEET7[[#This Row],[Assigned]]</f>
        <v/>
      </c>
      <c r="DA38" s="22" t="str">
        <f t="shared" si="1"/>
        <v>AB-04S</v>
      </c>
    </row>
    <row r="39" spans="1:105" x14ac:dyDescent="0.3">
      <c r="A39" s="17" t="s">
        <v>5060</v>
      </c>
      <c r="B39" s="18" t="s">
        <v>5061</v>
      </c>
      <c r="C39" s="18" t="s">
        <v>3890</v>
      </c>
      <c r="D39" s="18" t="s">
        <v>5230</v>
      </c>
      <c r="E39" s="18" t="s">
        <v>3862</v>
      </c>
      <c r="F39" s="18" t="s">
        <v>3872</v>
      </c>
      <c r="G39" s="18"/>
      <c r="H39" s="18" t="s">
        <v>2369</v>
      </c>
      <c r="I39" s="19"/>
      <c r="J39" s="18"/>
      <c r="K39" s="20">
        <v>45789.232766203699</v>
      </c>
      <c r="L39" s="18" t="s">
        <v>5191</v>
      </c>
      <c r="M39" s="18"/>
      <c r="N39" s="18"/>
      <c r="O39" s="18"/>
      <c r="P39" s="18"/>
      <c r="Q39" s="18"/>
      <c r="R39" s="18" t="s">
        <v>5254</v>
      </c>
      <c r="S39" s="18"/>
      <c r="T39" s="18" t="s">
        <v>5067</v>
      </c>
      <c r="U39" s="18" t="s">
        <v>5232</v>
      </c>
      <c r="V39" s="18">
        <v>467</v>
      </c>
      <c r="W39" s="18"/>
      <c r="X39" s="18"/>
      <c r="Y39" s="18">
        <v>0</v>
      </c>
      <c r="Z39" s="18">
        <v>0</v>
      </c>
      <c r="AA39" s="18" t="s">
        <v>5388</v>
      </c>
      <c r="AB39" s="18" t="s">
        <v>3891</v>
      </c>
      <c r="AC39" s="18"/>
      <c r="AD39" s="18" t="s">
        <v>3892</v>
      </c>
      <c r="AE39" s="18" t="s">
        <v>5069</v>
      </c>
      <c r="AF39" s="18"/>
      <c r="AG39" s="18"/>
      <c r="AH39" s="18"/>
      <c r="AI39" s="18"/>
      <c r="AJ39" s="18"/>
      <c r="AK39" s="18"/>
      <c r="AL39" s="18"/>
      <c r="AM39" s="18"/>
      <c r="AN39" s="18"/>
      <c r="AO39" s="18" t="s">
        <v>5070</v>
      </c>
      <c r="AP39" s="18"/>
      <c r="AQ39" s="18"/>
      <c r="AR39" s="18">
        <v>0</v>
      </c>
      <c r="AS39" s="18" t="s">
        <v>5879</v>
      </c>
      <c r="AT39" s="18"/>
      <c r="AU39" s="18">
        <v>0</v>
      </c>
      <c r="AV39" s="18">
        <v>0</v>
      </c>
      <c r="AW39" s="18">
        <v>0</v>
      </c>
      <c r="AX39" s="18"/>
      <c r="AY39" s="18"/>
      <c r="AZ39" s="18">
        <v>0</v>
      </c>
      <c r="BA39" s="18">
        <v>0</v>
      </c>
      <c r="BB39" s="18">
        <v>0</v>
      </c>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t="s">
        <v>5233</v>
      </c>
      <c r="CK39" s="18" t="s">
        <v>5389</v>
      </c>
      <c r="CL39" s="18"/>
      <c r="CM39" s="18"/>
      <c r="CN39" s="18"/>
      <c r="CO39" s="21"/>
      <c r="CP39" s="18" t="s">
        <v>5073</v>
      </c>
      <c r="CQ39" s="18"/>
      <c r="CR39" s="21"/>
      <c r="CS39" s="18"/>
      <c r="CT39" s="31"/>
      <c r="CU39" s="33"/>
      <c r="CV39" s="67" t="str">
        <f>FLEET7[[#This Row],[Category]]</f>
        <v>Arrow Board</v>
      </c>
      <c r="CW39" s="22" t="str">
        <f t="shared" si="0"/>
        <v>AB-05</v>
      </c>
      <c r="CX39" s="22" t="str">
        <f>IFERROR(TRIM(MID(FLEET7[[#This Row],[Secondary Asset Identifier]], FIND(" - ", FLEET7[[#This Row],[Secondary Asset Identifier]]) + 3, LEN(FLEET7[[#This Row],[Secondary Asset Identifier]]))),FLEET7[[#This Row],[Emp ID]])</f>
        <v/>
      </c>
      <c r="CY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9" s="22" t="str">
        <f>FLEET7[[#This Row],[Assigned]]</f>
        <v/>
      </c>
      <c r="DA39" s="22" t="str">
        <f t="shared" si="1"/>
        <v>AB-05</v>
      </c>
    </row>
    <row r="40" spans="1:105" x14ac:dyDescent="0.3">
      <c r="A40" s="17" t="s">
        <v>5060</v>
      </c>
      <c r="B40" s="18" t="s">
        <v>5061</v>
      </c>
      <c r="C40" s="18" t="s">
        <v>5899</v>
      </c>
      <c r="D40" s="18" t="s">
        <v>5230</v>
      </c>
      <c r="E40" s="18" t="s">
        <v>3823</v>
      </c>
      <c r="F40" s="18" t="s">
        <v>3858</v>
      </c>
      <c r="G40" s="18">
        <v>2024</v>
      </c>
      <c r="H40" s="18" t="s">
        <v>2369</v>
      </c>
      <c r="I40" s="19"/>
      <c r="J40" s="18"/>
      <c r="K40" s="20">
        <v>45789.234629629602</v>
      </c>
      <c r="L40" s="18" t="s">
        <v>5191</v>
      </c>
      <c r="M40" s="18"/>
      <c r="N40" s="18"/>
      <c r="O40" s="18"/>
      <c r="P40" s="18"/>
      <c r="Q40" s="18"/>
      <c r="R40" s="18" t="s">
        <v>8093</v>
      </c>
      <c r="S40" s="18"/>
      <c r="T40" s="18" t="s">
        <v>5067</v>
      </c>
      <c r="U40" s="18" t="s">
        <v>5232</v>
      </c>
      <c r="V40" s="18">
        <v>243</v>
      </c>
      <c r="W40" s="18"/>
      <c r="X40" s="18"/>
      <c r="Y40" s="18">
        <v>0</v>
      </c>
      <c r="Z40" s="18">
        <v>0</v>
      </c>
      <c r="AA40" s="18"/>
      <c r="AB40" s="18" t="s">
        <v>5900</v>
      </c>
      <c r="AC40" s="18"/>
      <c r="AD40" s="18"/>
      <c r="AE40" s="18"/>
      <c r="AF40" s="18"/>
      <c r="AG40" s="18"/>
      <c r="AH40" s="18"/>
      <c r="AI40" s="18"/>
      <c r="AJ40" s="18"/>
      <c r="AK40" s="18"/>
      <c r="AL40" s="18"/>
      <c r="AM40" s="18"/>
      <c r="AN40" s="18"/>
      <c r="AO40" s="18" t="s">
        <v>5070</v>
      </c>
      <c r="AP40" s="18"/>
      <c r="AQ40" s="18"/>
      <c r="AR40" s="18">
        <v>0</v>
      </c>
      <c r="AS40" s="18" t="s">
        <v>5879</v>
      </c>
      <c r="AT40" s="18"/>
      <c r="AU40" s="18">
        <v>0</v>
      </c>
      <c r="AV40" s="18">
        <v>0</v>
      </c>
      <c r="AW40" s="18">
        <v>0</v>
      </c>
      <c r="AX40" s="18"/>
      <c r="AY40" s="18"/>
      <c r="AZ40" s="18">
        <v>0</v>
      </c>
      <c r="BA40" s="18">
        <v>0</v>
      </c>
      <c r="BB40" s="18">
        <v>0</v>
      </c>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t="s">
        <v>5233</v>
      </c>
      <c r="CK40" s="18" t="s">
        <v>5901</v>
      </c>
      <c r="CL40" s="18"/>
      <c r="CM40" s="18"/>
      <c r="CN40" s="18"/>
      <c r="CO40" s="21"/>
      <c r="CP40" s="18" t="s">
        <v>5073</v>
      </c>
      <c r="CQ40" s="18"/>
      <c r="CR40" s="21"/>
      <c r="CS40" s="18"/>
      <c r="CT40" s="31"/>
      <c r="CU40" s="33"/>
      <c r="CV40" s="67" t="str">
        <f>FLEET7[[#This Row],[Category]]</f>
        <v>Arrow Board</v>
      </c>
      <c r="CW40" s="22" t="str">
        <f t="shared" si="0"/>
        <v>AB-05S</v>
      </c>
      <c r="CX40" s="22" t="str">
        <f>IFERROR(TRIM(MID(FLEET7[[#This Row],[Secondary Asset Identifier]], FIND(" - ", FLEET7[[#This Row],[Secondary Asset Identifier]]) + 3, LEN(FLEET7[[#This Row],[Secondary Asset Identifier]]))),FLEET7[[#This Row],[Emp ID]])</f>
        <v/>
      </c>
      <c r="CY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0" s="22" t="str">
        <f>FLEET7[[#This Row],[Assigned]]</f>
        <v/>
      </c>
      <c r="DA40" s="22" t="str">
        <f t="shared" si="1"/>
        <v>AB-05S</v>
      </c>
    </row>
    <row r="41" spans="1:105" x14ac:dyDescent="0.3">
      <c r="A41" s="17" t="s">
        <v>5060</v>
      </c>
      <c r="B41" s="18" t="s">
        <v>5061</v>
      </c>
      <c r="C41" s="18" t="s">
        <v>3893</v>
      </c>
      <c r="D41" s="18" t="s">
        <v>5230</v>
      </c>
      <c r="E41" s="18" t="s">
        <v>3862</v>
      </c>
      <c r="F41" s="18" t="s">
        <v>3872</v>
      </c>
      <c r="G41" s="18"/>
      <c r="H41" s="18" t="s">
        <v>2369</v>
      </c>
      <c r="I41" s="19"/>
      <c r="J41" s="18"/>
      <c r="K41" s="20">
        <v>45789.231284722198</v>
      </c>
      <c r="L41" s="18" t="s">
        <v>5191</v>
      </c>
      <c r="M41" s="18"/>
      <c r="N41" s="18"/>
      <c r="O41" s="18"/>
      <c r="P41" s="18"/>
      <c r="Q41" s="18"/>
      <c r="R41" s="18" t="s">
        <v>7756</v>
      </c>
      <c r="S41" s="18"/>
      <c r="T41" s="18" t="s">
        <v>5067</v>
      </c>
      <c r="U41" s="18" t="s">
        <v>5232</v>
      </c>
      <c r="V41" s="18">
        <v>467</v>
      </c>
      <c r="W41" s="18"/>
      <c r="X41" s="18"/>
      <c r="Y41" s="18">
        <v>0</v>
      </c>
      <c r="Z41" s="18">
        <v>0</v>
      </c>
      <c r="AA41" s="18" t="s">
        <v>5459</v>
      </c>
      <c r="AB41" s="18" t="s">
        <v>3894</v>
      </c>
      <c r="AC41" s="18"/>
      <c r="AD41" s="18"/>
      <c r="AE41" s="18" t="s">
        <v>5069</v>
      </c>
      <c r="AF41" s="18"/>
      <c r="AG41" s="18"/>
      <c r="AH41" s="18"/>
      <c r="AI41" s="18"/>
      <c r="AJ41" s="18"/>
      <c r="AK41" s="18"/>
      <c r="AL41" s="18"/>
      <c r="AM41" s="18"/>
      <c r="AN41" s="18"/>
      <c r="AO41" s="18" t="s">
        <v>5070</v>
      </c>
      <c r="AP41" s="18"/>
      <c r="AQ41" s="18"/>
      <c r="AR41" s="18">
        <v>0</v>
      </c>
      <c r="AS41" s="18" t="s">
        <v>5879</v>
      </c>
      <c r="AT41" s="18"/>
      <c r="AU41" s="18">
        <v>0</v>
      </c>
      <c r="AV41" s="18">
        <v>0</v>
      </c>
      <c r="AW41" s="18">
        <v>0</v>
      </c>
      <c r="AX41" s="18"/>
      <c r="AY41" s="18"/>
      <c r="AZ41" s="18">
        <v>0</v>
      </c>
      <c r="BA41" s="18">
        <v>0</v>
      </c>
      <c r="BB41" s="18">
        <v>0</v>
      </c>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t="s">
        <v>5233</v>
      </c>
      <c r="CK41" s="18" t="s">
        <v>5460</v>
      </c>
      <c r="CL41" s="18"/>
      <c r="CM41" s="18"/>
      <c r="CN41" s="18"/>
      <c r="CO41" s="21"/>
      <c r="CP41" s="18" t="s">
        <v>5073</v>
      </c>
      <c r="CQ41" s="18"/>
      <c r="CR41" s="21"/>
      <c r="CS41" s="18"/>
      <c r="CT41" s="31"/>
      <c r="CU41" s="33"/>
      <c r="CV41" s="67" t="str">
        <f>FLEET7[[#This Row],[Category]]</f>
        <v>Arrow Board</v>
      </c>
      <c r="CW41" s="22" t="str">
        <f t="shared" si="0"/>
        <v>AB-06</v>
      </c>
      <c r="CX41" s="22" t="str">
        <f>IFERROR(TRIM(MID(FLEET7[[#This Row],[Secondary Asset Identifier]], FIND(" - ", FLEET7[[#This Row],[Secondary Asset Identifier]]) + 3, LEN(FLEET7[[#This Row],[Secondary Asset Identifier]]))),FLEET7[[#This Row],[Emp ID]])</f>
        <v/>
      </c>
      <c r="CY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1" s="22" t="str">
        <f>FLEET7[[#This Row],[Assigned]]</f>
        <v/>
      </c>
      <c r="DA41" s="22" t="str">
        <f t="shared" si="1"/>
        <v>AB-06</v>
      </c>
    </row>
    <row r="42" spans="1:105" x14ac:dyDescent="0.3">
      <c r="A42" s="17" t="s">
        <v>5060</v>
      </c>
      <c r="B42" s="18" t="s">
        <v>5061</v>
      </c>
      <c r="C42" s="18" t="s">
        <v>5902</v>
      </c>
      <c r="D42" s="18" t="s">
        <v>5230</v>
      </c>
      <c r="E42" s="18" t="s">
        <v>3862</v>
      </c>
      <c r="F42" s="18" t="s">
        <v>3824</v>
      </c>
      <c r="G42" s="18">
        <v>2020</v>
      </c>
      <c r="H42" s="18" t="s">
        <v>2369</v>
      </c>
      <c r="I42" s="19"/>
      <c r="J42" s="18"/>
      <c r="K42" s="20">
        <v>45789.235439814802</v>
      </c>
      <c r="L42" s="18" t="s">
        <v>5191</v>
      </c>
      <c r="M42" s="18"/>
      <c r="N42" s="18"/>
      <c r="O42" s="18"/>
      <c r="P42" s="18"/>
      <c r="Q42" s="18"/>
      <c r="R42" s="18" t="s">
        <v>5066</v>
      </c>
      <c r="S42" s="18"/>
      <c r="T42" s="18" t="s">
        <v>5067</v>
      </c>
      <c r="U42" s="18" t="s">
        <v>5232</v>
      </c>
      <c r="V42" s="18">
        <v>244</v>
      </c>
      <c r="W42" s="18"/>
      <c r="X42" s="18"/>
      <c r="Y42" s="18">
        <v>0</v>
      </c>
      <c r="Z42" s="18">
        <v>0</v>
      </c>
      <c r="AA42" s="18"/>
      <c r="AB42" s="18" t="s">
        <v>5903</v>
      </c>
      <c r="AC42" s="18"/>
      <c r="AD42" s="18"/>
      <c r="AE42" s="18"/>
      <c r="AF42" s="18"/>
      <c r="AG42" s="18"/>
      <c r="AH42" s="18"/>
      <c r="AI42" s="18"/>
      <c r="AJ42" s="18"/>
      <c r="AK42" s="18"/>
      <c r="AL42" s="18"/>
      <c r="AM42" s="18"/>
      <c r="AN42" s="18"/>
      <c r="AO42" s="18" t="s">
        <v>5070</v>
      </c>
      <c r="AP42" s="18"/>
      <c r="AQ42" s="18">
        <v>0</v>
      </c>
      <c r="AR42" s="18">
        <v>0</v>
      </c>
      <c r="AS42" s="18" t="s">
        <v>5879</v>
      </c>
      <c r="AT42" s="18">
        <v>0</v>
      </c>
      <c r="AU42" s="18">
        <v>0</v>
      </c>
      <c r="AV42" s="18">
        <v>0</v>
      </c>
      <c r="AW42" s="18">
        <v>0</v>
      </c>
      <c r="AX42" s="18"/>
      <c r="AY42" s="18"/>
      <c r="AZ42" s="18"/>
      <c r="BA42" s="18"/>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t="s">
        <v>5233</v>
      </c>
      <c r="CK42" s="18" t="s">
        <v>5904</v>
      </c>
      <c r="CL42" s="18"/>
      <c r="CM42" s="18"/>
      <c r="CN42" s="18"/>
      <c r="CO42" s="21"/>
      <c r="CP42" s="18" t="s">
        <v>5079</v>
      </c>
      <c r="CQ42" s="18"/>
      <c r="CR42" s="21"/>
      <c r="CS42" s="18"/>
      <c r="CT42" s="31"/>
      <c r="CU42" s="33"/>
      <c r="CV42" s="67" t="str">
        <f>FLEET7[[#This Row],[Category]]</f>
        <v>Arrow Board</v>
      </c>
      <c r="CW42" s="22" t="str">
        <f t="shared" si="0"/>
        <v>AB-1531886</v>
      </c>
      <c r="CX42" s="22" t="str">
        <f>IFERROR(TRIM(MID(FLEET7[[#This Row],[Secondary Asset Identifier]], FIND(" - ", FLEET7[[#This Row],[Secondary Asset Identifier]]) + 3, LEN(FLEET7[[#This Row],[Secondary Asset Identifier]]))),FLEET7[[#This Row],[Emp ID]])</f>
        <v/>
      </c>
      <c r="CY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2" s="22" t="str">
        <f>FLEET7[[#This Row],[Assigned]]</f>
        <v/>
      </c>
      <c r="DA42" s="22" t="str">
        <f t="shared" si="1"/>
        <v>AB-1531886</v>
      </c>
    </row>
    <row r="43" spans="1:105" x14ac:dyDescent="0.3">
      <c r="A43" s="17" t="s">
        <v>5060</v>
      </c>
      <c r="B43" s="18" t="s">
        <v>5061</v>
      </c>
      <c r="C43" s="18" t="s">
        <v>5905</v>
      </c>
      <c r="D43" s="18" t="s">
        <v>5230</v>
      </c>
      <c r="E43" s="18" t="s">
        <v>3862</v>
      </c>
      <c r="F43" s="18" t="s">
        <v>3824</v>
      </c>
      <c r="G43" s="18">
        <v>2021</v>
      </c>
      <c r="H43" s="18" t="s">
        <v>2369</v>
      </c>
      <c r="I43" s="19"/>
      <c r="J43" s="18"/>
      <c r="K43" s="20">
        <v>45789.230324074102</v>
      </c>
      <c r="L43" s="18" t="s">
        <v>5191</v>
      </c>
      <c r="M43" s="18"/>
      <c r="N43" s="18"/>
      <c r="O43" s="18"/>
      <c r="P43" s="18"/>
      <c r="Q43" s="18"/>
      <c r="R43" s="18" t="s">
        <v>5066</v>
      </c>
      <c r="S43" s="18"/>
      <c r="T43" s="18" t="s">
        <v>5067</v>
      </c>
      <c r="U43" s="18" t="s">
        <v>5232</v>
      </c>
      <c r="V43" s="18">
        <v>244</v>
      </c>
      <c r="W43" s="18"/>
      <c r="X43" s="18"/>
      <c r="Y43" s="18">
        <v>0</v>
      </c>
      <c r="Z43" s="18">
        <v>0</v>
      </c>
      <c r="AA43" s="18"/>
      <c r="AB43" s="18" t="s">
        <v>5906</v>
      </c>
      <c r="AC43" s="18"/>
      <c r="AD43" s="18"/>
      <c r="AE43" s="18"/>
      <c r="AF43" s="18"/>
      <c r="AG43" s="18"/>
      <c r="AH43" s="18"/>
      <c r="AI43" s="18"/>
      <c r="AJ43" s="18"/>
      <c r="AK43" s="18"/>
      <c r="AL43" s="18"/>
      <c r="AM43" s="18"/>
      <c r="AN43" s="18"/>
      <c r="AO43" s="18" t="s">
        <v>5070</v>
      </c>
      <c r="AP43" s="18"/>
      <c r="AQ43" s="18">
        <v>0</v>
      </c>
      <c r="AR43" s="18">
        <v>0</v>
      </c>
      <c r="AS43" s="18" t="s">
        <v>5879</v>
      </c>
      <c r="AT43" s="18">
        <v>0</v>
      </c>
      <c r="AU43" s="18">
        <v>0</v>
      </c>
      <c r="AV43" s="18">
        <v>0</v>
      </c>
      <c r="AW43" s="18">
        <v>0</v>
      </c>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t="s">
        <v>5233</v>
      </c>
      <c r="CK43" s="18" t="s">
        <v>5907</v>
      </c>
      <c r="CL43" s="18"/>
      <c r="CM43" s="18"/>
      <c r="CN43" s="18"/>
      <c r="CO43" s="21"/>
      <c r="CP43" s="18" t="s">
        <v>5079</v>
      </c>
      <c r="CQ43" s="18"/>
      <c r="CR43" s="21"/>
      <c r="CS43" s="18"/>
      <c r="CT43" s="31"/>
      <c r="CU43" s="33"/>
      <c r="CV43" s="67" t="str">
        <f>FLEET7[[#This Row],[Category]]</f>
        <v>Arrow Board</v>
      </c>
      <c r="CW43" s="22" t="str">
        <f t="shared" si="0"/>
        <v>AB-1531994</v>
      </c>
      <c r="CX43" s="22" t="str">
        <f>IFERROR(TRIM(MID(FLEET7[[#This Row],[Secondary Asset Identifier]], FIND(" - ", FLEET7[[#This Row],[Secondary Asset Identifier]]) + 3, LEN(FLEET7[[#This Row],[Secondary Asset Identifier]]))),FLEET7[[#This Row],[Emp ID]])</f>
        <v/>
      </c>
      <c r="CY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3" s="22" t="str">
        <f>FLEET7[[#This Row],[Assigned]]</f>
        <v/>
      </c>
      <c r="DA43" s="22" t="str">
        <f t="shared" si="1"/>
        <v>AB-1531994</v>
      </c>
    </row>
    <row r="44" spans="1:105" x14ac:dyDescent="0.3">
      <c r="A44" s="17" t="s">
        <v>5060</v>
      </c>
      <c r="B44" s="18" t="s">
        <v>5061</v>
      </c>
      <c r="C44" s="18" t="s">
        <v>3895</v>
      </c>
      <c r="D44" s="18" t="s">
        <v>5230</v>
      </c>
      <c r="E44" s="18" t="s">
        <v>3824</v>
      </c>
      <c r="F44" s="18" t="s">
        <v>3824</v>
      </c>
      <c r="G44" s="18"/>
      <c r="H44" s="18" t="s">
        <v>2369</v>
      </c>
      <c r="I44" s="19"/>
      <c r="J44" s="18"/>
      <c r="K44" s="20">
        <v>45789.236828703702</v>
      </c>
      <c r="L44" s="18" t="s">
        <v>5191</v>
      </c>
      <c r="M44" s="18"/>
      <c r="N44" s="18"/>
      <c r="O44" s="18"/>
      <c r="P44" s="18"/>
      <c r="Q44" s="18"/>
      <c r="R44" s="18" t="s">
        <v>5103</v>
      </c>
      <c r="S44" s="18"/>
      <c r="T44" s="18" t="s">
        <v>5067</v>
      </c>
      <c r="U44" s="18" t="s">
        <v>5232</v>
      </c>
      <c r="V44" s="18">
        <v>460</v>
      </c>
      <c r="W44" s="18"/>
      <c r="X44" s="18"/>
      <c r="Y44" s="18">
        <v>0</v>
      </c>
      <c r="Z44" s="18">
        <v>0</v>
      </c>
      <c r="AA44" s="18"/>
      <c r="AB44" s="18"/>
      <c r="AC44" s="18"/>
      <c r="AD44" s="18"/>
      <c r="AE44" s="18"/>
      <c r="AF44" s="18"/>
      <c r="AG44" s="18"/>
      <c r="AH44" s="18"/>
      <c r="AI44" s="18"/>
      <c r="AJ44" s="18"/>
      <c r="AK44" s="18"/>
      <c r="AL44" s="18"/>
      <c r="AM44" s="18"/>
      <c r="AN44" s="18"/>
      <c r="AO44" s="18" t="s">
        <v>5070</v>
      </c>
      <c r="AP44" s="18"/>
      <c r="AQ44" s="18">
        <v>0</v>
      </c>
      <c r="AR44" s="18">
        <v>0</v>
      </c>
      <c r="AS44" s="18" t="s">
        <v>5879</v>
      </c>
      <c r="AT44" s="18">
        <v>0</v>
      </c>
      <c r="AU44" s="18">
        <v>0</v>
      </c>
      <c r="AV44" s="18">
        <v>0</v>
      </c>
      <c r="AW44" s="18">
        <v>0</v>
      </c>
      <c r="AX44" s="18"/>
      <c r="AY44" s="18"/>
      <c r="AZ44" s="18"/>
      <c r="BA44" s="18"/>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t="s">
        <v>5233</v>
      </c>
      <c r="CK44" s="18" t="s">
        <v>5341</v>
      </c>
      <c r="CL44" s="18"/>
      <c r="CM44" s="18"/>
      <c r="CN44" s="18"/>
      <c r="CO44" s="21"/>
      <c r="CP44" s="18" t="s">
        <v>5079</v>
      </c>
      <c r="CQ44" s="18"/>
      <c r="CR44" s="21"/>
      <c r="CS44" s="18"/>
      <c r="CT44" s="31"/>
      <c r="CU44" s="33"/>
      <c r="CV44" s="67" t="str">
        <f>FLEET7[[#This Row],[Category]]</f>
        <v>Arrow Board</v>
      </c>
      <c r="CW44" s="22" t="str">
        <f t="shared" si="0"/>
        <v>AB-3017</v>
      </c>
      <c r="CX44" s="22" t="str">
        <f>IFERROR(TRIM(MID(FLEET7[[#This Row],[Secondary Asset Identifier]], FIND(" - ", FLEET7[[#This Row],[Secondary Asset Identifier]]) + 3, LEN(FLEET7[[#This Row],[Secondary Asset Identifier]]))),FLEET7[[#This Row],[Emp ID]])</f>
        <v/>
      </c>
      <c r="CY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4" s="22" t="str">
        <f>FLEET7[[#This Row],[Assigned]]</f>
        <v/>
      </c>
      <c r="DA44" s="22" t="str">
        <f t="shared" si="1"/>
        <v>AB-3017</v>
      </c>
    </row>
    <row r="45" spans="1:105" x14ac:dyDescent="0.3">
      <c r="A45" s="17" t="s">
        <v>5060</v>
      </c>
      <c r="B45" s="18" t="s">
        <v>5061</v>
      </c>
      <c r="C45" s="18" t="s">
        <v>3896</v>
      </c>
      <c r="D45" s="18" t="s">
        <v>5230</v>
      </c>
      <c r="E45" s="18" t="s">
        <v>3824</v>
      </c>
      <c r="F45" s="18" t="s">
        <v>3824</v>
      </c>
      <c r="G45" s="18"/>
      <c r="H45" s="18" t="s">
        <v>2369</v>
      </c>
      <c r="I45" s="19"/>
      <c r="J45" s="18"/>
      <c r="K45" s="20">
        <v>45789.234050925901</v>
      </c>
      <c r="L45" s="18" t="s">
        <v>5191</v>
      </c>
      <c r="M45" s="18"/>
      <c r="N45" s="18"/>
      <c r="O45" s="18"/>
      <c r="P45" s="18"/>
      <c r="Q45" s="18"/>
      <c r="R45" s="18" t="s">
        <v>7751</v>
      </c>
      <c r="S45" s="18"/>
      <c r="T45" s="18" t="s">
        <v>5067</v>
      </c>
      <c r="U45" s="18" t="s">
        <v>5232</v>
      </c>
      <c r="V45" s="18">
        <v>298</v>
      </c>
      <c r="W45" s="18"/>
      <c r="X45" s="18"/>
      <c r="Y45" s="18">
        <v>0</v>
      </c>
      <c r="Z45" s="18">
        <v>0</v>
      </c>
      <c r="AA45" s="18"/>
      <c r="AB45" s="18"/>
      <c r="AC45" s="18"/>
      <c r="AD45" s="18"/>
      <c r="AE45" s="18"/>
      <c r="AF45" s="18"/>
      <c r="AG45" s="18"/>
      <c r="AH45" s="18"/>
      <c r="AI45" s="18"/>
      <c r="AJ45" s="18"/>
      <c r="AK45" s="18"/>
      <c r="AL45" s="18"/>
      <c r="AM45" s="18"/>
      <c r="AN45" s="18"/>
      <c r="AO45" s="18" t="s">
        <v>5070</v>
      </c>
      <c r="AP45" s="18"/>
      <c r="AQ45" s="18">
        <v>0</v>
      </c>
      <c r="AR45" s="18">
        <v>0</v>
      </c>
      <c r="AS45" s="18" t="s">
        <v>5879</v>
      </c>
      <c r="AT45" s="18">
        <v>0</v>
      </c>
      <c r="AU45" s="18">
        <v>0</v>
      </c>
      <c r="AV45" s="18">
        <v>0</v>
      </c>
      <c r="AW45" s="18">
        <v>0</v>
      </c>
      <c r="AX45" s="18"/>
      <c r="AY45" s="18"/>
      <c r="AZ45" s="18"/>
      <c r="BA45" s="18"/>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t="s">
        <v>5233</v>
      </c>
      <c r="CK45" s="18" t="s">
        <v>5400</v>
      </c>
      <c r="CL45" s="18"/>
      <c r="CM45" s="18"/>
      <c r="CN45" s="18"/>
      <c r="CO45" s="21"/>
      <c r="CP45" s="18" t="s">
        <v>5079</v>
      </c>
      <c r="CQ45" s="18"/>
      <c r="CR45" s="21"/>
      <c r="CS45" s="18"/>
      <c r="CT45" s="31"/>
      <c r="CU45" s="33"/>
      <c r="CV45" s="67" t="str">
        <f>FLEET7[[#This Row],[Category]]</f>
        <v>Arrow Board</v>
      </c>
      <c r="CW45" s="22" t="str">
        <f t="shared" si="0"/>
        <v>AB-526124</v>
      </c>
      <c r="CX45" s="22" t="str">
        <f>IFERROR(TRIM(MID(FLEET7[[#This Row],[Secondary Asset Identifier]], FIND(" - ", FLEET7[[#This Row],[Secondary Asset Identifier]]) + 3, LEN(FLEET7[[#This Row],[Secondary Asset Identifier]]))),FLEET7[[#This Row],[Emp ID]])</f>
        <v/>
      </c>
      <c r="CY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5" s="22" t="str">
        <f>FLEET7[[#This Row],[Assigned]]</f>
        <v/>
      </c>
      <c r="DA45" s="22" t="str">
        <f t="shared" si="1"/>
        <v>AB-526124</v>
      </c>
    </row>
    <row r="46" spans="1:105" x14ac:dyDescent="0.3">
      <c r="A46" s="17" t="s">
        <v>5060</v>
      </c>
      <c r="B46" s="18" t="s">
        <v>5061</v>
      </c>
      <c r="C46" s="18" t="s">
        <v>3897</v>
      </c>
      <c r="D46" s="18" t="s">
        <v>5230</v>
      </c>
      <c r="E46" s="18" t="s">
        <v>3862</v>
      </c>
      <c r="F46" s="18" t="s">
        <v>3872</v>
      </c>
      <c r="G46" s="18">
        <v>2021</v>
      </c>
      <c r="H46" s="18" t="s">
        <v>2369</v>
      </c>
      <c r="I46" s="19"/>
      <c r="J46" s="18"/>
      <c r="K46" s="20">
        <v>45789.234502314801</v>
      </c>
      <c r="L46" s="18" t="s">
        <v>5191</v>
      </c>
      <c r="M46" s="18"/>
      <c r="N46" s="18"/>
      <c r="O46" s="18"/>
      <c r="P46" s="18"/>
      <c r="Q46" s="18"/>
      <c r="R46" s="18" t="s">
        <v>5660</v>
      </c>
      <c r="S46" s="18"/>
      <c r="T46" s="18" t="s">
        <v>5067</v>
      </c>
      <c r="U46" s="18" t="s">
        <v>5232</v>
      </c>
      <c r="V46" s="18">
        <v>339</v>
      </c>
      <c r="W46" s="18"/>
      <c r="X46" s="18"/>
      <c r="Y46" s="18">
        <v>0</v>
      </c>
      <c r="Z46" s="18">
        <v>0</v>
      </c>
      <c r="AA46" s="18" t="s">
        <v>5359</v>
      </c>
      <c r="AB46" s="18" t="s">
        <v>3898</v>
      </c>
      <c r="AC46" s="18"/>
      <c r="AD46" s="18" t="s">
        <v>3900</v>
      </c>
      <c r="AE46" s="18" t="s">
        <v>5069</v>
      </c>
      <c r="AF46" s="18"/>
      <c r="AG46" s="18"/>
      <c r="AH46" s="18" t="s">
        <v>3899</v>
      </c>
      <c r="AI46" s="18"/>
      <c r="AJ46" s="18"/>
      <c r="AK46" s="18"/>
      <c r="AL46" s="18"/>
      <c r="AM46" s="18"/>
      <c r="AN46" s="18"/>
      <c r="AO46" s="18" t="s">
        <v>5070</v>
      </c>
      <c r="AP46" s="18"/>
      <c r="AQ46" s="18">
        <v>0</v>
      </c>
      <c r="AR46" s="18">
        <v>0</v>
      </c>
      <c r="AS46" s="18" t="s">
        <v>5879</v>
      </c>
      <c r="AT46" s="18">
        <v>0</v>
      </c>
      <c r="AU46" s="18">
        <v>0</v>
      </c>
      <c r="AV46" s="18">
        <v>0</v>
      </c>
      <c r="AW46" s="18">
        <v>0</v>
      </c>
      <c r="AX46" s="18"/>
      <c r="AY46" s="18"/>
      <c r="AZ46" s="18"/>
      <c r="BA46" s="18"/>
      <c r="BB46" s="18"/>
      <c r="BC46" s="18"/>
      <c r="BD46" s="18"/>
      <c r="BE46" s="18"/>
      <c r="BF46" s="18" t="s">
        <v>3901</v>
      </c>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t="s">
        <v>5233</v>
      </c>
      <c r="CK46" s="18" t="s">
        <v>5379</v>
      </c>
      <c r="CL46" s="18"/>
      <c r="CM46" s="18"/>
      <c r="CN46" s="18"/>
      <c r="CO46" s="21"/>
      <c r="CP46" s="18" t="s">
        <v>5079</v>
      </c>
      <c r="CQ46" s="18"/>
      <c r="CR46" s="21"/>
      <c r="CS46" s="18"/>
      <c r="CT46" s="31"/>
      <c r="CU46" s="33"/>
      <c r="CV46" s="67" t="str">
        <f>FLEET7[[#This Row],[Category]]</f>
        <v>Arrow Board</v>
      </c>
      <c r="CW46" s="22" t="str">
        <f t="shared" si="0"/>
        <v>AB-531993</v>
      </c>
      <c r="CX46" s="22" t="str">
        <f>IFERROR(TRIM(MID(FLEET7[[#This Row],[Secondary Asset Identifier]], FIND(" - ", FLEET7[[#This Row],[Secondary Asset Identifier]]) + 3, LEN(FLEET7[[#This Row],[Secondary Asset Identifier]]))),FLEET7[[#This Row],[Emp ID]])</f>
        <v/>
      </c>
      <c r="CY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6" s="22" t="str">
        <f>FLEET7[[#This Row],[Assigned]]</f>
        <v/>
      </c>
      <c r="DA46" s="22" t="str">
        <f t="shared" si="1"/>
        <v>AB-531993</v>
      </c>
    </row>
    <row r="47" spans="1:105" x14ac:dyDescent="0.3">
      <c r="A47" s="17" t="s">
        <v>5060</v>
      </c>
      <c r="B47" s="18" t="s">
        <v>5061</v>
      </c>
      <c r="C47" s="18" t="s">
        <v>8408</v>
      </c>
      <c r="D47" s="18" t="s">
        <v>5291</v>
      </c>
      <c r="E47" s="18" t="s">
        <v>3903</v>
      </c>
      <c r="F47" s="18" t="s">
        <v>3907</v>
      </c>
      <c r="G47" s="18">
        <v>2022</v>
      </c>
      <c r="H47" s="18" t="s">
        <v>5321</v>
      </c>
      <c r="I47" s="19"/>
      <c r="J47" s="18"/>
      <c r="K47" s="20">
        <v>45789.343472222201</v>
      </c>
      <c r="L47" s="18" t="s">
        <v>7997</v>
      </c>
      <c r="M47" s="18"/>
      <c r="N47" s="18"/>
      <c r="O47" s="18"/>
      <c r="P47" s="18"/>
      <c r="Q47" s="18"/>
      <c r="R47" s="18" t="s">
        <v>8409</v>
      </c>
      <c r="S47" s="18"/>
      <c r="T47" s="18" t="s">
        <v>5067</v>
      </c>
      <c r="U47" s="18" t="s">
        <v>1456</v>
      </c>
      <c r="V47" s="18">
        <v>9</v>
      </c>
      <c r="W47" s="18">
        <v>50.8</v>
      </c>
      <c r="X47" s="18">
        <v>50.8</v>
      </c>
      <c r="Y47" s="18">
        <v>773</v>
      </c>
      <c r="Z47" s="18">
        <v>773</v>
      </c>
      <c r="AA47" s="18"/>
      <c r="AB47" s="18" t="s">
        <v>8410</v>
      </c>
      <c r="AC47" s="18" t="s">
        <v>8411</v>
      </c>
      <c r="AD47" s="18"/>
      <c r="AE47" s="18"/>
      <c r="AF47" s="18"/>
      <c r="AG47" s="18"/>
      <c r="AH47" s="18"/>
      <c r="AI47" s="18"/>
      <c r="AJ47" s="18"/>
      <c r="AK47" s="18"/>
      <c r="AL47" s="18"/>
      <c r="AM47" s="18"/>
      <c r="AN47" s="18"/>
      <c r="AO47" s="18" t="s">
        <v>5070</v>
      </c>
      <c r="AP47" s="18"/>
      <c r="AQ47" s="18">
        <v>0</v>
      </c>
      <c r="AR47" s="18">
        <v>0</v>
      </c>
      <c r="AS47" s="18" t="s">
        <v>5879</v>
      </c>
      <c r="AT47" s="18">
        <v>0</v>
      </c>
      <c r="AU47" s="18">
        <v>0</v>
      </c>
      <c r="AV47" s="18">
        <v>0</v>
      </c>
      <c r="AW47" s="18">
        <v>0</v>
      </c>
      <c r="AX47" s="18"/>
      <c r="AY47" s="18"/>
      <c r="AZ47" s="18"/>
      <c r="BA47" s="18"/>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t="s">
        <v>5125</v>
      </c>
      <c r="CK47" s="18" t="s">
        <v>8412</v>
      </c>
      <c r="CL47" s="18"/>
      <c r="CM47" s="18"/>
      <c r="CN47" s="18"/>
      <c r="CO47" s="21"/>
      <c r="CP47" s="18" t="s">
        <v>5079</v>
      </c>
      <c r="CQ47" s="18"/>
      <c r="CR47" s="21"/>
      <c r="CS47" s="18"/>
      <c r="CT47" s="31"/>
      <c r="CU47" s="33"/>
      <c r="CV47" s="67" t="str">
        <f>FLEET7[[#This Row],[Category]]</f>
        <v>Air Compressor</v>
      </c>
      <c r="CW47" s="22" t="str">
        <f t="shared" si="0"/>
        <v>AC-03U</v>
      </c>
      <c r="CX47" s="22" t="str">
        <f>IFERROR(TRIM(MID(FLEET7[[#This Row],[Secondary Asset Identifier]], FIND(" - ", FLEET7[[#This Row],[Secondary Asset Identifier]]) + 3, LEN(FLEET7[[#This Row],[Secondary Asset Identifier]]))),FLEET7[[#This Row],[Emp ID]])</f>
        <v/>
      </c>
      <c r="CY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7" s="22" t="str">
        <f>FLEET7[[#This Row],[Assigned]]</f>
        <v/>
      </c>
      <c r="DA47" s="22" t="str">
        <f t="shared" si="1"/>
        <v>AC-03U</v>
      </c>
    </row>
    <row r="48" spans="1:105" x14ac:dyDescent="0.3">
      <c r="A48" s="17" t="s">
        <v>5060</v>
      </c>
      <c r="B48" s="18" t="s">
        <v>5061</v>
      </c>
      <c r="C48" s="18" t="s">
        <v>8413</v>
      </c>
      <c r="D48" s="18" t="s">
        <v>5291</v>
      </c>
      <c r="E48" s="18" t="s">
        <v>8414</v>
      </c>
      <c r="F48" s="18" t="s">
        <v>8415</v>
      </c>
      <c r="G48" s="18">
        <v>2018</v>
      </c>
      <c r="H48" s="18" t="s">
        <v>5321</v>
      </c>
      <c r="I48" s="19"/>
      <c r="J48" s="18"/>
      <c r="K48" s="20">
        <v>45788.644479166702</v>
      </c>
      <c r="L48" s="18" t="s">
        <v>5191</v>
      </c>
      <c r="M48" s="18"/>
      <c r="N48" s="18"/>
      <c r="O48" s="18"/>
      <c r="P48" s="18"/>
      <c r="Q48" s="18"/>
      <c r="R48" s="18" t="s">
        <v>5066</v>
      </c>
      <c r="S48" s="18"/>
      <c r="T48" s="18" t="s">
        <v>5067</v>
      </c>
      <c r="U48" s="18"/>
      <c r="V48" s="18">
        <v>2</v>
      </c>
      <c r="W48" s="18"/>
      <c r="X48" s="18"/>
      <c r="Y48" s="18">
        <v>0</v>
      </c>
      <c r="Z48" s="18">
        <v>0</v>
      </c>
      <c r="AA48" s="18"/>
      <c r="AB48" s="18" t="s">
        <v>8416</v>
      </c>
      <c r="AC48" s="18"/>
      <c r="AD48" s="18"/>
      <c r="AE48" s="18"/>
      <c r="AF48" s="18"/>
      <c r="AG48" s="18"/>
      <c r="AH48" s="18" t="s">
        <v>8417</v>
      </c>
      <c r="AI48" s="18"/>
      <c r="AJ48" s="18"/>
      <c r="AK48" s="18"/>
      <c r="AL48" s="18"/>
      <c r="AM48" s="18"/>
      <c r="AN48" s="18"/>
      <c r="AO48" s="18" t="s">
        <v>5070</v>
      </c>
      <c r="AP48" s="18"/>
      <c r="AQ48" s="18">
        <v>0</v>
      </c>
      <c r="AR48" s="18">
        <v>0</v>
      </c>
      <c r="AS48" s="18" t="s">
        <v>5879</v>
      </c>
      <c r="AT48" s="18">
        <v>0</v>
      </c>
      <c r="AU48" s="18">
        <v>0</v>
      </c>
      <c r="AV48" s="18">
        <v>0</v>
      </c>
      <c r="AW48" s="18">
        <v>0</v>
      </c>
      <c r="AX48" s="18"/>
      <c r="AY48" s="18"/>
      <c r="AZ48" s="18"/>
      <c r="BA48" s="18"/>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t="s">
        <v>5125</v>
      </c>
      <c r="CK48" s="18" t="s">
        <v>8418</v>
      </c>
      <c r="CL48" s="18"/>
      <c r="CM48" s="18"/>
      <c r="CN48" s="18"/>
      <c r="CO48" s="21"/>
      <c r="CP48" s="21" t="s">
        <v>5079</v>
      </c>
      <c r="CQ48" s="18"/>
      <c r="CR48" s="21"/>
      <c r="CS48" s="18"/>
      <c r="CT48" s="31"/>
      <c r="CU48" s="33"/>
      <c r="CV48" s="67" t="str">
        <f>FLEET7[[#This Row],[Category]]</f>
        <v>Air Compressor</v>
      </c>
      <c r="CW48" s="22" t="str">
        <f t="shared" si="0"/>
        <v>AC-04U</v>
      </c>
      <c r="CX48" s="22" t="str">
        <f>IFERROR(TRIM(MID(FLEET7[[#This Row],[Secondary Asset Identifier]], FIND(" - ", FLEET7[[#This Row],[Secondary Asset Identifier]]) + 3, LEN(FLEET7[[#This Row],[Secondary Asset Identifier]]))),FLEET7[[#This Row],[Emp ID]])</f>
        <v/>
      </c>
      <c r="CY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 s="22" t="str">
        <f>FLEET7[[#This Row],[Assigned]]</f>
        <v/>
      </c>
      <c r="DA48" s="22" t="str">
        <f t="shared" si="1"/>
        <v>AC-04U</v>
      </c>
    </row>
    <row r="49" spans="1:105" x14ac:dyDescent="0.3">
      <c r="A49" s="17" t="s">
        <v>5060</v>
      </c>
      <c r="B49" s="18" t="s">
        <v>5061</v>
      </c>
      <c r="C49" s="18" t="s">
        <v>1500</v>
      </c>
      <c r="D49" s="18" t="s">
        <v>5291</v>
      </c>
      <c r="E49" s="18" t="s">
        <v>3903</v>
      </c>
      <c r="F49" s="18" t="s">
        <v>3904</v>
      </c>
      <c r="G49" s="18">
        <v>2011</v>
      </c>
      <c r="H49" s="18" t="s">
        <v>5321</v>
      </c>
      <c r="I49" s="19"/>
      <c r="J49" s="18"/>
      <c r="K49" s="20">
        <v>45789.2331134259</v>
      </c>
      <c r="L49" s="18" t="s">
        <v>5191</v>
      </c>
      <c r="M49" s="18"/>
      <c r="N49" s="18"/>
      <c r="O49" s="18"/>
      <c r="P49" s="18"/>
      <c r="Q49" s="18"/>
      <c r="R49" s="18" t="s">
        <v>5089</v>
      </c>
      <c r="S49" s="18"/>
      <c r="T49" s="18" t="s">
        <v>5067</v>
      </c>
      <c r="U49" s="18" t="s">
        <v>5232</v>
      </c>
      <c r="V49" s="18">
        <v>514</v>
      </c>
      <c r="W49" s="18">
        <v>994</v>
      </c>
      <c r="X49" s="18">
        <v>994</v>
      </c>
      <c r="Y49" s="18">
        <v>1104</v>
      </c>
      <c r="Z49" s="18">
        <v>1104</v>
      </c>
      <c r="AA49" s="18"/>
      <c r="AB49" s="18" t="s">
        <v>3902</v>
      </c>
      <c r="AC49" s="18"/>
      <c r="AD49" s="18"/>
      <c r="AE49" s="18"/>
      <c r="AF49" s="18"/>
      <c r="AG49" s="18"/>
      <c r="AH49" s="18" t="s">
        <v>3905</v>
      </c>
      <c r="AI49" s="18"/>
      <c r="AJ49" s="18"/>
      <c r="AK49" s="18"/>
      <c r="AL49" s="18"/>
      <c r="AM49" s="18"/>
      <c r="AN49" s="18"/>
      <c r="AO49" s="18" t="s">
        <v>5070</v>
      </c>
      <c r="AP49" s="18" t="s">
        <v>5071</v>
      </c>
      <c r="AQ49" s="18"/>
      <c r="AR49" s="18">
        <v>0</v>
      </c>
      <c r="AS49" s="18" t="s">
        <v>5879</v>
      </c>
      <c r="AT49" s="18"/>
      <c r="AU49" s="18">
        <v>0</v>
      </c>
      <c r="AV49" s="18">
        <v>0</v>
      </c>
      <c r="AW49" s="18">
        <v>0</v>
      </c>
      <c r="AX49" s="18"/>
      <c r="AY49" s="18"/>
      <c r="AZ49" s="18"/>
      <c r="BA49" s="18"/>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t="s">
        <v>5233</v>
      </c>
      <c r="CK49" s="18" t="s">
        <v>5421</v>
      </c>
      <c r="CL49" s="18"/>
      <c r="CM49" s="18"/>
      <c r="CN49" s="18"/>
      <c r="CO49" s="21"/>
      <c r="CP49" s="18" t="s">
        <v>5079</v>
      </c>
      <c r="CQ49" s="18"/>
      <c r="CR49" s="21"/>
      <c r="CS49" s="18"/>
      <c r="CT49" s="31"/>
      <c r="CU49" s="33"/>
      <c r="CV49" s="67" t="str">
        <f>FLEET7[[#This Row],[Category]]</f>
        <v>Air Compressor</v>
      </c>
      <c r="CW49" s="22" t="str">
        <f t="shared" si="0"/>
        <v>AC-05</v>
      </c>
      <c r="CX49" s="22" t="str">
        <f>IFERROR(TRIM(MID(FLEET7[[#This Row],[Secondary Asset Identifier]], FIND(" - ", FLEET7[[#This Row],[Secondary Asset Identifier]]) + 3, LEN(FLEET7[[#This Row],[Secondary Asset Identifier]]))),FLEET7[[#This Row],[Emp ID]])</f>
        <v/>
      </c>
      <c r="CY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 s="22" t="str">
        <f>FLEET7[[#This Row],[Assigned]]</f>
        <v/>
      </c>
      <c r="DA49" s="22" t="str">
        <f t="shared" si="1"/>
        <v>AC-05</v>
      </c>
    </row>
    <row r="50" spans="1:105" x14ac:dyDescent="0.3">
      <c r="A50" s="17" t="s">
        <v>5060</v>
      </c>
      <c r="B50" s="18" t="s">
        <v>5061</v>
      </c>
      <c r="C50" s="18" t="s">
        <v>1515</v>
      </c>
      <c r="D50" s="18" t="s">
        <v>5291</v>
      </c>
      <c r="E50" s="18" t="s">
        <v>3903</v>
      </c>
      <c r="F50" s="18" t="s">
        <v>3907</v>
      </c>
      <c r="G50" s="18">
        <v>2012</v>
      </c>
      <c r="H50" s="18" t="s">
        <v>5321</v>
      </c>
      <c r="I50" s="19"/>
      <c r="J50" s="18"/>
      <c r="K50" s="20">
        <v>45789.227303240703</v>
      </c>
      <c r="L50" s="18" t="s">
        <v>5191</v>
      </c>
      <c r="M50" s="18"/>
      <c r="N50" s="18"/>
      <c r="O50" s="18"/>
      <c r="P50" s="18"/>
      <c r="Q50" s="18"/>
      <c r="R50" s="18" t="s">
        <v>8419</v>
      </c>
      <c r="S50" s="18"/>
      <c r="T50" s="18" t="s">
        <v>5067</v>
      </c>
      <c r="U50" s="18" t="s">
        <v>5232</v>
      </c>
      <c r="V50" s="18">
        <v>333</v>
      </c>
      <c r="W50" s="18">
        <v>1882</v>
      </c>
      <c r="X50" s="18">
        <v>1882</v>
      </c>
      <c r="Y50" s="18">
        <v>1882</v>
      </c>
      <c r="Z50" s="18">
        <v>1882</v>
      </c>
      <c r="AA50" s="18"/>
      <c r="AB50" s="18" t="s">
        <v>3908</v>
      </c>
      <c r="AC50" s="18"/>
      <c r="AD50" s="18"/>
      <c r="AE50" s="18"/>
      <c r="AF50" s="18"/>
      <c r="AG50" s="18"/>
      <c r="AH50" s="18" t="s">
        <v>3909</v>
      </c>
      <c r="AI50" s="18"/>
      <c r="AJ50" s="18"/>
      <c r="AK50" s="18"/>
      <c r="AL50" s="18"/>
      <c r="AM50" s="18"/>
      <c r="AN50" s="18"/>
      <c r="AO50" s="18" t="s">
        <v>5070</v>
      </c>
      <c r="AP50" s="18" t="s">
        <v>5071</v>
      </c>
      <c r="AQ50" s="18"/>
      <c r="AR50" s="18">
        <v>0</v>
      </c>
      <c r="AS50" s="18" t="s">
        <v>5879</v>
      </c>
      <c r="AT50" s="18"/>
      <c r="AU50" s="18">
        <v>0</v>
      </c>
      <c r="AV50" s="18">
        <v>0</v>
      </c>
      <c r="AW50" s="18">
        <v>0</v>
      </c>
      <c r="AX50" s="18"/>
      <c r="AY50" s="18"/>
      <c r="AZ50" s="18"/>
      <c r="BA50" s="18"/>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t="s">
        <v>5233</v>
      </c>
      <c r="CK50" s="18" t="s">
        <v>5517</v>
      </c>
      <c r="CL50" s="18"/>
      <c r="CM50" s="18"/>
      <c r="CN50" s="18"/>
      <c r="CO50" s="21"/>
      <c r="CP50" s="21" t="s">
        <v>5079</v>
      </c>
      <c r="CQ50" s="18"/>
      <c r="CR50" s="21"/>
      <c r="CS50" s="18"/>
      <c r="CT50" s="31"/>
      <c r="CU50" s="33"/>
      <c r="CV50" s="67" t="str">
        <f>FLEET7[[#This Row],[Category]]</f>
        <v>Air Compressor</v>
      </c>
      <c r="CW50" s="22" t="str">
        <f t="shared" si="0"/>
        <v>AC-12</v>
      </c>
      <c r="CX50" s="22" t="str">
        <f>IFERROR(TRIM(MID(FLEET7[[#This Row],[Secondary Asset Identifier]], FIND(" - ", FLEET7[[#This Row],[Secondary Asset Identifier]]) + 3, LEN(FLEET7[[#This Row],[Secondary Asset Identifier]]))),FLEET7[[#This Row],[Emp ID]])</f>
        <v/>
      </c>
      <c r="CY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 s="22" t="str">
        <f>FLEET7[[#This Row],[Assigned]]</f>
        <v/>
      </c>
      <c r="DA50" s="22" t="str">
        <f t="shared" si="1"/>
        <v>AC-12</v>
      </c>
    </row>
    <row r="51" spans="1:105" x14ac:dyDescent="0.3">
      <c r="A51" s="17" t="s">
        <v>5060</v>
      </c>
      <c r="B51" s="18" t="s">
        <v>5061</v>
      </c>
      <c r="C51" s="18" t="s">
        <v>1530</v>
      </c>
      <c r="D51" s="18" t="s">
        <v>5291</v>
      </c>
      <c r="E51" s="18" t="s">
        <v>3903</v>
      </c>
      <c r="F51" s="18" t="s">
        <v>3907</v>
      </c>
      <c r="G51" s="18">
        <v>2014</v>
      </c>
      <c r="H51" s="18" t="s">
        <v>5321</v>
      </c>
      <c r="I51" s="19"/>
      <c r="J51" s="18"/>
      <c r="K51" s="20">
        <v>45789.235659722202</v>
      </c>
      <c r="L51" s="18" t="s">
        <v>5191</v>
      </c>
      <c r="M51" s="18"/>
      <c r="N51" s="18"/>
      <c r="O51" s="18"/>
      <c r="P51" s="18"/>
      <c r="Q51" s="18"/>
      <c r="R51" s="18" t="s">
        <v>5089</v>
      </c>
      <c r="S51" s="18"/>
      <c r="T51" s="18" t="s">
        <v>5067</v>
      </c>
      <c r="U51" s="18" t="s">
        <v>5232</v>
      </c>
      <c r="V51" s="18">
        <v>538</v>
      </c>
      <c r="W51" s="18">
        <v>0</v>
      </c>
      <c r="X51" s="18">
        <v>0</v>
      </c>
      <c r="Y51" s="18">
        <v>5681</v>
      </c>
      <c r="Z51" s="18">
        <v>5681</v>
      </c>
      <c r="AA51" s="18"/>
      <c r="AB51" s="18" t="s">
        <v>3910</v>
      </c>
      <c r="AC51" s="18"/>
      <c r="AD51" s="18"/>
      <c r="AE51" s="18"/>
      <c r="AF51" s="18"/>
      <c r="AG51" s="18"/>
      <c r="AH51" s="19" t="s">
        <v>3911</v>
      </c>
      <c r="AI51" s="18"/>
      <c r="AJ51" s="18"/>
      <c r="AK51" s="18"/>
      <c r="AL51" s="18"/>
      <c r="AM51" s="18"/>
      <c r="AN51" s="18"/>
      <c r="AO51" s="18" t="s">
        <v>5070</v>
      </c>
      <c r="AP51" s="18" t="s">
        <v>5071</v>
      </c>
      <c r="AQ51" s="18"/>
      <c r="AR51" s="18">
        <v>0</v>
      </c>
      <c r="AS51" s="18" t="s">
        <v>5879</v>
      </c>
      <c r="AT51" s="18"/>
      <c r="AU51" s="18">
        <v>0</v>
      </c>
      <c r="AV51" s="18">
        <v>0</v>
      </c>
      <c r="AW51" s="18">
        <v>0</v>
      </c>
      <c r="AX51" s="18"/>
      <c r="AY51" s="18"/>
      <c r="AZ51" s="18"/>
      <c r="BA51" s="18"/>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t="s">
        <v>5233</v>
      </c>
      <c r="CK51" s="18" t="s">
        <v>5322</v>
      </c>
      <c r="CL51" s="18"/>
      <c r="CM51" s="18"/>
      <c r="CN51" s="18"/>
      <c r="CO51" s="21"/>
      <c r="CP51" s="21" t="s">
        <v>5079</v>
      </c>
      <c r="CQ51" s="18"/>
      <c r="CR51" s="21"/>
      <c r="CS51" s="18"/>
      <c r="CT51" s="31"/>
      <c r="CU51" s="33"/>
      <c r="CV51" s="67" t="str">
        <f>FLEET7[[#This Row],[Category]]</f>
        <v>Air Compressor</v>
      </c>
      <c r="CW51" s="22" t="str">
        <f t="shared" si="0"/>
        <v>AC-21</v>
      </c>
      <c r="CX51" s="22" t="str">
        <f>IFERROR(TRIM(MID(FLEET7[[#This Row],[Secondary Asset Identifier]], FIND(" - ", FLEET7[[#This Row],[Secondary Asset Identifier]]) + 3, LEN(FLEET7[[#This Row],[Secondary Asset Identifier]]))),FLEET7[[#This Row],[Emp ID]])</f>
        <v/>
      </c>
      <c r="CY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 s="22" t="str">
        <f>FLEET7[[#This Row],[Assigned]]</f>
        <v/>
      </c>
      <c r="DA51" s="22" t="str">
        <f t="shared" si="1"/>
        <v>AC-21</v>
      </c>
    </row>
    <row r="52" spans="1:105" x14ac:dyDescent="0.3">
      <c r="A52" s="17" t="s">
        <v>5060</v>
      </c>
      <c r="B52" s="18" t="s">
        <v>5061</v>
      </c>
      <c r="C52" s="18" t="s">
        <v>1532</v>
      </c>
      <c r="D52" s="18" t="s">
        <v>5291</v>
      </c>
      <c r="E52" s="18" t="s">
        <v>3903</v>
      </c>
      <c r="F52" s="18" t="s">
        <v>3907</v>
      </c>
      <c r="G52" s="18">
        <v>2012</v>
      </c>
      <c r="H52" s="18" t="s">
        <v>5321</v>
      </c>
      <c r="I52" s="19"/>
      <c r="J52" s="18"/>
      <c r="K52" s="20">
        <v>45730.740868055596</v>
      </c>
      <c r="L52" s="18" t="s">
        <v>5191</v>
      </c>
      <c r="M52" s="18"/>
      <c r="N52" s="18"/>
      <c r="O52" s="18"/>
      <c r="P52" s="18"/>
      <c r="Q52" s="18"/>
      <c r="R52" s="18" t="s">
        <v>7625</v>
      </c>
      <c r="S52" s="18"/>
      <c r="T52" s="18" t="s">
        <v>5067</v>
      </c>
      <c r="U52" s="18" t="s">
        <v>5232</v>
      </c>
      <c r="V52" s="18">
        <v>578</v>
      </c>
      <c r="W52" s="18"/>
      <c r="X52" s="18"/>
      <c r="Y52" s="18">
        <v>0</v>
      </c>
      <c r="Z52" s="18">
        <v>0</v>
      </c>
      <c r="AA52" s="18"/>
      <c r="AB52" s="18" t="s">
        <v>3912</v>
      </c>
      <c r="AC52" s="18"/>
      <c r="AD52" s="18"/>
      <c r="AE52" s="18"/>
      <c r="AF52" s="18"/>
      <c r="AG52" s="18"/>
      <c r="AH52" s="18" t="s">
        <v>3909</v>
      </c>
      <c r="AI52" s="18"/>
      <c r="AJ52" s="18"/>
      <c r="AK52" s="18"/>
      <c r="AL52" s="18"/>
      <c r="AM52" s="18"/>
      <c r="AN52" s="18"/>
      <c r="AO52" s="18" t="s">
        <v>5070</v>
      </c>
      <c r="AP52" s="18" t="s">
        <v>5071</v>
      </c>
      <c r="AQ52" s="18"/>
      <c r="AR52" s="18">
        <v>0</v>
      </c>
      <c r="AS52" s="18" t="s">
        <v>5879</v>
      </c>
      <c r="AT52" s="18"/>
      <c r="AU52" s="18">
        <v>0</v>
      </c>
      <c r="AV52" s="18">
        <v>0</v>
      </c>
      <c r="AW52" s="18">
        <v>0</v>
      </c>
      <c r="AX52" s="18"/>
      <c r="AY52" s="18"/>
      <c r="AZ52" s="18"/>
      <c r="BA52" s="18"/>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t="s">
        <v>5233</v>
      </c>
      <c r="CK52" s="18" t="s">
        <v>5746</v>
      </c>
      <c r="CL52" s="18"/>
      <c r="CM52" s="18"/>
      <c r="CN52" s="18"/>
      <c r="CO52" s="21"/>
      <c r="CP52" s="18" t="s">
        <v>5079</v>
      </c>
      <c r="CQ52" s="18"/>
      <c r="CR52" s="21"/>
      <c r="CS52" s="18"/>
      <c r="CT52" s="31"/>
      <c r="CU52" s="33"/>
      <c r="CV52" s="67" t="str">
        <f>FLEET7[[#This Row],[Category]]</f>
        <v>Air Compressor</v>
      </c>
      <c r="CW52" s="22" t="str">
        <f t="shared" si="0"/>
        <v>AC-22</v>
      </c>
      <c r="CX52" s="22" t="str">
        <f>IFERROR(TRIM(MID(FLEET7[[#This Row],[Secondary Asset Identifier]], FIND(" - ", FLEET7[[#This Row],[Secondary Asset Identifier]]) + 3, LEN(FLEET7[[#This Row],[Secondary Asset Identifier]]))),FLEET7[[#This Row],[Emp ID]])</f>
        <v/>
      </c>
      <c r="CY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 s="22" t="str">
        <f>FLEET7[[#This Row],[Assigned]]</f>
        <v/>
      </c>
      <c r="DA52" s="22" t="str">
        <f t="shared" si="1"/>
        <v>AC-22</v>
      </c>
    </row>
    <row r="53" spans="1:105" x14ac:dyDescent="0.3">
      <c r="A53" s="17" t="s">
        <v>5060</v>
      </c>
      <c r="B53" s="18" t="s">
        <v>5061</v>
      </c>
      <c r="C53" s="18" t="s">
        <v>1534</v>
      </c>
      <c r="D53" s="18" t="s">
        <v>5291</v>
      </c>
      <c r="E53" s="18" t="s">
        <v>3906</v>
      </c>
      <c r="F53" s="18" t="s">
        <v>3914</v>
      </c>
      <c r="G53" s="18">
        <v>2014</v>
      </c>
      <c r="H53" s="18" t="s">
        <v>5321</v>
      </c>
      <c r="I53" s="19"/>
      <c r="J53" s="18"/>
      <c r="K53" s="20">
        <v>45647.435902777797</v>
      </c>
      <c r="L53" s="18" t="s">
        <v>5191</v>
      </c>
      <c r="M53" s="18"/>
      <c r="N53" s="18"/>
      <c r="O53" s="18"/>
      <c r="P53" s="18"/>
      <c r="Q53" s="18"/>
      <c r="R53" s="18" t="s">
        <v>5096</v>
      </c>
      <c r="S53" s="18"/>
      <c r="T53" s="18" t="s">
        <v>5067</v>
      </c>
      <c r="U53" s="18" t="s">
        <v>5232</v>
      </c>
      <c r="V53" s="18">
        <v>538</v>
      </c>
      <c r="W53" s="18">
        <v>0</v>
      </c>
      <c r="X53" s="18">
        <v>0</v>
      </c>
      <c r="Y53" s="18">
        <v>2419</v>
      </c>
      <c r="Z53" s="18">
        <v>2419</v>
      </c>
      <c r="AA53" s="18"/>
      <c r="AB53" s="18" t="s">
        <v>3913</v>
      </c>
      <c r="AC53" s="18"/>
      <c r="AD53" s="18"/>
      <c r="AE53" s="18"/>
      <c r="AF53" s="18"/>
      <c r="AG53" s="18"/>
      <c r="AH53" s="18" t="s">
        <v>3915</v>
      </c>
      <c r="AI53" s="18"/>
      <c r="AJ53" s="18"/>
      <c r="AK53" s="18"/>
      <c r="AL53" s="18"/>
      <c r="AM53" s="18"/>
      <c r="AN53" s="18"/>
      <c r="AO53" s="18" t="s">
        <v>5070</v>
      </c>
      <c r="AP53" s="18" t="s">
        <v>5071</v>
      </c>
      <c r="AQ53" s="18"/>
      <c r="AR53" s="18">
        <v>0</v>
      </c>
      <c r="AS53" s="18" t="s">
        <v>5879</v>
      </c>
      <c r="AT53" s="18"/>
      <c r="AU53" s="18">
        <v>0</v>
      </c>
      <c r="AV53" s="18">
        <v>0</v>
      </c>
      <c r="AW53" s="18">
        <v>0</v>
      </c>
      <c r="AX53" s="18"/>
      <c r="AY53" s="18"/>
      <c r="AZ53" s="18"/>
      <c r="BA53" s="18"/>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t="s">
        <v>5233</v>
      </c>
      <c r="CK53" s="18" t="s">
        <v>5374</v>
      </c>
      <c r="CL53" s="18"/>
      <c r="CM53" s="18"/>
      <c r="CN53" s="18"/>
      <c r="CO53" s="21"/>
      <c r="CP53" s="18" t="s">
        <v>5079</v>
      </c>
      <c r="CQ53" s="18"/>
      <c r="CR53" s="21"/>
      <c r="CS53" s="18"/>
      <c r="CT53" s="31"/>
      <c r="CU53" s="33"/>
      <c r="CV53" s="67" t="str">
        <f>FLEET7[[#This Row],[Category]]</f>
        <v>Air Compressor</v>
      </c>
      <c r="CW53" s="22" t="str">
        <f t="shared" si="0"/>
        <v>AC-23</v>
      </c>
      <c r="CX53" s="22" t="str">
        <f>IFERROR(TRIM(MID(FLEET7[[#This Row],[Secondary Asset Identifier]], FIND(" - ", FLEET7[[#This Row],[Secondary Asset Identifier]]) + 3, LEN(FLEET7[[#This Row],[Secondary Asset Identifier]]))),FLEET7[[#This Row],[Emp ID]])</f>
        <v/>
      </c>
      <c r="CY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 s="22" t="str">
        <f>FLEET7[[#This Row],[Assigned]]</f>
        <v/>
      </c>
      <c r="DA53" s="22" t="str">
        <f t="shared" si="1"/>
        <v>AC-23</v>
      </c>
    </row>
    <row r="54" spans="1:105" x14ac:dyDescent="0.3">
      <c r="A54" s="17" t="s">
        <v>5060</v>
      </c>
      <c r="B54" s="18" t="s">
        <v>5061</v>
      </c>
      <c r="C54" s="18" t="s">
        <v>1536</v>
      </c>
      <c r="D54" s="18" t="s">
        <v>5291</v>
      </c>
      <c r="E54" s="18" t="s">
        <v>3906</v>
      </c>
      <c r="F54" s="18" t="s">
        <v>3914</v>
      </c>
      <c r="G54" s="18">
        <v>2017</v>
      </c>
      <c r="H54" s="18" t="s">
        <v>5321</v>
      </c>
      <c r="I54" s="19"/>
      <c r="J54" s="18"/>
      <c r="K54" s="20">
        <v>45789.234537037002</v>
      </c>
      <c r="L54" s="18" t="s">
        <v>5191</v>
      </c>
      <c r="M54" s="18"/>
      <c r="N54" s="18"/>
      <c r="O54" s="18"/>
      <c r="P54" s="18"/>
      <c r="Q54" s="18"/>
      <c r="R54" s="18" t="s">
        <v>8283</v>
      </c>
      <c r="S54" s="18"/>
      <c r="T54" s="18" t="s">
        <v>5067</v>
      </c>
      <c r="U54" s="18" t="s">
        <v>5232</v>
      </c>
      <c r="V54" s="18">
        <v>451</v>
      </c>
      <c r="W54" s="18">
        <v>3180</v>
      </c>
      <c r="X54" s="18">
        <v>3180</v>
      </c>
      <c r="Y54" s="18">
        <v>3497</v>
      </c>
      <c r="Z54" s="18">
        <v>6499</v>
      </c>
      <c r="AA54" s="18"/>
      <c r="AB54" s="18" t="s">
        <v>3916</v>
      </c>
      <c r="AC54" s="18"/>
      <c r="AD54" s="18"/>
      <c r="AE54" s="18"/>
      <c r="AF54" s="18"/>
      <c r="AG54" s="18"/>
      <c r="AH54" s="18" t="s">
        <v>3917</v>
      </c>
      <c r="AI54" s="18"/>
      <c r="AJ54" s="18"/>
      <c r="AK54" s="18"/>
      <c r="AL54" s="18"/>
      <c r="AM54" s="18"/>
      <c r="AN54" s="18"/>
      <c r="AO54" s="18" t="s">
        <v>5070</v>
      </c>
      <c r="AP54" s="18" t="s">
        <v>5071</v>
      </c>
      <c r="AQ54" s="18"/>
      <c r="AR54" s="18">
        <v>0</v>
      </c>
      <c r="AS54" s="18" t="s">
        <v>5879</v>
      </c>
      <c r="AT54" s="18"/>
      <c r="AU54" s="18">
        <v>0</v>
      </c>
      <c r="AV54" s="18">
        <v>0</v>
      </c>
      <c r="AW54" s="18">
        <v>0</v>
      </c>
      <c r="AX54" s="18"/>
      <c r="AY54" s="18"/>
      <c r="AZ54" s="18"/>
      <c r="BA54" s="18"/>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t="s">
        <v>5233</v>
      </c>
      <c r="CK54" s="18" t="s">
        <v>5324</v>
      </c>
      <c r="CL54" s="18"/>
      <c r="CM54" s="18"/>
      <c r="CN54" s="18"/>
      <c r="CO54" s="21"/>
      <c r="CP54" s="21" t="s">
        <v>5079</v>
      </c>
      <c r="CQ54" s="18"/>
      <c r="CR54" s="21"/>
      <c r="CS54" s="18"/>
      <c r="CT54" s="31"/>
      <c r="CU54" s="33"/>
      <c r="CV54" s="67" t="str">
        <f>FLEET7[[#This Row],[Category]]</f>
        <v>Air Compressor</v>
      </c>
      <c r="CW54" s="22" t="str">
        <f t="shared" si="0"/>
        <v>AC-24</v>
      </c>
      <c r="CX54" s="22" t="str">
        <f>IFERROR(TRIM(MID(FLEET7[[#This Row],[Secondary Asset Identifier]], FIND(" - ", FLEET7[[#This Row],[Secondary Asset Identifier]]) + 3, LEN(FLEET7[[#This Row],[Secondary Asset Identifier]]))),FLEET7[[#This Row],[Emp ID]])</f>
        <v/>
      </c>
      <c r="CY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4" s="22" t="str">
        <f>FLEET7[[#This Row],[Assigned]]</f>
        <v/>
      </c>
      <c r="DA54" s="22" t="str">
        <f t="shared" si="1"/>
        <v>AC-24</v>
      </c>
    </row>
    <row r="55" spans="1:105" x14ac:dyDescent="0.3">
      <c r="A55" s="17" t="s">
        <v>5060</v>
      </c>
      <c r="B55" s="18" t="s">
        <v>5061</v>
      </c>
      <c r="C55" s="18" t="s">
        <v>3918</v>
      </c>
      <c r="D55" s="18" t="s">
        <v>5291</v>
      </c>
      <c r="E55" s="18" t="s">
        <v>3903</v>
      </c>
      <c r="F55" s="18" t="s">
        <v>3904</v>
      </c>
      <c r="G55" s="18">
        <v>2024</v>
      </c>
      <c r="H55" s="18" t="s">
        <v>5321</v>
      </c>
      <c r="I55" s="19"/>
      <c r="J55" s="18"/>
      <c r="K55" s="20">
        <v>45789.230335648099</v>
      </c>
      <c r="L55" s="18" t="s">
        <v>5191</v>
      </c>
      <c r="M55" s="18"/>
      <c r="N55" s="18"/>
      <c r="O55" s="18"/>
      <c r="P55" s="18"/>
      <c r="Q55" s="18"/>
      <c r="R55" s="18" t="s">
        <v>5089</v>
      </c>
      <c r="S55" s="18"/>
      <c r="T55" s="18" t="s">
        <v>5067</v>
      </c>
      <c r="U55" s="18" t="s">
        <v>5232</v>
      </c>
      <c r="V55" s="18">
        <v>356</v>
      </c>
      <c r="W55" s="18">
        <v>0</v>
      </c>
      <c r="X55" s="18">
        <v>0</v>
      </c>
      <c r="Y55" s="18">
        <v>21</v>
      </c>
      <c r="Z55" s="18">
        <v>21</v>
      </c>
      <c r="AA55" s="18" t="s">
        <v>3479</v>
      </c>
      <c r="AB55" s="18" t="s">
        <v>3919</v>
      </c>
      <c r="AC55" s="18"/>
      <c r="AD55" s="18"/>
      <c r="AE55" s="18" t="s">
        <v>5069</v>
      </c>
      <c r="AF55" s="18"/>
      <c r="AG55" s="18"/>
      <c r="AH55" s="18"/>
      <c r="AI55" s="18"/>
      <c r="AJ55" s="18"/>
      <c r="AK55" s="18"/>
      <c r="AL55" s="18"/>
      <c r="AM55" s="18"/>
      <c r="AN55" s="18"/>
      <c r="AO55" s="18" t="s">
        <v>5070</v>
      </c>
      <c r="AP55" s="18"/>
      <c r="AQ55" s="18">
        <v>0</v>
      </c>
      <c r="AR55" s="18">
        <v>0</v>
      </c>
      <c r="AS55" s="18" t="s">
        <v>5879</v>
      </c>
      <c r="AT55" s="18">
        <v>0</v>
      </c>
      <c r="AU55" s="18">
        <v>0</v>
      </c>
      <c r="AV55" s="18">
        <v>0</v>
      </c>
      <c r="AW55" s="18">
        <v>0</v>
      </c>
      <c r="AX55" s="18"/>
      <c r="AY55" s="18"/>
      <c r="AZ55" s="18"/>
      <c r="BA55" s="18"/>
      <c r="BB55" s="18"/>
      <c r="BC55" s="18"/>
      <c r="BD55" s="18"/>
      <c r="BE55" s="18"/>
      <c r="BF55" s="18" t="s">
        <v>792</v>
      </c>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t="s">
        <v>5233</v>
      </c>
      <c r="CK55" s="18" t="s">
        <v>5502</v>
      </c>
      <c r="CL55" s="18"/>
      <c r="CM55" s="18"/>
      <c r="CN55" s="18"/>
      <c r="CO55" s="21"/>
      <c r="CP55" s="21" t="s">
        <v>5079</v>
      </c>
      <c r="CQ55" s="18"/>
      <c r="CR55" s="21"/>
      <c r="CS55" s="18"/>
      <c r="CT55" s="31"/>
      <c r="CU55" s="33"/>
      <c r="CV55" s="67" t="str">
        <f>FLEET7[[#This Row],[Category]]</f>
        <v>Air Compressor</v>
      </c>
      <c r="CW55" s="22" t="str">
        <f t="shared" si="0"/>
        <v>AC-25</v>
      </c>
      <c r="CX55" s="22" t="str">
        <f>IFERROR(TRIM(MID(FLEET7[[#This Row],[Secondary Asset Identifier]], FIND(" - ", FLEET7[[#This Row],[Secondary Asset Identifier]]) + 3, LEN(FLEET7[[#This Row],[Secondary Asset Identifier]]))),FLEET7[[#This Row],[Emp ID]])</f>
        <v>0153</v>
      </c>
      <c r="CY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0153</v>
      </c>
      <c r="CZ55" s="22" t="str">
        <f>FLEET7[[#This Row],[Assigned]]</f>
        <v>0153</v>
      </c>
      <c r="DA55" s="22" t="str">
        <f t="shared" si="1"/>
        <v>AC-25</v>
      </c>
    </row>
    <row r="56" spans="1:105" x14ac:dyDescent="0.3">
      <c r="A56" s="17" t="s">
        <v>5060</v>
      </c>
      <c r="B56" s="18" t="s">
        <v>5061</v>
      </c>
      <c r="C56" s="18" t="s">
        <v>3467</v>
      </c>
      <c r="D56" s="18" t="s">
        <v>5291</v>
      </c>
      <c r="E56" s="18" t="s">
        <v>3903</v>
      </c>
      <c r="F56" s="18" t="s">
        <v>3824</v>
      </c>
      <c r="G56" s="18">
        <v>2024</v>
      </c>
      <c r="H56" s="18" t="s">
        <v>5321</v>
      </c>
      <c r="I56" s="19"/>
      <c r="J56" s="18"/>
      <c r="K56" s="20">
        <v>45789.235891203702</v>
      </c>
      <c r="L56" s="18" t="s">
        <v>5191</v>
      </c>
      <c r="M56" s="18"/>
      <c r="N56" s="18"/>
      <c r="O56" s="18"/>
      <c r="P56" s="18"/>
      <c r="Q56" s="18"/>
      <c r="R56" s="18" t="s">
        <v>5144</v>
      </c>
      <c r="S56" s="18"/>
      <c r="T56" s="18" t="s">
        <v>5067</v>
      </c>
      <c r="U56" s="18" t="s">
        <v>5232</v>
      </c>
      <c r="V56" s="18">
        <v>229</v>
      </c>
      <c r="W56" s="18">
        <v>0</v>
      </c>
      <c r="X56" s="18">
        <v>0</v>
      </c>
      <c r="Y56" s="18">
        <v>130</v>
      </c>
      <c r="Z56" s="18">
        <v>130</v>
      </c>
      <c r="AA56" s="18"/>
      <c r="AB56" s="18" t="s">
        <v>3920</v>
      </c>
      <c r="AC56" s="18"/>
      <c r="AD56" s="18"/>
      <c r="AE56" s="18"/>
      <c r="AF56" s="18"/>
      <c r="AG56" s="18"/>
      <c r="AH56" s="18"/>
      <c r="AI56" s="18"/>
      <c r="AJ56" s="18"/>
      <c r="AK56" s="18"/>
      <c r="AL56" s="18"/>
      <c r="AM56" s="18"/>
      <c r="AN56" s="18"/>
      <c r="AO56" s="18" t="s">
        <v>5070</v>
      </c>
      <c r="AP56" s="18"/>
      <c r="AQ56" s="18">
        <v>0</v>
      </c>
      <c r="AR56" s="18">
        <v>0</v>
      </c>
      <c r="AS56" s="18" t="s">
        <v>5879</v>
      </c>
      <c r="AT56" s="18">
        <v>0</v>
      </c>
      <c r="AU56" s="18">
        <v>0</v>
      </c>
      <c r="AV56" s="18">
        <v>0</v>
      </c>
      <c r="AW56" s="18">
        <v>0</v>
      </c>
      <c r="AX56" s="18"/>
      <c r="AY56" s="18"/>
      <c r="AZ56" s="18"/>
      <c r="BA56" s="18"/>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t="s">
        <v>5233</v>
      </c>
      <c r="CK56" s="18" t="s">
        <v>5908</v>
      </c>
      <c r="CL56" s="18"/>
      <c r="CM56" s="18"/>
      <c r="CN56" s="18"/>
      <c r="CO56" s="21"/>
      <c r="CP56" s="18" t="s">
        <v>5079</v>
      </c>
      <c r="CQ56" s="18"/>
      <c r="CR56" s="21"/>
      <c r="CS56" s="18"/>
      <c r="CT56" s="31"/>
      <c r="CU56" s="33"/>
      <c r="CV56" s="67" t="str">
        <f>FLEET7[[#This Row],[Category]]</f>
        <v>Air Compressor</v>
      </c>
      <c r="CW56" s="22" t="str">
        <f t="shared" si="0"/>
        <v>AC-26</v>
      </c>
      <c r="CX56" s="22" t="str">
        <f>IFERROR(TRIM(MID(FLEET7[[#This Row],[Secondary Asset Identifier]], FIND(" - ", FLEET7[[#This Row],[Secondary Asset Identifier]]) + 3, LEN(FLEET7[[#This Row],[Secondary Asset Identifier]]))),FLEET7[[#This Row],[Emp ID]])</f>
        <v/>
      </c>
      <c r="CY5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 s="22" t="str">
        <f>FLEET7[[#This Row],[Assigned]]</f>
        <v/>
      </c>
      <c r="DA56" s="22" t="str">
        <f t="shared" si="1"/>
        <v>AC-26</v>
      </c>
    </row>
    <row r="57" spans="1:105" x14ac:dyDescent="0.3">
      <c r="A57" s="17" t="s">
        <v>5060</v>
      </c>
      <c r="B57" s="18" t="s">
        <v>5061</v>
      </c>
      <c r="C57" s="18" t="s">
        <v>3480</v>
      </c>
      <c r="D57" s="18" t="s">
        <v>5291</v>
      </c>
      <c r="E57" s="18" t="s">
        <v>3903</v>
      </c>
      <c r="F57" s="18" t="s">
        <v>3824</v>
      </c>
      <c r="G57" s="18"/>
      <c r="H57" s="18" t="s">
        <v>5321</v>
      </c>
      <c r="I57" s="19"/>
      <c r="J57" s="18"/>
      <c r="K57" s="20">
        <v>45789.232997685198</v>
      </c>
      <c r="L57" s="18" t="s">
        <v>5191</v>
      </c>
      <c r="M57" s="18"/>
      <c r="N57" s="18"/>
      <c r="O57" s="18"/>
      <c r="P57" s="18"/>
      <c r="Q57" s="18"/>
      <c r="R57" s="18" t="s">
        <v>5089</v>
      </c>
      <c r="S57" s="18"/>
      <c r="T57" s="18" t="s">
        <v>5067</v>
      </c>
      <c r="U57" s="18" t="s">
        <v>5232</v>
      </c>
      <c r="V57" s="18">
        <v>387</v>
      </c>
      <c r="W57" s="18">
        <v>0</v>
      </c>
      <c r="X57" s="18">
        <v>0</v>
      </c>
      <c r="Y57" s="18">
        <v>0</v>
      </c>
      <c r="Z57" s="18">
        <v>0</v>
      </c>
      <c r="AA57" s="18"/>
      <c r="AB57" s="18" t="s">
        <v>3921</v>
      </c>
      <c r="AC57" s="18"/>
      <c r="AD57" s="18"/>
      <c r="AE57" s="18"/>
      <c r="AF57" s="18"/>
      <c r="AG57" s="18"/>
      <c r="AH57" s="18"/>
      <c r="AI57" s="18"/>
      <c r="AJ57" s="18"/>
      <c r="AK57" s="18"/>
      <c r="AL57" s="18"/>
      <c r="AM57" s="18"/>
      <c r="AN57" s="18"/>
      <c r="AO57" s="18" t="s">
        <v>5070</v>
      </c>
      <c r="AP57" s="18"/>
      <c r="AQ57" s="18">
        <v>0</v>
      </c>
      <c r="AR57" s="18">
        <v>0</v>
      </c>
      <c r="AS57" s="18" t="s">
        <v>5879</v>
      </c>
      <c r="AT57" s="18">
        <v>0</v>
      </c>
      <c r="AU57" s="18">
        <v>0</v>
      </c>
      <c r="AV57" s="18">
        <v>0</v>
      </c>
      <c r="AW57" s="18">
        <v>0</v>
      </c>
      <c r="AX57" s="18"/>
      <c r="AY57" s="18"/>
      <c r="AZ57" s="18"/>
      <c r="BA57" s="18"/>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t="s">
        <v>5233</v>
      </c>
      <c r="CK57" s="18" t="s">
        <v>5404</v>
      </c>
      <c r="CL57" s="18"/>
      <c r="CM57" s="18"/>
      <c r="CN57" s="18"/>
      <c r="CO57" s="21"/>
      <c r="CP57" s="18" t="s">
        <v>5079</v>
      </c>
      <c r="CQ57" s="18"/>
      <c r="CR57" s="21"/>
      <c r="CS57" s="18"/>
      <c r="CT57" s="31"/>
      <c r="CU57" s="33"/>
      <c r="CV57" s="67" t="str">
        <f>FLEET7[[#This Row],[Category]]</f>
        <v>Air Compressor</v>
      </c>
      <c r="CW57" s="22" t="str">
        <f t="shared" si="0"/>
        <v>AC-27</v>
      </c>
      <c r="CX57" s="22" t="str">
        <f>IFERROR(TRIM(MID(FLEET7[[#This Row],[Secondary Asset Identifier]], FIND(" - ", FLEET7[[#This Row],[Secondary Asset Identifier]]) + 3, LEN(FLEET7[[#This Row],[Secondary Asset Identifier]]))),FLEET7[[#This Row],[Emp ID]])</f>
        <v/>
      </c>
      <c r="CY5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 s="22" t="str">
        <f>FLEET7[[#This Row],[Assigned]]</f>
        <v/>
      </c>
      <c r="DA57" s="22" t="str">
        <f t="shared" si="1"/>
        <v>AC-27</v>
      </c>
    </row>
    <row r="58" spans="1:105" x14ac:dyDescent="0.3">
      <c r="A58" s="17" t="s">
        <v>5060</v>
      </c>
      <c r="B58" s="18" t="s">
        <v>5061</v>
      </c>
      <c r="C58" s="18" t="s">
        <v>7842</v>
      </c>
      <c r="D58" s="18" t="s">
        <v>5230</v>
      </c>
      <c r="E58" s="18" t="s">
        <v>3823</v>
      </c>
      <c r="F58" s="18" t="s">
        <v>3824</v>
      </c>
      <c r="G58" s="18">
        <v>2020</v>
      </c>
      <c r="H58" s="18" t="s">
        <v>2369</v>
      </c>
      <c r="I58" s="19"/>
      <c r="J58" s="18"/>
      <c r="K58" s="20">
        <v>45789.235439814802</v>
      </c>
      <c r="L58" s="18" t="s">
        <v>5191</v>
      </c>
      <c r="M58" s="18"/>
      <c r="N58" s="18"/>
      <c r="O58" s="18"/>
      <c r="P58" s="18"/>
      <c r="Q58" s="18"/>
      <c r="R58" s="18" t="s">
        <v>7625</v>
      </c>
      <c r="S58" s="18"/>
      <c r="T58" s="18" t="s">
        <v>5067</v>
      </c>
      <c r="U58" s="18" t="s">
        <v>5232</v>
      </c>
      <c r="V58" s="18">
        <v>102</v>
      </c>
      <c r="W58" s="18"/>
      <c r="X58" s="18"/>
      <c r="Y58" s="18">
        <v>0</v>
      </c>
      <c r="Z58" s="18">
        <v>0</v>
      </c>
      <c r="AA58" s="18"/>
      <c r="AB58" s="18" t="s">
        <v>4281</v>
      </c>
      <c r="AC58" s="18"/>
      <c r="AD58" s="18"/>
      <c r="AE58" s="18"/>
      <c r="AF58" s="18"/>
      <c r="AG58" s="18"/>
      <c r="AH58" s="18"/>
      <c r="AI58" s="18"/>
      <c r="AJ58" s="18"/>
      <c r="AK58" s="18"/>
      <c r="AL58" s="18"/>
      <c r="AM58" s="18"/>
      <c r="AN58" s="18"/>
      <c r="AO58" s="18" t="s">
        <v>5070</v>
      </c>
      <c r="AP58" s="18"/>
      <c r="AQ58" s="18">
        <v>0</v>
      </c>
      <c r="AR58" s="18">
        <v>0</v>
      </c>
      <c r="AS58" s="18" t="s">
        <v>5879</v>
      </c>
      <c r="AT58" s="18">
        <v>0</v>
      </c>
      <c r="AU58" s="18">
        <v>0</v>
      </c>
      <c r="AV58" s="18">
        <v>0</v>
      </c>
      <c r="AW58" s="18">
        <v>0</v>
      </c>
      <c r="AX58" s="18"/>
      <c r="AY58" s="18"/>
      <c r="AZ58" s="18"/>
      <c r="BA58" s="18"/>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t="s">
        <v>5233</v>
      </c>
      <c r="CK58" s="18" t="s">
        <v>5369</v>
      </c>
      <c r="CL58" s="18"/>
      <c r="CM58" s="18"/>
      <c r="CN58" s="18"/>
      <c r="CO58" s="21"/>
      <c r="CP58" s="18" t="s">
        <v>5079</v>
      </c>
      <c r="CQ58" s="18"/>
      <c r="CR58" s="21"/>
      <c r="CS58" s="18"/>
      <c r="CT58" s="31"/>
      <c r="CU58" s="33"/>
      <c r="CV58" s="67" t="str">
        <f>FLEET7[[#This Row],[Category]]</f>
        <v>Arrow Board</v>
      </c>
      <c r="CW58" s="22" t="str">
        <f t="shared" si="0"/>
        <v>Arrow board make shift trailer</v>
      </c>
      <c r="CX58" s="22" t="str">
        <f>IFERROR(TRIM(MID(FLEET7[[#This Row],[Secondary Asset Identifier]], FIND(" - ", FLEET7[[#This Row],[Secondary Asset Identifier]]) + 3, LEN(FLEET7[[#This Row],[Secondary Asset Identifier]]))),FLEET7[[#This Row],[Emp ID]])</f>
        <v/>
      </c>
      <c r="CY5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 s="22" t="str">
        <f>FLEET7[[#This Row],[Assigned]]</f>
        <v/>
      </c>
      <c r="DA58" s="22" t="str">
        <f t="shared" si="1"/>
        <v>Arrow board make shift trailer</v>
      </c>
    </row>
    <row r="59" spans="1:105" x14ac:dyDescent="0.3">
      <c r="A59" s="17" t="s">
        <v>5060</v>
      </c>
      <c r="B59" s="18" t="s">
        <v>5061</v>
      </c>
      <c r="C59" s="18" t="s">
        <v>3922</v>
      </c>
      <c r="D59" s="18" t="s">
        <v>5291</v>
      </c>
      <c r="E59" s="18" t="s">
        <v>3923</v>
      </c>
      <c r="F59" s="18" t="s">
        <v>3924</v>
      </c>
      <c r="G59" s="18">
        <v>2021</v>
      </c>
      <c r="H59" s="18" t="s">
        <v>5804</v>
      </c>
      <c r="I59" s="19"/>
      <c r="J59" s="18"/>
      <c r="K59" s="20"/>
      <c r="L59" s="18"/>
      <c r="M59" s="18"/>
      <c r="N59" s="18"/>
      <c r="O59" s="18"/>
      <c r="P59" s="18"/>
      <c r="Q59" s="18"/>
      <c r="R59" s="18"/>
      <c r="S59" s="18"/>
      <c r="T59" s="18" t="s">
        <v>5067</v>
      </c>
      <c r="U59" s="18" t="s">
        <v>5232</v>
      </c>
      <c r="V59" s="18"/>
      <c r="W59" s="18"/>
      <c r="X59" s="18"/>
      <c r="Y59" s="18"/>
      <c r="Z59" s="18"/>
      <c r="AA59" s="18"/>
      <c r="AB59" s="18"/>
      <c r="AC59" s="18"/>
      <c r="AD59" s="18"/>
      <c r="AE59" s="18"/>
      <c r="AF59" s="18"/>
      <c r="AG59" s="18"/>
      <c r="AH59" s="18" t="s">
        <v>3925</v>
      </c>
      <c r="AI59" s="18"/>
      <c r="AJ59" s="18"/>
      <c r="AK59" s="18"/>
      <c r="AL59" s="18"/>
      <c r="AM59" s="18"/>
      <c r="AN59" s="18"/>
      <c r="AO59" s="18" t="s">
        <v>5070</v>
      </c>
      <c r="AP59" s="18" t="s">
        <v>5071</v>
      </c>
      <c r="AQ59" s="18"/>
      <c r="AR59" s="18">
        <v>0</v>
      </c>
      <c r="AS59" s="18" t="s">
        <v>5879</v>
      </c>
      <c r="AT59" s="18"/>
      <c r="AU59" s="18">
        <v>0</v>
      </c>
      <c r="AV59" s="18">
        <v>0</v>
      </c>
      <c r="AW59" s="18">
        <v>0</v>
      </c>
      <c r="AX59" s="18"/>
      <c r="AY59" s="18"/>
      <c r="AZ59" s="18"/>
      <c r="BA59" s="18"/>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21"/>
      <c r="CP59" s="21" t="s">
        <v>5079</v>
      </c>
      <c r="CQ59" s="18"/>
      <c r="CR59" s="21"/>
      <c r="CS59" s="18"/>
      <c r="CT59" s="31"/>
      <c r="CU59" s="33"/>
      <c r="CV59" s="67" t="str">
        <f>FLEET7[[#This Row],[Category]]</f>
        <v>Agg Pot</v>
      </c>
      <c r="CW59" s="22" t="str">
        <f t="shared" si="0"/>
        <v>Batch Plant</v>
      </c>
      <c r="CX59" s="22" t="str">
        <f>IFERROR(TRIM(MID(FLEET7[[#This Row],[Secondary Asset Identifier]], FIND(" - ", FLEET7[[#This Row],[Secondary Asset Identifier]]) + 3, LEN(FLEET7[[#This Row],[Secondary Asset Identifier]]))),FLEET7[[#This Row],[Emp ID]])</f>
        <v/>
      </c>
      <c r="CY5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 s="22" t="str">
        <f>FLEET7[[#This Row],[Assigned]]</f>
        <v/>
      </c>
      <c r="DA59" s="22" t="str">
        <f t="shared" si="1"/>
        <v>Batch Plant</v>
      </c>
    </row>
    <row r="60" spans="1:105" x14ac:dyDescent="0.3">
      <c r="A60" s="17" t="s">
        <v>5060</v>
      </c>
      <c r="B60" s="18" t="s">
        <v>5061</v>
      </c>
      <c r="C60" s="18" t="s">
        <v>451</v>
      </c>
      <c r="D60" s="18" t="s">
        <v>5121</v>
      </c>
      <c r="E60" s="18" t="s">
        <v>1018</v>
      </c>
      <c r="F60" s="18" t="s">
        <v>3927</v>
      </c>
      <c r="G60" s="18">
        <v>2014</v>
      </c>
      <c r="H60" s="18" t="s">
        <v>5226</v>
      </c>
      <c r="I60" s="19"/>
      <c r="J60" s="18"/>
      <c r="K60" s="20">
        <v>45788.492604166699</v>
      </c>
      <c r="L60" s="18" t="s">
        <v>5191</v>
      </c>
      <c r="M60" s="18"/>
      <c r="N60" s="18"/>
      <c r="O60" s="18"/>
      <c r="P60" s="18"/>
      <c r="Q60" s="18"/>
      <c r="R60" s="18" t="s">
        <v>7625</v>
      </c>
      <c r="S60" s="18"/>
      <c r="T60" s="18" t="s">
        <v>5067</v>
      </c>
      <c r="U60" s="18" t="s">
        <v>1456</v>
      </c>
      <c r="V60" s="18">
        <v>1012</v>
      </c>
      <c r="W60" s="18">
        <v>1482.8</v>
      </c>
      <c r="X60" s="18">
        <v>1482.8</v>
      </c>
      <c r="Y60" s="18">
        <v>7503</v>
      </c>
      <c r="Z60" s="18">
        <v>7503</v>
      </c>
      <c r="AA60" s="18" t="s">
        <v>5740</v>
      </c>
      <c r="AB60" s="18" t="s">
        <v>3929</v>
      </c>
      <c r="AC60" s="18"/>
      <c r="AD60" s="18"/>
      <c r="AE60" s="18"/>
      <c r="AF60" s="18"/>
      <c r="AG60" s="18"/>
      <c r="AH60" s="18"/>
      <c r="AI60" s="18"/>
      <c r="AJ60" s="18"/>
      <c r="AK60" s="18"/>
      <c r="AL60" s="18"/>
      <c r="AM60" s="18"/>
      <c r="AN60" s="18"/>
      <c r="AO60" s="18" t="s">
        <v>5070</v>
      </c>
      <c r="AP60" s="18" t="s">
        <v>5071</v>
      </c>
      <c r="AQ60" s="18"/>
      <c r="AR60" s="18">
        <v>0</v>
      </c>
      <c r="AS60" s="18" t="s">
        <v>5879</v>
      </c>
      <c r="AT60" s="18"/>
      <c r="AU60" s="18">
        <v>0</v>
      </c>
      <c r="AV60" s="18">
        <v>0</v>
      </c>
      <c r="AW60" s="18">
        <v>0</v>
      </c>
      <c r="AX60" s="18"/>
      <c r="AY60" s="18" t="s">
        <v>5203</v>
      </c>
      <c r="AZ60" s="18">
        <v>49530.3</v>
      </c>
      <c r="BA60" s="18">
        <v>0</v>
      </c>
      <c r="BB60" s="18">
        <v>0</v>
      </c>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t="s">
        <v>5125</v>
      </c>
      <c r="CK60" s="18" t="s">
        <v>5741</v>
      </c>
      <c r="CL60" s="18"/>
      <c r="CM60" s="18"/>
      <c r="CN60" s="18"/>
      <c r="CO60" s="21"/>
      <c r="CP60" s="21" t="s">
        <v>5073</v>
      </c>
      <c r="CQ60" s="18"/>
      <c r="CR60" s="21"/>
      <c r="CS60" s="18"/>
      <c r="CT60" s="31"/>
      <c r="CU60" s="33"/>
      <c r="CV60" s="67" t="str">
        <f>FLEET7[[#This Row],[Category]]</f>
        <v>Backhoe</v>
      </c>
      <c r="CW60" s="22" t="str">
        <f t="shared" si="0"/>
        <v>BH-15</v>
      </c>
      <c r="CX60" s="22" t="str">
        <f>IFERROR(TRIM(MID(FLEET7[[#This Row],[Secondary Asset Identifier]], FIND(" - ", FLEET7[[#This Row],[Secondary Asset Identifier]]) + 3, LEN(FLEET7[[#This Row],[Secondary Asset Identifier]]))),FLEET7[[#This Row],[Emp ID]])</f>
        <v/>
      </c>
      <c r="CY6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0" s="22" t="str">
        <f>FLEET7[[#This Row],[Assigned]]</f>
        <v/>
      </c>
      <c r="DA60" s="22" t="str">
        <f t="shared" si="1"/>
        <v>BH-15</v>
      </c>
    </row>
    <row r="61" spans="1:105" x14ac:dyDescent="0.3">
      <c r="A61" s="17" t="s">
        <v>5060</v>
      </c>
      <c r="B61" s="18" t="s">
        <v>5061</v>
      </c>
      <c r="C61" s="18" t="s">
        <v>266</v>
      </c>
      <c r="D61" s="18" t="s">
        <v>5121</v>
      </c>
      <c r="E61" s="18" t="s">
        <v>1018</v>
      </c>
      <c r="F61" s="18" t="s">
        <v>3931</v>
      </c>
      <c r="G61" s="18">
        <v>2012</v>
      </c>
      <c r="H61" s="18" t="s">
        <v>5226</v>
      </c>
      <c r="I61" s="19"/>
      <c r="J61" s="18"/>
      <c r="K61" s="20">
        <v>45783.5862037037</v>
      </c>
      <c r="L61" s="18" t="s">
        <v>5526</v>
      </c>
      <c r="M61" s="18"/>
      <c r="N61" s="18"/>
      <c r="O61" s="18"/>
      <c r="P61" s="18"/>
      <c r="Q61" s="18"/>
      <c r="R61" s="18" t="s">
        <v>5254</v>
      </c>
      <c r="S61" s="18"/>
      <c r="T61" s="18" t="s">
        <v>5067</v>
      </c>
      <c r="U61" s="18" t="s">
        <v>5527</v>
      </c>
      <c r="V61" s="18">
        <v>1003</v>
      </c>
      <c r="W61" s="18">
        <v>588.6</v>
      </c>
      <c r="X61" s="18">
        <v>588.6</v>
      </c>
      <c r="Y61" s="18">
        <v>5020</v>
      </c>
      <c r="Z61" s="18">
        <v>5020</v>
      </c>
      <c r="AA61" s="18" t="s">
        <v>5645</v>
      </c>
      <c r="AB61" s="18" t="s">
        <v>3930</v>
      </c>
      <c r="AC61" s="18"/>
      <c r="AD61" s="18"/>
      <c r="AE61" s="18"/>
      <c r="AF61" s="18"/>
      <c r="AG61" s="18"/>
      <c r="AH61" s="18"/>
      <c r="AI61" s="18"/>
      <c r="AJ61" s="18"/>
      <c r="AK61" s="18"/>
      <c r="AL61" s="18"/>
      <c r="AM61" s="18"/>
      <c r="AN61" s="18"/>
      <c r="AO61" s="18" t="s">
        <v>5070</v>
      </c>
      <c r="AP61" s="18" t="s">
        <v>5071</v>
      </c>
      <c r="AQ61" s="18"/>
      <c r="AR61" s="18">
        <v>0</v>
      </c>
      <c r="AS61" s="18" t="s">
        <v>5879</v>
      </c>
      <c r="AT61" s="18"/>
      <c r="AU61" s="18">
        <v>0</v>
      </c>
      <c r="AV61" s="18">
        <v>0</v>
      </c>
      <c r="AW61" s="18">
        <v>0</v>
      </c>
      <c r="AX61" s="18"/>
      <c r="AY61" s="18" t="s">
        <v>5218</v>
      </c>
      <c r="AZ61" s="18">
        <v>50000</v>
      </c>
      <c r="BA61" s="18">
        <v>0</v>
      </c>
      <c r="BB61" s="18">
        <v>0</v>
      </c>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t="s">
        <v>5125</v>
      </c>
      <c r="CK61" s="18" t="s">
        <v>5646</v>
      </c>
      <c r="CL61" s="18"/>
      <c r="CM61" s="18"/>
      <c r="CN61" s="18"/>
      <c r="CO61" s="21"/>
      <c r="CP61" s="18" t="s">
        <v>5073</v>
      </c>
      <c r="CQ61" s="18"/>
      <c r="CR61" s="21"/>
      <c r="CS61" s="18"/>
      <c r="CT61" s="31"/>
      <c r="CU61" s="33"/>
      <c r="CV61" s="67" t="str">
        <f>FLEET7[[#This Row],[Category]]</f>
        <v>Backhoe</v>
      </c>
      <c r="CW61" s="22" t="str">
        <f t="shared" si="0"/>
        <v>BH-16</v>
      </c>
      <c r="CX61" s="22" t="str">
        <f>IFERROR(TRIM(MID(FLEET7[[#This Row],[Secondary Asset Identifier]], FIND(" - ", FLEET7[[#This Row],[Secondary Asset Identifier]]) + 3, LEN(FLEET7[[#This Row],[Secondary Asset Identifier]]))),FLEET7[[#This Row],[Emp ID]])</f>
        <v/>
      </c>
      <c r="CY6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1" s="22" t="str">
        <f>FLEET7[[#This Row],[Assigned]]</f>
        <v/>
      </c>
      <c r="DA61" s="22" t="str">
        <f t="shared" si="1"/>
        <v>BH-16</v>
      </c>
    </row>
    <row r="62" spans="1:105" x14ac:dyDescent="0.3">
      <c r="A62" s="17" t="s">
        <v>5060</v>
      </c>
      <c r="B62" s="18" t="s">
        <v>5061</v>
      </c>
      <c r="C62" s="18" t="s">
        <v>279</v>
      </c>
      <c r="D62" s="18" t="s">
        <v>5121</v>
      </c>
      <c r="E62" s="18" t="s">
        <v>1018</v>
      </c>
      <c r="F62" s="18" t="s">
        <v>3933</v>
      </c>
      <c r="G62" s="18">
        <v>2012</v>
      </c>
      <c r="H62" s="18" t="s">
        <v>5226</v>
      </c>
      <c r="I62" s="19"/>
      <c r="J62" s="18"/>
      <c r="K62" s="20">
        <v>45789.356284722198</v>
      </c>
      <c r="L62" s="18" t="s">
        <v>5164</v>
      </c>
      <c r="M62" s="18"/>
      <c r="N62" s="18"/>
      <c r="O62" s="18"/>
      <c r="P62" s="18"/>
      <c r="Q62" s="18"/>
      <c r="R62" s="18" t="s">
        <v>7651</v>
      </c>
      <c r="S62" s="18"/>
      <c r="T62" s="18" t="s">
        <v>5067</v>
      </c>
      <c r="U62" s="18" t="s">
        <v>5068</v>
      </c>
      <c r="V62" s="18">
        <v>1012</v>
      </c>
      <c r="W62" s="18">
        <v>4867.8999999999996</v>
      </c>
      <c r="X62" s="18">
        <v>4867.8999999999996</v>
      </c>
      <c r="Y62" s="18">
        <v>4901</v>
      </c>
      <c r="Z62" s="18">
        <v>4901</v>
      </c>
      <c r="AA62" s="18" t="s">
        <v>5630</v>
      </c>
      <c r="AB62" s="18" t="s">
        <v>3932</v>
      </c>
      <c r="AC62" s="18"/>
      <c r="AD62" s="18"/>
      <c r="AE62" s="18"/>
      <c r="AF62" s="18"/>
      <c r="AG62" s="18"/>
      <c r="AH62" s="18" t="s">
        <v>3934</v>
      </c>
      <c r="AI62" s="18"/>
      <c r="AJ62" s="18"/>
      <c r="AK62" s="18"/>
      <c r="AL62" s="18"/>
      <c r="AM62" s="18"/>
      <c r="AN62" s="18"/>
      <c r="AO62" s="18" t="s">
        <v>5070</v>
      </c>
      <c r="AP62" s="18" t="s">
        <v>5071</v>
      </c>
      <c r="AQ62" s="18"/>
      <c r="AR62" s="18">
        <v>0</v>
      </c>
      <c r="AS62" s="18" t="s">
        <v>5879</v>
      </c>
      <c r="AT62" s="18"/>
      <c r="AU62" s="18">
        <v>0</v>
      </c>
      <c r="AV62" s="18">
        <v>0</v>
      </c>
      <c r="AW62" s="18">
        <v>0</v>
      </c>
      <c r="AX62" s="18"/>
      <c r="AY62" s="18" t="s">
        <v>5218</v>
      </c>
      <c r="AZ62" s="18">
        <v>53370.3</v>
      </c>
      <c r="BA62" s="18">
        <v>0</v>
      </c>
      <c r="BB62" s="18">
        <v>0</v>
      </c>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t="s">
        <v>5125</v>
      </c>
      <c r="CK62" s="18" t="s">
        <v>5631</v>
      </c>
      <c r="CL62" s="18"/>
      <c r="CM62" s="18"/>
      <c r="CN62" s="18"/>
      <c r="CO62" s="21"/>
      <c r="CP62" s="18" t="s">
        <v>5073</v>
      </c>
      <c r="CQ62" s="18"/>
      <c r="CR62" s="21"/>
      <c r="CS62" s="18"/>
      <c r="CT62" s="31"/>
      <c r="CU62" s="33"/>
      <c r="CV62" s="67" t="str">
        <f>FLEET7[[#This Row],[Category]]</f>
        <v>Backhoe</v>
      </c>
      <c r="CW62" s="22" t="str">
        <f t="shared" si="0"/>
        <v>BH-17</v>
      </c>
      <c r="CX62" s="22" t="str">
        <f>IFERROR(TRIM(MID(FLEET7[[#This Row],[Secondary Asset Identifier]], FIND(" - ", FLEET7[[#This Row],[Secondary Asset Identifier]]) + 3, LEN(FLEET7[[#This Row],[Secondary Asset Identifier]]))),FLEET7[[#This Row],[Emp ID]])</f>
        <v/>
      </c>
      <c r="CY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2" s="22" t="str">
        <f>FLEET7[[#This Row],[Assigned]]</f>
        <v/>
      </c>
      <c r="DA62" s="22" t="str">
        <f t="shared" si="1"/>
        <v>BH-17</v>
      </c>
    </row>
    <row r="63" spans="1:105" x14ac:dyDescent="0.3">
      <c r="A63" s="17" t="s">
        <v>5060</v>
      </c>
      <c r="B63" s="18" t="s">
        <v>5061</v>
      </c>
      <c r="C63" s="18" t="s">
        <v>5</v>
      </c>
      <c r="D63" s="18" t="s">
        <v>5121</v>
      </c>
      <c r="E63" s="18" t="s">
        <v>1018</v>
      </c>
      <c r="F63" s="18" t="s">
        <v>3936</v>
      </c>
      <c r="G63" s="18"/>
      <c r="H63" s="18" t="s">
        <v>5226</v>
      </c>
      <c r="I63" s="19"/>
      <c r="J63" s="18"/>
      <c r="K63" s="20">
        <v>45789.392233796301</v>
      </c>
      <c r="L63" s="18" t="s">
        <v>5164</v>
      </c>
      <c r="M63" s="18"/>
      <c r="N63" s="18"/>
      <c r="O63" s="18"/>
      <c r="P63" s="18"/>
      <c r="Q63" s="18"/>
      <c r="R63" s="18" t="s">
        <v>5089</v>
      </c>
      <c r="S63" s="18"/>
      <c r="T63" s="18" t="s">
        <v>5067</v>
      </c>
      <c r="U63" s="18" t="s">
        <v>5068</v>
      </c>
      <c r="V63" s="18">
        <v>1006</v>
      </c>
      <c r="W63" s="18">
        <v>4042.9</v>
      </c>
      <c r="X63" s="18">
        <v>4042.9</v>
      </c>
      <c r="Y63" s="18">
        <v>3723</v>
      </c>
      <c r="Z63" s="18">
        <v>3723</v>
      </c>
      <c r="AA63" s="18"/>
      <c r="AB63" s="18" t="s">
        <v>3935</v>
      </c>
      <c r="AC63" s="18"/>
      <c r="AD63" s="18"/>
      <c r="AE63" s="18"/>
      <c r="AF63" s="18"/>
      <c r="AG63" s="18"/>
      <c r="AH63" s="18" t="s">
        <v>3928</v>
      </c>
      <c r="AI63" s="18"/>
      <c r="AJ63" s="18"/>
      <c r="AK63" s="18"/>
      <c r="AL63" s="18"/>
      <c r="AM63" s="18"/>
      <c r="AN63" s="18"/>
      <c r="AO63" s="18" t="s">
        <v>5070</v>
      </c>
      <c r="AP63" s="18" t="s">
        <v>5071</v>
      </c>
      <c r="AQ63" s="18"/>
      <c r="AR63" s="18">
        <v>0</v>
      </c>
      <c r="AS63" s="18" t="s">
        <v>5879</v>
      </c>
      <c r="AT63" s="18"/>
      <c r="AU63" s="18">
        <v>0</v>
      </c>
      <c r="AV63" s="18">
        <v>0</v>
      </c>
      <c r="AW63" s="18">
        <v>0</v>
      </c>
      <c r="AX63" s="18"/>
      <c r="AY63" s="18"/>
      <c r="AZ63" s="18">
        <v>0</v>
      </c>
      <c r="BA63" s="18">
        <v>0</v>
      </c>
      <c r="BB63" s="18">
        <v>0</v>
      </c>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t="s">
        <v>5125</v>
      </c>
      <c r="CK63" s="18" t="s">
        <v>5227</v>
      </c>
      <c r="CL63" s="18"/>
      <c r="CM63" s="18"/>
      <c r="CN63" s="18"/>
      <c r="CO63" s="21"/>
      <c r="CP63" s="18" t="s">
        <v>5073</v>
      </c>
      <c r="CQ63" s="18"/>
      <c r="CR63" s="21"/>
      <c r="CS63" s="18"/>
      <c r="CT63" s="31"/>
      <c r="CU63" s="33"/>
      <c r="CV63" s="67" t="str">
        <f>FLEET7[[#This Row],[Category]]</f>
        <v>Backhoe</v>
      </c>
      <c r="CW63" s="22" t="str">
        <f t="shared" si="0"/>
        <v>BH-22</v>
      </c>
      <c r="CX63" s="22" t="str">
        <f>IFERROR(TRIM(MID(FLEET7[[#This Row],[Secondary Asset Identifier]], FIND(" - ", FLEET7[[#This Row],[Secondary Asset Identifier]]) + 3, LEN(FLEET7[[#This Row],[Secondary Asset Identifier]]))),FLEET7[[#This Row],[Emp ID]])</f>
        <v/>
      </c>
      <c r="CY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3" s="22" t="str">
        <f>FLEET7[[#This Row],[Assigned]]</f>
        <v/>
      </c>
      <c r="DA63" s="22" t="str">
        <f t="shared" si="1"/>
        <v>BH-22</v>
      </c>
    </row>
    <row r="64" spans="1:105" x14ac:dyDescent="0.3">
      <c r="A64" s="17" t="s">
        <v>5060</v>
      </c>
      <c r="B64" s="18" t="s">
        <v>5061</v>
      </c>
      <c r="C64" s="18" t="s">
        <v>7</v>
      </c>
      <c r="D64" s="18" t="s">
        <v>5121</v>
      </c>
      <c r="E64" s="18" t="s">
        <v>1018</v>
      </c>
      <c r="F64" s="18" t="s">
        <v>3927</v>
      </c>
      <c r="G64" s="18"/>
      <c r="H64" s="18" t="s">
        <v>5226</v>
      </c>
      <c r="I64" s="19"/>
      <c r="J64" s="18"/>
      <c r="K64" s="20">
        <v>45788.612974536998</v>
      </c>
      <c r="L64" s="18" t="s">
        <v>5191</v>
      </c>
      <c r="M64" s="18"/>
      <c r="N64" s="18"/>
      <c r="O64" s="18"/>
      <c r="P64" s="18"/>
      <c r="Q64" s="18"/>
      <c r="R64" s="18" t="s">
        <v>5660</v>
      </c>
      <c r="S64" s="18"/>
      <c r="T64" s="18" t="s">
        <v>5067</v>
      </c>
      <c r="U64" s="18" t="s">
        <v>8420</v>
      </c>
      <c r="V64" s="18">
        <v>1006</v>
      </c>
      <c r="W64" s="18">
        <v>5048.8999999999996</v>
      </c>
      <c r="X64" s="18">
        <v>5048.8999999999996</v>
      </c>
      <c r="Y64" s="18">
        <v>5084</v>
      </c>
      <c r="Z64" s="18">
        <v>5084</v>
      </c>
      <c r="AA64" s="18"/>
      <c r="AB64" s="18" t="s">
        <v>3937</v>
      </c>
      <c r="AC64" s="18"/>
      <c r="AD64" s="18"/>
      <c r="AE64" s="18"/>
      <c r="AF64" s="18"/>
      <c r="AG64" s="18"/>
      <c r="AH64" s="18"/>
      <c r="AI64" s="18"/>
      <c r="AJ64" s="18"/>
      <c r="AK64" s="18"/>
      <c r="AL64" s="18"/>
      <c r="AM64" s="18"/>
      <c r="AN64" s="18"/>
      <c r="AO64" s="18" t="s">
        <v>5070</v>
      </c>
      <c r="AP64" s="18" t="s">
        <v>5071</v>
      </c>
      <c r="AQ64" s="18"/>
      <c r="AR64" s="18">
        <v>0</v>
      </c>
      <c r="AS64" s="18" t="s">
        <v>5879</v>
      </c>
      <c r="AT64" s="18"/>
      <c r="AU64" s="18">
        <v>0</v>
      </c>
      <c r="AV64" s="18">
        <v>0</v>
      </c>
      <c r="AW64" s="18">
        <v>0</v>
      </c>
      <c r="AX64" s="18"/>
      <c r="AY64" s="18"/>
      <c r="AZ64" s="18">
        <v>0</v>
      </c>
      <c r="BA64" s="18">
        <v>0</v>
      </c>
      <c r="BB64" s="18">
        <v>0</v>
      </c>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t="s">
        <v>5125</v>
      </c>
      <c r="CK64" s="18" t="s">
        <v>5249</v>
      </c>
      <c r="CL64" s="18"/>
      <c r="CM64" s="18"/>
      <c r="CN64" s="18"/>
      <c r="CO64" s="21"/>
      <c r="CP64" s="18" t="s">
        <v>5073</v>
      </c>
      <c r="CQ64" s="18"/>
      <c r="CR64" s="21"/>
      <c r="CS64" s="18"/>
      <c r="CT64" s="31"/>
      <c r="CU64" s="33"/>
      <c r="CV64" s="67" t="str">
        <f>FLEET7[[#This Row],[Category]]</f>
        <v>Backhoe</v>
      </c>
      <c r="CW64" s="22" t="str">
        <f t="shared" si="0"/>
        <v>BH-23</v>
      </c>
      <c r="CX64" s="22" t="str">
        <f>IFERROR(TRIM(MID(FLEET7[[#This Row],[Secondary Asset Identifier]], FIND(" - ", FLEET7[[#This Row],[Secondary Asset Identifier]]) + 3, LEN(FLEET7[[#This Row],[Secondary Asset Identifier]]))),FLEET7[[#This Row],[Emp ID]])</f>
        <v/>
      </c>
      <c r="CY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4" s="22" t="str">
        <f>FLEET7[[#This Row],[Assigned]]</f>
        <v/>
      </c>
      <c r="DA64" s="22" t="str">
        <f t="shared" si="1"/>
        <v>BH-23</v>
      </c>
    </row>
    <row r="65" spans="1:105" x14ac:dyDescent="0.3">
      <c r="A65" s="17" t="s">
        <v>5060</v>
      </c>
      <c r="B65" s="18" t="s">
        <v>5061</v>
      </c>
      <c r="C65" s="18" t="s">
        <v>9</v>
      </c>
      <c r="D65" s="18" t="s">
        <v>5121</v>
      </c>
      <c r="E65" s="18" t="s">
        <v>1018</v>
      </c>
      <c r="F65" s="18" t="s">
        <v>3926</v>
      </c>
      <c r="G65" s="18">
        <v>2012</v>
      </c>
      <c r="H65" s="18" t="s">
        <v>5226</v>
      </c>
      <c r="I65" s="19"/>
      <c r="J65" s="18"/>
      <c r="K65" s="20">
        <v>45789.293773148202</v>
      </c>
      <c r="L65" s="18" t="s">
        <v>5191</v>
      </c>
      <c r="M65" s="18"/>
      <c r="N65" s="18"/>
      <c r="O65" s="18"/>
      <c r="P65" s="18"/>
      <c r="Q65" s="18"/>
      <c r="R65" s="18" t="s">
        <v>5066</v>
      </c>
      <c r="S65" s="18"/>
      <c r="T65" s="18" t="s">
        <v>5067</v>
      </c>
      <c r="U65" s="18" t="s">
        <v>8421</v>
      </c>
      <c r="V65" s="18">
        <v>1007</v>
      </c>
      <c r="W65" s="18">
        <v>1737.7</v>
      </c>
      <c r="X65" s="18">
        <v>1737.7</v>
      </c>
      <c r="Y65" s="18">
        <v>5150</v>
      </c>
      <c r="Z65" s="18">
        <v>5150</v>
      </c>
      <c r="AA65" s="18"/>
      <c r="AB65" s="18" t="s">
        <v>3938</v>
      </c>
      <c r="AC65" s="18"/>
      <c r="AD65" s="18"/>
      <c r="AE65" s="18"/>
      <c r="AF65" s="18"/>
      <c r="AG65" s="18"/>
      <c r="AH65" s="18" t="s">
        <v>3939</v>
      </c>
      <c r="AI65" s="18"/>
      <c r="AJ65" s="18"/>
      <c r="AK65" s="18"/>
      <c r="AL65" s="18"/>
      <c r="AM65" s="18"/>
      <c r="AN65" s="18"/>
      <c r="AO65" s="18" t="s">
        <v>5070</v>
      </c>
      <c r="AP65" s="18" t="s">
        <v>5071</v>
      </c>
      <c r="AQ65" s="18"/>
      <c r="AR65" s="18">
        <v>0</v>
      </c>
      <c r="AS65" s="18" t="s">
        <v>5879</v>
      </c>
      <c r="AT65" s="18"/>
      <c r="AU65" s="18">
        <v>0</v>
      </c>
      <c r="AV65" s="18">
        <v>0</v>
      </c>
      <c r="AW65" s="18">
        <v>0</v>
      </c>
      <c r="AX65" s="18"/>
      <c r="AY65" s="18"/>
      <c r="AZ65" s="18">
        <v>0</v>
      </c>
      <c r="BA65" s="18">
        <v>0</v>
      </c>
      <c r="BB65" s="18">
        <v>0</v>
      </c>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t="s">
        <v>5125</v>
      </c>
      <c r="CK65" s="18" t="s">
        <v>5699</v>
      </c>
      <c r="CL65" s="18"/>
      <c r="CM65" s="18"/>
      <c r="CN65" s="18"/>
      <c r="CO65" s="21"/>
      <c r="CP65" s="18" t="s">
        <v>5073</v>
      </c>
      <c r="CQ65" s="18"/>
      <c r="CR65" s="21"/>
      <c r="CS65" s="18"/>
      <c r="CT65" s="31"/>
      <c r="CU65" s="33"/>
      <c r="CV65" s="67" t="str">
        <f>FLEET7[[#This Row],[Category]]</f>
        <v>Backhoe</v>
      </c>
      <c r="CW65" s="22" t="str">
        <f t="shared" si="0"/>
        <v>BH-24</v>
      </c>
      <c r="CX65" s="22" t="str">
        <f>IFERROR(TRIM(MID(FLEET7[[#This Row],[Secondary Asset Identifier]], FIND(" - ", FLEET7[[#This Row],[Secondary Asset Identifier]]) + 3, LEN(FLEET7[[#This Row],[Secondary Asset Identifier]]))),FLEET7[[#This Row],[Emp ID]])</f>
        <v/>
      </c>
      <c r="CY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5" s="22" t="str">
        <f>FLEET7[[#This Row],[Assigned]]</f>
        <v/>
      </c>
      <c r="DA65" s="22" t="str">
        <f t="shared" si="1"/>
        <v>BH-24</v>
      </c>
    </row>
    <row r="66" spans="1:105" x14ac:dyDescent="0.3">
      <c r="A66" s="17" t="s">
        <v>5060</v>
      </c>
      <c r="B66" s="18" t="s">
        <v>5061</v>
      </c>
      <c r="C66" s="18" t="s">
        <v>5533</v>
      </c>
      <c r="D66" s="18" t="s">
        <v>5121</v>
      </c>
      <c r="E66" s="18" t="s">
        <v>5534</v>
      </c>
      <c r="F66" s="18" t="s">
        <v>5535</v>
      </c>
      <c r="G66" s="18">
        <v>2017</v>
      </c>
      <c r="H66" s="18" t="s">
        <v>5536</v>
      </c>
      <c r="I66" s="19"/>
      <c r="J66" s="18"/>
      <c r="K66" s="20">
        <v>45789.174178240697</v>
      </c>
      <c r="L66" s="18" t="s">
        <v>5191</v>
      </c>
      <c r="M66" s="18"/>
      <c r="N66" s="18"/>
      <c r="O66" s="18"/>
      <c r="P66" s="18"/>
      <c r="Q66" s="18"/>
      <c r="R66" s="18" t="s">
        <v>8252</v>
      </c>
      <c r="S66" s="18"/>
      <c r="T66" s="18" t="s">
        <v>5067</v>
      </c>
      <c r="U66" s="18" t="s">
        <v>5232</v>
      </c>
      <c r="V66" s="18">
        <v>269</v>
      </c>
      <c r="W66" s="18">
        <v>0</v>
      </c>
      <c r="X66" s="18">
        <v>0</v>
      </c>
      <c r="Y66" s="18">
        <v>209</v>
      </c>
      <c r="Z66" s="18">
        <v>209</v>
      </c>
      <c r="AA66" s="18"/>
      <c r="AB66" s="18" t="s">
        <v>5537</v>
      </c>
      <c r="AC66" s="18"/>
      <c r="AD66" s="18"/>
      <c r="AE66" s="18"/>
      <c r="AF66" s="18"/>
      <c r="AG66" s="18"/>
      <c r="AH66" s="18"/>
      <c r="AI66" s="18"/>
      <c r="AJ66" s="18"/>
      <c r="AK66" s="18"/>
      <c r="AL66" s="18"/>
      <c r="AM66" s="18"/>
      <c r="AN66" s="18"/>
      <c r="AO66" s="18" t="s">
        <v>5070</v>
      </c>
      <c r="AP66" s="18" t="s">
        <v>5071</v>
      </c>
      <c r="AQ66" s="18">
        <v>0</v>
      </c>
      <c r="AR66" s="18">
        <v>0</v>
      </c>
      <c r="AS66" s="18" t="s">
        <v>5879</v>
      </c>
      <c r="AT66" s="18">
        <v>0</v>
      </c>
      <c r="AU66" s="18">
        <v>0</v>
      </c>
      <c r="AV66" s="18">
        <v>0</v>
      </c>
      <c r="AW66" s="18">
        <v>0</v>
      </c>
      <c r="AX66" s="18"/>
      <c r="AY66" s="18"/>
      <c r="AZ66" s="18">
        <v>0</v>
      </c>
      <c r="BA66" s="18">
        <v>0</v>
      </c>
      <c r="BB66" s="18">
        <v>0</v>
      </c>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t="s">
        <v>5282</v>
      </c>
      <c r="CK66" s="18" t="s">
        <v>5538</v>
      </c>
      <c r="CL66" s="18"/>
      <c r="CM66" s="18"/>
      <c r="CN66" s="18"/>
      <c r="CO66" s="21"/>
      <c r="CP66" s="21" t="s">
        <v>5073</v>
      </c>
      <c r="CQ66" s="18"/>
      <c r="CR66" s="21"/>
      <c r="CS66" s="18"/>
      <c r="CT66" s="31"/>
      <c r="CU66" s="33"/>
      <c r="CV66" s="67" t="str">
        <f>FLEET7[[#This Row],[Category]]</f>
        <v>Bridge Machine</v>
      </c>
      <c r="CW66" s="22" t="str">
        <f t="shared" ref="CW66:CW129" si="2">TRIM(LEFT($C66, FIND("(", $C66 &amp; "(") - 1))</f>
        <v>BM-01</v>
      </c>
      <c r="CX66" s="22" t="str">
        <f>IFERROR(TRIM(MID(FLEET7[[#This Row],[Secondary Asset Identifier]], FIND(" - ", FLEET7[[#This Row],[Secondary Asset Identifier]]) + 3, LEN(FLEET7[[#This Row],[Secondary Asset Identifier]]))),FLEET7[[#This Row],[Emp ID]])</f>
        <v/>
      </c>
      <c r="CY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6" s="22" t="str">
        <f>FLEET7[[#This Row],[Assigned]]</f>
        <v/>
      </c>
      <c r="DA66" s="22" t="str">
        <f t="shared" ref="DA66:DA129" si="3">TRIM(LEFT($C66, FIND("(", $C66 &amp; "(") - 1))</f>
        <v>BM-01</v>
      </c>
    </row>
    <row r="67" spans="1:105" x14ac:dyDescent="0.3">
      <c r="A67" s="17" t="s">
        <v>5060</v>
      </c>
      <c r="B67" s="18" t="s">
        <v>5061</v>
      </c>
      <c r="C67" s="18" t="s">
        <v>1107</v>
      </c>
      <c r="D67" s="18" t="s">
        <v>5291</v>
      </c>
      <c r="E67" s="18" t="s">
        <v>3824</v>
      </c>
      <c r="F67" s="18" t="s">
        <v>3824</v>
      </c>
      <c r="G67" s="18"/>
      <c r="H67" s="18" t="s">
        <v>7843</v>
      </c>
      <c r="I67" s="19"/>
      <c r="J67" s="18"/>
      <c r="K67" s="20">
        <v>45789.234849537002</v>
      </c>
      <c r="L67" s="18" t="s">
        <v>5191</v>
      </c>
      <c r="M67" s="18"/>
      <c r="N67" s="18"/>
      <c r="O67" s="18"/>
      <c r="P67" s="18"/>
      <c r="Q67" s="18"/>
      <c r="R67" s="18" t="s">
        <v>7845</v>
      </c>
      <c r="S67" s="18"/>
      <c r="T67" s="18" t="s">
        <v>5067</v>
      </c>
      <c r="U67" s="18" t="s">
        <v>5232</v>
      </c>
      <c r="V67" s="18">
        <v>102</v>
      </c>
      <c r="W67" s="18"/>
      <c r="X67" s="18"/>
      <c r="Y67" s="18">
        <v>0</v>
      </c>
      <c r="Z67" s="18">
        <v>0</v>
      </c>
      <c r="AA67" s="18"/>
      <c r="AB67" s="18"/>
      <c r="AC67" s="18"/>
      <c r="AD67" s="18"/>
      <c r="AE67" s="18"/>
      <c r="AF67" s="18"/>
      <c r="AG67" s="18"/>
      <c r="AH67" s="18"/>
      <c r="AI67" s="18"/>
      <c r="AJ67" s="18"/>
      <c r="AK67" s="18"/>
      <c r="AL67" s="18"/>
      <c r="AM67" s="18"/>
      <c r="AN67" s="18"/>
      <c r="AO67" s="18" t="s">
        <v>5070</v>
      </c>
      <c r="AP67" s="18"/>
      <c r="AQ67" s="18">
        <v>0</v>
      </c>
      <c r="AR67" s="18">
        <v>0</v>
      </c>
      <c r="AS67" s="18" t="s">
        <v>5879</v>
      </c>
      <c r="AT67" s="18">
        <v>0</v>
      </c>
      <c r="AU67" s="18">
        <v>0</v>
      </c>
      <c r="AV67" s="18">
        <v>0</v>
      </c>
      <c r="AW67" s="18">
        <v>0</v>
      </c>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t="s">
        <v>5233</v>
      </c>
      <c r="CK67" s="18" t="s">
        <v>7844</v>
      </c>
      <c r="CL67" s="18"/>
      <c r="CM67" s="18"/>
      <c r="CN67" s="18"/>
      <c r="CO67" s="21"/>
      <c r="CP67" s="21" t="s">
        <v>5079</v>
      </c>
      <c r="CQ67" s="18"/>
      <c r="CR67" s="21"/>
      <c r="CS67" s="18"/>
      <c r="CT67" s="31"/>
      <c r="CU67" s="33"/>
      <c r="CV67" s="67" t="str">
        <f>FLEET7[[#This Row],[Category]]</f>
        <v>Boat</v>
      </c>
      <c r="CW67" s="22" t="str">
        <f t="shared" si="2"/>
        <v>BOAT-01</v>
      </c>
      <c r="CX67" s="22" t="str">
        <f>IFERROR(TRIM(MID(FLEET7[[#This Row],[Secondary Asset Identifier]], FIND(" - ", FLEET7[[#This Row],[Secondary Asset Identifier]]) + 3, LEN(FLEET7[[#This Row],[Secondary Asset Identifier]]))),FLEET7[[#This Row],[Emp ID]])</f>
        <v/>
      </c>
      <c r="CY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7" s="22" t="str">
        <f>FLEET7[[#This Row],[Assigned]]</f>
        <v/>
      </c>
      <c r="DA67" s="22" t="str">
        <f t="shared" si="3"/>
        <v>BOAT-01</v>
      </c>
    </row>
    <row r="68" spans="1:105" x14ac:dyDescent="0.3">
      <c r="A68" s="17" t="s">
        <v>5060</v>
      </c>
      <c r="B68" s="18" t="s">
        <v>5061</v>
      </c>
      <c r="C68" s="18" t="s">
        <v>274</v>
      </c>
      <c r="D68" s="18" t="s">
        <v>5121</v>
      </c>
      <c r="E68" s="18" t="s">
        <v>3941</v>
      </c>
      <c r="F68" s="18" t="s">
        <v>3942</v>
      </c>
      <c r="G68" s="18">
        <v>2006</v>
      </c>
      <c r="H68" s="18" t="s">
        <v>5570</v>
      </c>
      <c r="I68" s="19"/>
      <c r="J68" s="18"/>
      <c r="K68" s="20">
        <v>45788.712939814803</v>
      </c>
      <c r="L68" s="18" t="s">
        <v>5191</v>
      </c>
      <c r="M68" s="18"/>
      <c r="N68" s="18"/>
      <c r="O68" s="18"/>
      <c r="P68" s="18"/>
      <c r="Q68" s="18"/>
      <c r="R68" s="18" t="s">
        <v>8422</v>
      </c>
      <c r="S68" s="18"/>
      <c r="T68" s="18" t="s">
        <v>5067</v>
      </c>
      <c r="U68" s="18" t="s">
        <v>8133</v>
      </c>
      <c r="V68" s="18">
        <v>740</v>
      </c>
      <c r="W68" s="18">
        <v>722.7</v>
      </c>
      <c r="X68" s="18">
        <v>722.7</v>
      </c>
      <c r="Y68" s="18">
        <v>2242</v>
      </c>
      <c r="Z68" s="18">
        <v>2242</v>
      </c>
      <c r="AA68" s="18" t="s">
        <v>5664</v>
      </c>
      <c r="AB68" s="18" t="s">
        <v>3940</v>
      </c>
      <c r="AC68" s="18"/>
      <c r="AD68" s="18"/>
      <c r="AE68" s="18"/>
      <c r="AF68" s="18"/>
      <c r="AG68" s="18"/>
      <c r="AH68" s="18"/>
      <c r="AI68" s="18"/>
      <c r="AJ68" s="18"/>
      <c r="AK68" s="18"/>
      <c r="AL68" s="18"/>
      <c r="AM68" s="18"/>
      <c r="AN68" s="18"/>
      <c r="AO68" s="18" t="s">
        <v>5070</v>
      </c>
      <c r="AP68" s="18" t="s">
        <v>5071</v>
      </c>
      <c r="AQ68" s="18"/>
      <c r="AR68" s="18">
        <v>0</v>
      </c>
      <c r="AS68" s="18" t="s">
        <v>5879</v>
      </c>
      <c r="AT68" s="18"/>
      <c r="AU68" s="18">
        <v>0</v>
      </c>
      <c r="AV68" s="18">
        <v>0</v>
      </c>
      <c r="AW68" s="18">
        <v>0</v>
      </c>
      <c r="AX68" s="18"/>
      <c r="AY68" s="18" t="s">
        <v>5616</v>
      </c>
      <c r="AZ68" s="18">
        <v>20500</v>
      </c>
      <c r="BA68" s="18">
        <v>0</v>
      </c>
      <c r="BB68" s="18">
        <v>0</v>
      </c>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t="s">
        <v>5125</v>
      </c>
      <c r="CK68" s="18" t="s">
        <v>5665</v>
      </c>
      <c r="CL68" s="18"/>
      <c r="CM68" s="18"/>
      <c r="CN68" s="18"/>
      <c r="CO68" s="21"/>
      <c r="CP68" s="18" t="s">
        <v>5073</v>
      </c>
      <c r="CQ68" s="18"/>
      <c r="CR68" s="21"/>
      <c r="CS68" s="18"/>
      <c r="CT68" s="31"/>
      <c r="CU68" s="33"/>
      <c r="CV68" s="67" t="str">
        <f>FLEET7[[#This Row],[Category]]</f>
        <v>Sweeper</v>
      </c>
      <c r="CW68" s="22" t="str">
        <f t="shared" si="2"/>
        <v>BRO-02</v>
      </c>
      <c r="CX68" s="22" t="str">
        <f>IFERROR(TRIM(MID(FLEET7[[#This Row],[Secondary Asset Identifier]], FIND(" - ", FLEET7[[#This Row],[Secondary Asset Identifier]]) + 3, LEN(FLEET7[[#This Row],[Secondary Asset Identifier]]))),FLEET7[[#This Row],[Emp ID]])</f>
        <v/>
      </c>
      <c r="CY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8" s="22" t="str">
        <f>FLEET7[[#This Row],[Assigned]]</f>
        <v/>
      </c>
      <c r="DA68" s="22" t="str">
        <f t="shared" si="3"/>
        <v>BRO-02</v>
      </c>
    </row>
    <row r="69" spans="1:105" x14ac:dyDescent="0.3">
      <c r="A69" s="17" t="s">
        <v>5060</v>
      </c>
      <c r="B69" s="18" t="s">
        <v>5061</v>
      </c>
      <c r="C69" s="18" t="s">
        <v>1112</v>
      </c>
      <c r="D69" s="18" t="s">
        <v>5121</v>
      </c>
      <c r="E69" s="18" t="s">
        <v>3941</v>
      </c>
      <c r="F69" s="18" t="s">
        <v>3942</v>
      </c>
      <c r="G69" s="18">
        <v>2005</v>
      </c>
      <c r="H69" s="18" t="s">
        <v>5570</v>
      </c>
      <c r="I69" s="19"/>
      <c r="J69" s="18"/>
      <c r="K69" s="20">
        <v>45789.099837962996</v>
      </c>
      <c r="L69" s="18" t="s">
        <v>5164</v>
      </c>
      <c r="M69" s="18"/>
      <c r="N69" s="18"/>
      <c r="O69" s="18"/>
      <c r="P69" s="18"/>
      <c r="Q69" s="18"/>
      <c r="R69" s="18" t="s">
        <v>5089</v>
      </c>
      <c r="S69" s="18"/>
      <c r="T69" s="18" t="s">
        <v>5067</v>
      </c>
      <c r="U69" s="18" t="s">
        <v>5068</v>
      </c>
      <c r="V69" s="18">
        <v>1006</v>
      </c>
      <c r="W69" s="18">
        <v>985.5</v>
      </c>
      <c r="X69" s="18">
        <v>985.5</v>
      </c>
      <c r="Y69" s="18">
        <v>742</v>
      </c>
      <c r="Z69" s="18">
        <v>742</v>
      </c>
      <c r="AA69" s="18" t="s">
        <v>5668</v>
      </c>
      <c r="AB69" s="18" t="s">
        <v>3943</v>
      </c>
      <c r="AC69" s="18"/>
      <c r="AD69" s="18"/>
      <c r="AE69" s="18"/>
      <c r="AF69" s="18"/>
      <c r="AG69" s="18"/>
      <c r="AH69" s="18"/>
      <c r="AI69" s="18"/>
      <c r="AJ69" s="18"/>
      <c r="AK69" s="18"/>
      <c r="AL69" s="18"/>
      <c r="AM69" s="18"/>
      <c r="AN69" s="18"/>
      <c r="AO69" s="18" t="s">
        <v>5070</v>
      </c>
      <c r="AP69" s="18" t="s">
        <v>5071</v>
      </c>
      <c r="AQ69" s="18"/>
      <c r="AR69" s="18">
        <v>0</v>
      </c>
      <c r="AS69" s="18" t="s">
        <v>5879</v>
      </c>
      <c r="AT69" s="18"/>
      <c r="AU69" s="18">
        <v>0</v>
      </c>
      <c r="AV69" s="18">
        <v>0</v>
      </c>
      <c r="AW69" s="18">
        <v>0</v>
      </c>
      <c r="AX69" s="18"/>
      <c r="AY69" s="18" t="s">
        <v>5669</v>
      </c>
      <c r="AZ69" s="18">
        <v>24000</v>
      </c>
      <c r="BA69" s="18">
        <v>0</v>
      </c>
      <c r="BB69" s="18">
        <v>0</v>
      </c>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t="s">
        <v>5125</v>
      </c>
      <c r="CK69" s="18" t="s">
        <v>5670</v>
      </c>
      <c r="CL69" s="18"/>
      <c r="CM69" s="18"/>
      <c r="CN69" s="18"/>
      <c r="CO69" s="21"/>
      <c r="CP69" s="21" t="s">
        <v>5073</v>
      </c>
      <c r="CQ69" s="18"/>
      <c r="CR69" s="21"/>
      <c r="CS69" s="18"/>
      <c r="CT69" s="31"/>
      <c r="CU69" s="33"/>
      <c r="CV69" s="67" t="str">
        <f>FLEET7[[#This Row],[Category]]</f>
        <v>Sweeper</v>
      </c>
      <c r="CW69" s="22" t="str">
        <f t="shared" si="2"/>
        <v>BRO-03</v>
      </c>
      <c r="CX69" s="22" t="str">
        <f>IFERROR(TRIM(MID(FLEET7[[#This Row],[Secondary Asset Identifier]], FIND(" - ", FLEET7[[#This Row],[Secondary Asset Identifier]]) + 3, LEN(FLEET7[[#This Row],[Secondary Asset Identifier]]))),FLEET7[[#This Row],[Emp ID]])</f>
        <v/>
      </c>
      <c r="CY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69" s="22" t="str">
        <f>FLEET7[[#This Row],[Assigned]]</f>
        <v/>
      </c>
      <c r="DA69" s="22" t="str">
        <f t="shared" si="3"/>
        <v>BRO-03</v>
      </c>
    </row>
    <row r="70" spans="1:105" x14ac:dyDescent="0.3">
      <c r="A70" s="17" t="s">
        <v>5060</v>
      </c>
      <c r="B70" s="18" t="s">
        <v>5061</v>
      </c>
      <c r="C70" s="18" t="s">
        <v>282</v>
      </c>
      <c r="D70" s="18" t="s">
        <v>5121</v>
      </c>
      <c r="E70" s="18" t="s">
        <v>3941</v>
      </c>
      <c r="F70" s="18" t="s">
        <v>3942</v>
      </c>
      <c r="G70" s="18">
        <v>2008</v>
      </c>
      <c r="H70" s="18" t="s">
        <v>5570</v>
      </c>
      <c r="I70" s="19"/>
      <c r="J70" s="18"/>
      <c r="K70" s="20">
        <v>45788.832592592596</v>
      </c>
      <c r="L70" s="18" t="s">
        <v>5191</v>
      </c>
      <c r="M70" s="18"/>
      <c r="N70" s="18"/>
      <c r="O70" s="18"/>
      <c r="P70" s="18"/>
      <c r="Q70" s="18"/>
      <c r="R70" s="18" t="s">
        <v>8423</v>
      </c>
      <c r="S70" s="18"/>
      <c r="T70" s="18" t="s">
        <v>5067</v>
      </c>
      <c r="U70" s="18" t="s">
        <v>8424</v>
      </c>
      <c r="V70" s="18">
        <v>1006</v>
      </c>
      <c r="W70" s="18">
        <v>66.7</v>
      </c>
      <c r="X70" s="18">
        <v>66.7</v>
      </c>
      <c r="Y70" s="18">
        <v>2920</v>
      </c>
      <c r="Z70" s="18">
        <v>2920</v>
      </c>
      <c r="AA70" s="18" t="s">
        <v>5724</v>
      </c>
      <c r="AB70" s="18" t="s">
        <v>3944</v>
      </c>
      <c r="AC70" s="18"/>
      <c r="AD70" s="18"/>
      <c r="AE70" s="18"/>
      <c r="AF70" s="18"/>
      <c r="AG70" s="18"/>
      <c r="AH70" s="18"/>
      <c r="AI70" s="18"/>
      <c r="AJ70" s="18"/>
      <c r="AK70" s="18"/>
      <c r="AL70" s="18"/>
      <c r="AM70" s="18"/>
      <c r="AN70" s="18"/>
      <c r="AO70" s="18" t="s">
        <v>5070</v>
      </c>
      <c r="AP70" s="18" t="s">
        <v>5071</v>
      </c>
      <c r="AQ70" s="18"/>
      <c r="AR70" s="18">
        <v>0</v>
      </c>
      <c r="AS70" s="18" t="s">
        <v>5879</v>
      </c>
      <c r="AT70" s="18"/>
      <c r="AU70" s="18">
        <v>0</v>
      </c>
      <c r="AV70" s="18">
        <v>0</v>
      </c>
      <c r="AW70" s="18">
        <v>0</v>
      </c>
      <c r="AX70" s="18"/>
      <c r="AY70" s="18" t="s">
        <v>5224</v>
      </c>
      <c r="AZ70" s="18">
        <v>14267.5</v>
      </c>
      <c r="BA70" s="18">
        <v>0</v>
      </c>
      <c r="BB70" s="18">
        <v>0</v>
      </c>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t="s">
        <v>5125</v>
      </c>
      <c r="CK70" s="18" t="s">
        <v>5725</v>
      </c>
      <c r="CL70" s="18"/>
      <c r="CM70" s="18"/>
      <c r="CN70" s="18"/>
      <c r="CO70" s="21"/>
      <c r="CP70" s="18" t="s">
        <v>5073</v>
      </c>
      <c r="CQ70" s="18"/>
      <c r="CR70" s="21"/>
      <c r="CS70" s="18"/>
      <c r="CT70" s="31"/>
      <c r="CU70" s="33"/>
      <c r="CV70" s="67" t="str">
        <f>FLEET7[[#This Row],[Category]]</f>
        <v>Sweeper</v>
      </c>
      <c r="CW70" s="22" t="str">
        <f t="shared" si="2"/>
        <v>BRO-05</v>
      </c>
      <c r="CX70" s="22" t="str">
        <f>IFERROR(TRIM(MID(FLEET7[[#This Row],[Secondary Asset Identifier]], FIND(" - ", FLEET7[[#This Row],[Secondary Asset Identifier]]) + 3, LEN(FLEET7[[#This Row],[Secondary Asset Identifier]]))),FLEET7[[#This Row],[Emp ID]])</f>
        <v/>
      </c>
      <c r="CY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0" s="22" t="str">
        <f>FLEET7[[#This Row],[Assigned]]</f>
        <v/>
      </c>
      <c r="DA70" s="22" t="str">
        <f t="shared" si="3"/>
        <v>BRO-05</v>
      </c>
    </row>
    <row r="71" spans="1:105" x14ac:dyDescent="0.3">
      <c r="A71" s="17" t="s">
        <v>5060</v>
      </c>
      <c r="B71" s="18" t="s">
        <v>5061</v>
      </c>
      <c r="C71" s="18" t="s">
        <v>452</v>
      </c>
      <c r="D71" s="18" t="s">
        <v>5121</v>
      </c>
      <c r="E71" s="18" t="s">
        <v>3941</v>
      </c>
      <c r="F71" s="18" t="s">
        <v>3946</v>
      </c>
      <c r="G71" s="18">
        <v>2012</v>
      </c>
      <c r="H71" s="18" t="s">
        <v>5570</v>
      </c>
      <c r="I71" s="19"/>
      <c r="J71" s="18"/>
      <c r="K71" s="20">
        <v>45789.223032407397</v>
      </c>
      <c r="L71" s="18" t="s">
        <v>5191</v>
      </c>
      <c r="M71" s="18"/>
      <c r="N71" s="18"/>
      <c r="O71" s="18"/>
      <c r="P71" s="18"/>
      <c r="Q71" s="18"/>
      <c r="R71" s="18" t="s">
        <v>7625</v>
      </c>
      <c r="S71" s="18"/>
      <c r="T71" s="18" t="s">
        <v>5067</v>
      </c>
      <c r="U71" s="18" t="s">
        <v>8425</v>
      </c>
      <c r="V71" s="18">
        <v>1008</v>
      </c>
      <c r="W71" s="18">
        <v>153.5</v>
      </c>
      <c r="X71" s="18">
        <v>153.5</v>
      </c>
      <c r="Y71" s="18">
        <v>1035</v>
      </c>
      <c r="Z71" s="18">
        <v>1035</v>
      </c>
      <c r="AA71" s="18"/>
      <c r="AB71" s="18" t="s">
        <v>3945</v>
      </c>
      <c r="AC71" s="18"/>
      <c r="AD71" s="18"/>
      <c r="AE71" s="18"/>
      <c r="AF71" s="18"/>
      <c r="AG71" s="18"/>
      <c r="AH71" s="18"/>
      <c r="AI71" s="18"/>
      <c r="AJ71" s="18"/>
      <c r="AK71" s="18"/>
      <c r="AL71" s="18"/>
      <c r="AM71" s="18"/>
      <c r="AN71" s="18"/>
      <c r="AO71" s="18" t="s">
        <v>5070</v>
      </c>
      <c r="AP71" s="18" t="s">
        <v>5071</v>
      </c>
      <c r="AQ71" s="18"/>
      <c r="AR71" s="18">
        <v>0</v>
      </c>
      <c r="AS71" s="18" t="s">
        <v>5879</v>
      </c>
      <c r="AT71" s="18"/>
      <c r="AU71" s="18">
        <v>0</v>
      </c>
      <c r="AV71" s="18">
        <v>0</v>
      </c>
      <c r="AW71" s="18">
        <v>0</v>
      </c>
      <c r="AX71" s="18"/>
      <c r="AY71" s="18" t="s">
        <v>5218</v>
      </c>
      <c r="AZ71" s="18">
        <v>16214.8</v>
      </c>
      <c r="BA71" s="18">
        <v>0</v>
      </c>
      <c r="BB71" s="18">
        <v>0</v>
      </c>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t="s">
        <v>5125</v>
      </c>
      <c r="CK71" s="18" t="s">
        <v>5719</v>
      </c>
      <c r="CL71" s="18"/>
      <c r="CM71" s="18"/>
      <c r="CN71" s="18"/>
      <c r="CO71" s="21"/>
      <c r="CP71" s="21" t="s">
        <v>5073</v>
      </c>
      <c r="CQ71" s="18"/>
      <c r="CR71" s="21"/>
      <c r="CS71" s="18"/>
      <c r="CT71" s="31"/>
      <c r="CU71" s="33"/>
      <c r="CV71" s="67" t="str">
        <f>FLEET7[[#This Row],[Category]]</f>
        <v>Sweeper</v>
      </c>
      <c r="CW71" s="22" t="str">
        <f t="shared" si="2"/>
        <v>BRO-06</v>
      </c>
      <c r="CX71" s="22" t="str">
        <f>IFERROR(TRIM(MID(FLEET7[[#This Row],[Secondary Asset Identifier]], FIND(" - ", FLEET7[[#This Row],[Secondary Asset Identifier]]) + 3, LEN(FLEET7[[#This Row],[Secondary Asset Identifier]]))),FLEET7[[#This Row],[Emp ID]])</f>
        <v/>
      </c>
      <c r="CY7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1" s="22" t="str">
        <f>FLEET7[[#This Row],[Assigned]]</f>
        <v/>
      </c>
      <c r="DA71" s="22" t="str">
        <f t="shared" si="3"/>
        <v>BRO-06</v>
      </c>
    </row>
    <row r="72" spans="1:105" x14ac:dyDescent="0.3">
      <c r="A72" s="17" t="s">
        <v>5060</v>
      </c>
      <c r="B72" s="18" t="s">
        <v>5061</v>
      </c>
      <c r="C72" s="18" t="s">
        <v>1072</v>
      </c>
      <c r="D72" s="18" t="s">
        <v>5121</v>
      </c>
      <c r="E72" s="18" t="s">
        <v>3941</v>
      </c>
      <c r="F72" s="18" t="s">
        <v>3946</v>
      </c>
      <c r="G72" s="18">
        <v>2011</v>
      </c>
      <c r="H72" s="18" t="s">
        <v>5570</v>
      </c>
      <c r="I72" s="19"/>
      <c r="J72" s="18"/>
      <c r="K72" s="20">
        <v>45789.108356481498</v>
      </c>
      <c r="L72" s="18" t="s">
        <v>5191</v>
      </c>
      <c r="M72" s="18"/>
      <c r="N72" s="18"/>
      <c r="O72" s="18"/>
      <c r="P72" s="18"/>
      <c r="Q72" s="18"/>
      <c r="R72" s="18" t="s">
        <v>5066</v>
      </c>
      <c r="S72" s="18"/>
      <c r="T72" s="18" t="s">
        <v>5067</v>
      </c>
      <c r="U72" s="18" t="s">
        <v>8426</v>
      </c>
      <c r="V72" s="18">
        <v>1008</v>
      </c>
      <c r="W72" s="18">
        <v>159.9</v>
      </c>
      <c r="X72" s="18">
        <v>159.9</v>
      </c>
      <c r="Y72" s="18">
        <v>1747</v>
      </c>
      <c r="Z72" s="18">
        <v>1747</v>
      </c>
      <c r="AA72" s="18"/>
      <c r="AB72" s="18" t="s">
        <v>3947</v>
      </c>
      <c r="AC72" s="18"/>
      <c r="AD72" s="18"/>
      <c r="AE72" s="18"/>
      <c r="AF72" s="18"/>
      <c r="AG72" s="18"/>
      <c r="AH72" s="18"/>
      <c r="AI72" s="18"/>
      <c r="AJ72" s="18"/>
      <c r="AK72" s="18"/>
      <c r="AL72" s="18"/>
      <c r="AM72" s="18"/>
      <c r="AN72" s="18"/>
      <c r="AO72" s="18" t="s">
        <v>5070</v>
      </c>
      <c r="AP72" s="18" t="s">
        <v>5071</v>
      </c>
      <c r="AQ72" s="18"/>
      <c r="AR72" s="18">
        <v>0</v>
      </c>
      <c r="AS72" s="18" t="s">
        <v>5879</v>
      </c>
      <c r="AT72" s="18"/>
      <c r="AU72" s="18">
        <v>0</v>
      </c>
      <c r="AV72" s="18">
        <v>0</v>
      </c>
      <c r="AW72" s="18">
        <v>0</v>
      </c>
      <c r="AX72" s="18"/>
      <c r="AY72" s="18" t="s">
        <v>5124</v>
      </c>
      <c r="AZ72" s="18">
        <v>12000</v>
      </c>
      <c r="BA72" s="18">
        <v>0</v>
      </c>
      <c r="BB72" s="18">
        <v>0</v>
      </c>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t="s">
        <v>5125</v>
      </c>
      <c r="CK72" s="18" t="s">
        <v>5683</v>
      </c>
      <c r="CL72" s="18"/>
      <c r="CM72" s="18"/>
      <c r="CN72" s="18"/>
      <c r="CO72" s="21"/>
      <c r="CP72" s="21" t="s">
        <v>5073</v>
      </c>
      <c r="CQ72" s="18"/>
      <c r="CR72" s="21"/>
      <c r="CS72" s="18"/>
      <c r="CT72" s="31"/>
      <c r="CU72" s="33"/>
      <c r="CV72" s="67" t="str">
        <f>FLEET7[[#This Row],[Category]]</f>
        <v>Sweeper</v>
      </c>
      <c r="CW72" s="22" t="str">
        <f t="shared" si="2"/>
        <v>BRO-07</v>
      </c>
      <c r="CX72" s="22" t="str">
        <f>IFERROR(TRIM(MID(FLEET7[[#This Row],[Secondary Asset Identifier]], FIND(" - ", FLEET7[[#This Row],[Secondary Asset Identifier]]) + 3, LEN(FLEET7[[#This Row],[Secondary Asset Identifier]]))),FLEET7[[#This Row],[Emp ID]])</f>
        <v/>
      </c>
      <c r="CY7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2" s="22" t="str">
        <f>FLEET7[[#This Row],[Assigned]]</f>
        <v/>
      </c>
      <c r="DA72" s="22" t="str">
        <f t="shared" si="3"/>
        <v>BRO-07</v>
      </c>
    </row>
    <row r="73" spans="1:105" x14ac:dyDescent="0.3">
      <c r="A73" s="17" t="s">
        <v>5060</v>
      </c>
      <c r="B73" s="18" t="s">
        <v>5061</v>
      </c>
      <c r="C73" s="18" t="s">
        <v>13</v>
      </c>
      <c r="D73" s="18" t="s">
        <v>5121</v>
      </c>
      <c r="E73" s="18" t="s">
        <v>3949</v>
      </c>
      <c r="F73" s="18" t="s">
        <v>3950</v>
      </c>
      <c r="G73" s="18">
        <v>2013</v>
      </c>
      <c r="H73" s="18" t="s">
        <v>5570</v>
      </c>
      <c r="I73" s="19"/>
      <c r="J73" s="18"/>
      <c r="K73" s="20">
        <v>45788.578506944403</v>
      </c>
      <c r="L73" s="18" t="s">
        <v>5191</v>
      </c>
      <c r="M73" s="18"/>
      <c r="N73" s="18"/>
      <c r="O73" s="18"/>
      <c r="P73" s="18"/>
      <c r="Q73" s="18"/>
      <c r="R73" s="18" t="s">
        <v>5103</v>
      </c>
      <c r="S73" s="18"/>
      <c r="T73" s="18" t="s">
        <v>5067</v>
      </c>
      <c r="U73" s="18" t="s">
        <v>8427</v>
      </c>
      <c r="V73" s="18">
        <v>1006</v>
      </c>
      <c r="W73" s="18">
        <v>231</v>
      </c>
      <c r="X73" s="18">
        <v>231</v>
      </c>
      <c r="Y73" s="18">
        <v>1194</v>
      </c>
      <c r="Z73" s="18">
        <v>1194</v>
      </c>
      <c r="AA73" s="18"/>
      <c r="AB73" s="18" t="s">
        <v>3948</v>
      </c>
      <c r="AC73" s="18"/>
      <c r="AD73" s="18"/>
      <c r="AE73" s="18"/>
      <c r="AF73" s="18"/>
      <c r="AG73" s="18"/>
      <c r="AH73" s="18" t="s">
        <v>3951</v>
      </c>
      <c r="AI73" s="18"/>
      <c r="AJ73" s="18"/>
      <c r="AK73" s="18"/>
      <c r="AL73" s="18"/>
      <c r="AM73" s="18"/>
      <c r="AN73" s="18"/>
      <c r="AO73" s="18" t="s">
        <v>5070</v>
      </c>
      <c r="AP73" s="18" t="s">
        <v>5071</v>
      </c>
      <c r="AQ73" s="18"/>
      <c r="AR73" s="18">
        <v>0</v>
      </c>
      <c r="AS73" s="18" t="s">
        <v>5879</v>
      </c>
      <c r="AT73" s="18"/>
      <c r="AU73" s="18">
        <v>0</v>
      </c>
      <c r="AV73" s="18">
        <v>0</v>
      </c>
      <c r="AW73" s="18">
        <v>0</v>
      </c>
      <c r="AX73" s="18"/>
      <c r="AY73" s="18" t="s">
        <v>5182</v>
      </c>
      <c r="AZ73" s="18">
        <v>5750</v>
      </c>
      <c r="BA73" s="18">
        <v>0</v>
      </c>
      <c r="BB73" s="18">
        <v>0</v>
      </c>
      <c r="BC73" s="18"/>
      <c r="BD73" s="18"/>
      <c r="BE73" s="18"/>
      <c r="BF73" s="18"/>
      <c r="BG73" s="18"/>
      <c r="BH73" s="18"/>
      <c r="BI73" s="18"/>
      <c r="BJ73" s="18"/>
      <c r="BK73" s="18"/>
      <c r="BL73" s="18"/>
      <c r="BM73" s="18"/>
      <c r="BN73" s="18"/>
      <c r="BO73" s="18"/>
      <c r="BP73" s="18"/>
      <c r="BQ73" s="18"/>
      <c r="BR73" s="18"/>
      <c r="BS73" s="18"/>
      <c r="BT73" s="18"/>
      <c r="BU73" s="18"/>
      <c r="BV73" s="18"/>
      <c r="BW73" s="18"/>
      <c r="BX73" s="18"/>
      <c r="BY73" s="18"/>
      <c r="BZ73" s="18"/>
      <c r="CA73" s="18"/>
      <c r="CB73" s="18"/>
      <c r="CC73" s="18"/>
      <c r="CD73" s="18"/>
      <c r="CE73" s="18"/>
      <c r="CF73" s="18"/>
      <c r="CG73" s="18"/>
      <c r="CH73" s="18"/>
      <c r="CI73" s="18"/>
      <c r="CJ73" s="18" t="s">
        <v>5125</v>
      </c>
      <c r="CK73" s="18" t="s">
        <v>5721</v>
      </c>
      <c r="CL73" s="18"/>
      <c r="CM73" s="18"/>
      <c r="CN73" s="18"/>
      <c r="CO73" s="21"/>
      <c r="CP73" s="21" t="s">
        <v>5073</v>
      </c>
      <c r="CQ73" s="18"/>
      <c r="CR73" s="21"/>
      <c r="CS73" s="18"/>
      <c r="CT73" s="31"/>
      <c r="CU73" s="33"/>
      <c r="CV73" s="67" t="str">
        <f>FLEET7[[#This Row],[Category]]</f>
        <v>Sweeper</v>
      </c>
      <c r="CW73" s="22" t="str">
        <f t="shared" si="2"/>
        <v>BRO-08</v>
      </c>
      <c r="CX73" s="22" t="str">
        <f>IFERROR(TRIM(MID(FLEET7[[#This Row],[Secondary Asset Identifier]], FIND(" - ", FLEET7[[#This Row],[Secondary Asset Identifier]]) + 3, LEN(FLEET7[[#This Row],[Secondary Asset Identifier]]))),FLEET7[[#This Row],[Emp ID]])</f>
        <v/>
      </c>
      <c r="CY7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3" s="22" t="str">
        <f>FLEET7[[#This Row],[Assigned]]</f>
        <v/>
      </c>
      <c r="DA73" s="22" t="str">
        <f t="shared" si="3"/>
        <v>BRO-08</v>
      </c>
    </row>
    <row r="74" spans="1:105" x14ac:dyDescent="0.3">
      <c r="A74" s="17" t="s">
        <v>5060</v>
      </c>
      <c r="B74" s="18" t="s">
        <v>5061</v>
      </c>
      <c r="C74" s="18" t="s">
        <v>14</v>
      </c>
      <c r="D74" s="18" t="s">
        <v>5121</v>
      </c>
      <c r="E74" s="18" t="s">
        <v>3949</v>
      </c>
      <c r="F74" s="18" t="s">
        <v>3950</v>
      </c>
      <c r="G74" s="18">
        <v>2014</v>
      </c>
      <c r="H74" s="18" t="s">
        <v>5570</v>
      </c>
      <c r="I74" s="19"/>
      <c r="J74" s="18"/>
      <c r="K74" s="20">
        <v>45788.588240740697</v>
      </c>
      <c r="L74" s="18" t="s">
        <v>5191</v>
      </c>
      <c r="M74" s="18"/>
      <c r="N74" s="18"/>
      <c r="O74" s="18"/>
      <c r="P74" s="18"/>
      <c r="Q74" s="18"/>
      <c r="R74" s="18" t="s">
        <v>7625</v>
      </c>
      <c r="S74" s="18"/>
      <c r="T74" s="18" t="s">
        <v>5067</v>
      </c>
      <c r="U74" s="18" t="s">
        <v>8133</v>
      </c>
      <c r="V74" s="18">
        <v>1009</v>
      </c>
      <c r="W74" s="18">
        <v>887.6</v>
      </c>
      <c r="X74" s="18">
        <v>887.6</v>
      </c>
      <c r="Y74" s="18">
        <v>837</v>
      </c>
      <c r="Z74" s="18">
        <v>837</v>
      </c>
      <c r="AA74" s="18"/>
      <c r="AB74" s="18" t="s">
        <v>3952</v>
      </c>
      <c r="AC74" s="18"/>
      <c r="AD74" s="18"/>
      <c r="AE74" s="18"/>
      <c r="AF74" s="18"/>
      <c r="AG74" s="18"/>
      <c r="AH74" s="18" t="s">
        <v>3951</v>
      </c>
      <c r="AI74" s="18"/>
      <c r="AJ74" s="18"/>
      <c r="AK74" s="18"/>
      <c r="AL74" s="18"/>
      <c r="AM74" s="18"/>
      <c r="AN74" s="18"/>
      <c r="AO74" s="18" t="s">
        <v>5070</v>
      </c>
      <c r="AP74" s="18" t="s">
        <v>5071</v>
      </c>
      <c r="AQ74" s="18"/>
      <c r="AR74" s="18">
        <v>0</v>
      </c>
      <c r="AS74" s="18" t="s">
        <v>5879</v>
      </c>
      <c r="AT74" s="18"/>
      <c r="AU74" s="18">
        <v>0</v>
      </c>
      <c r="AV74" s="18">
        <v>0</v>
      </c>
      <c r="AW74" s="18">
        <v>0</v>
      </c>
      <c r="AX74" s="18"/>
      <c r="AY74" s="18"/>
      <c r="AZ74" s="18">
        <v>0</v>
      </c>
      <c r="BA74" s="18">
        <v>0</v>
      </c>
      <c r="BB74" s="18">
        <v>0</v>
      </c>
      <c r="BC74" s="18"/>
      <c r="BD74" s="18"/>
      <c r="BE74" s="18"/>
      <c r="BF74" s="18"/>
      <c r="BG74" s="18"/>
      <c r="BH74" s="18"/>
      <c r="BI74" s="18"/>
      <c r="BJ74" s="18"/>
      <c r="BK74" s="18"/>
      <c r="BL74" s="18"/>
      <c r="BM74" s="18"/>
      <c r="BN74" s="18"/>
      <c r="BO74" s="18"/>
      <c r="BP74" s="18"/>
      <c r="BQ74" s="18"/>
      <c r="BR74" s="18"/>
      <c r="BS74" s="18"/>
      <c r="BT74" s="18"/>
      <c r="BU74" s="18"/>
      <c r="BV74" s="18"/>
      <c r="BW74" s="18"/>
      <c r="BX74" s="18"/>
      <c r="BY74" s="18"/>
      <c r="BZ74" s="18"/>
      <c r="CA74" s="18"/>
      <c r="CB74" s="18"/>
      <c r="CC74" s="18"/>
      <c r="CD74" s="18"/>
      <c r="CE74" s="18"/>
      <c r="CF74" s="18"/>
      <c r="CG74" s="18"/>
      <c r="CH74" s="18"/>
      <c r="CI74" s="18"/>
      <c r="CJ74" s="18" t="s">
        <v>5125</v>
      </c>
      <c r="CK74" s="18" t="s">
        <v>5627</v>
      </c>
      <c r="CL74" s="18"/>
      <c r="CM74" s="18"/>
      <c r="CN74" s="18"/>
      <c r="CO74" s="21"/>
      <c r="CP74" s="18" t="s">
        <v>5073</v>
      </c>
      <c r="CQ74" s="18"/>
      <c r="CR74" s="21"/>
      <c r="CS74" s="18"/>
      <c r="CT74" s="31"/>
      <c r="CU74" s="33"/>
      <c r="CV74" s="67" t="str">
        <f>FLEET7[[#This Row],[Category]]</f>
        <v>Sweeper</v>
      </c>
      <c r="CW74" s="22" t="str">
        <f t="shared" si="2"/>
        <v>BRO-09</v>
      </c>
      <c r="CX74" s="22" t="str">
        <f>IFERROR(TRIM(MID(FLEET7[[#This Row],[Secondary Asset Identifier]], FIND(" - ", FLEET7[[#This Row],[Secondary Asset Identifier]]) + 3, LEN(FLEET7[[#This Row],[Secondary Asset Identifier]]))),FLEET7[[#This Row],[Emp ID]])</f>
        <v/>
      </c>
      <c r="CY7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4" s="22" t="str">
        <f>FLEET7[[#This Row],[Assigned]]</f>
        <v/>
      </c>
      <c r="DA74" s="22" t="str">
        <f t="shared" si="3"/>
        <v>BRO-09</v>
      </c>
    </row>
    <row r="75" spans="1:105" x14ac:dyDescent="0.3">
      <c r="A75" s="17" t="s">
        <v>5060</v>
      </c>
      <c r="B75" s="18" t="s">
        <v>5061</v>
      </c>
      <c r="C75" s="18" t="s">
        <v>16</v>
      </c>
      <c r="D75" s="18" t="s">
        <v>5121</v>
      </c>
      <c r="E75" s="18" t="s">
        <v>3941</v>
      </c>
      <c r="F75" s="18" t="s">
        <v>3954</v>
      </c>
      <c r="G75" s="18">
        <v>2014</v>
      </c>
      <c r="H75" s="18" t="s">
        <v>5570</v>
      </c>
      <c r="I75" s="19"/>
      <c r="J75" s="18"/>
      <c r="K75" s="20">
        <v>45788.595694444397</v>
      </c>
      <c r="L75" s="18" t="s">
        <v>5191</v>
      </c>
      <c r="M75" s="18"/>
      <c r="N75" s="18"/>
      <c r="O75" s="18"/>
      <c r="P75" s="18"/>
      <c r="Q75" s="18"/>
      <c r="R75" s="18" t="s">
        <v>5144</v>
      </c>
      <c r="S75" s="18"/>
      <c r="T75" s="18" t="s">
        <v>5067</v>
      </c>
      <c r="U75" s="18" t="s">
        <v>1507</v>
      </c>
      <c r="V75" s="18">
        <v>1012</v>
      </c>
      <c r="W75" s="18">
        <v>241.2</v>
      </c>
      <c r="X75" s="18">
        <v>241.2</v>
      </c>
      <c r="Y75" s="18">
        <v>857</v>
      </c>
      <c r="Z75" s="18">
        <v>857</v>
      </c>
      <c r="AA75" s="18"/>
      <c r="AB75" s="18" t="s">
        <v>3953</v>
      </c>
      <c r="AC75" s="18"/>
      <c r="AD75" s="18"/>
      <c r="AE75" s="18"/>
      <c r="AF75" s="18"/>
      <c r="AG75" s="18"/>
      <c r="AH75" s="18"/>
      <c r="AI75" s="18"/>
      <c r="AJ75" s="18"/>
      <c r="AK75" s="18"/>
      <c r="AL75" s="18"/>
      <c r="AM75" s="18"/>
      <c r="AN75" s="18"/>
      <c r="AO75" s="18" t="s">
        <v>5070</v>
      </c>
      <c r="AP75" s="18" t="s">
        <v>5071</v>
      </c>
      <c r="AQ75" s="18"/>
      <c r="AR75" s="18">
        <v>0</v>
      </c>
      <c r="AS75" s="18" t="s">
        <v>5879</v>
      </c>
      <c r="AT75" s="18"/>
      <c r="AU75" s="18">
        <v>0</v>
      </c>
      <c r="AV75" s="18">
        <v>0</v>
      </c>
      <c r="AW75" s="18">
        <v>0</v>
      </c>
      <c r="AX75" s="18"/>
      <c r="AY75" s="18"/>
      <c r="AZ75" s="18">
        <v>0</v>
      </c>
      <c r="BA75" s="18">
        <v>0</v>
      </c>
      <c r="BB75" s="18">
        <v>0</v>
      </c>
      <c r="BC75" s="18"/>
      <c r="BD75" s="18"/>
      <c r="BE75" s="18"/>
      <c r="BF75" s="18"/>
      <c r="BG75" s="18"/>
      <c r="BH75" s="18"/>
      <c r="BI75" s="18"/>
      <c r="BJ75" s="18"/>
      <c r="BK75" s="18"/>
      <c r="BL75" s="18"/>
      <c r="BM75" s="18"/>
      <c r="BN75" s="18"/>
      <c r="BO75" s="18"/>
      <c r="BP75" s="18"/>
      <c r="BQ75" s="18"/>
      <c r="BR75" s="18"/>
      <c r="BS75" s="18"/>
      <c r="BT75" s="18"/>
      <c r="BU75" s="18"/>
      <c r="BV75" s="18"/>
      <c r="BW75" s="18"/>
      <c r="BX75" s="18"/>
      <c r="BY75" s="18"/>
      <c r="BZ75" s="18"/>
      <c r="CA75" s="18"/>
      <c r="CB75" s="18"/>
      <c r="CC75" s="18"/>
      <c r="CD75" s="18"/>
      <c r="CE75" s="18"/>
      <c r="CF75" s="18"/>
      <c r="CG75" s="18"/>
      <c r="CH75" s="18"/>
      <c r="CI75" s="18"/>
      <c r="CJ75" s="18" t="s">
        <v>5125</v>
      </c>
      <c r="CK75" s="18" t="s">
        <v>5571</v>
      </c>
      <c r="CL75" s="18"/>
      <c r="CM75" s="18"/>
      <c r="CN75" s="18"/>
      <c r="CO75" s="21"/>
      <c r="CP75" s="21" t="s">
        <v>5073</v>
      </c>
      <c r="CQ75" s="18"/>
      <c r="CR75" s="21"/>
      <c r="CS75" s="18"/>
      <c r="CT75" s="31"/>
      <c r="CU75" s="33"/>
      <c r="CV75" s="67" t="str">
        <f>FLEET7[[#This Row],[Category]]</f>
        <v>Sweeper</v>
      </c>
      <c r="CW75" s="22" t="str">
        <f t="shared" si="2"/>
        <v>BRO-10</v>
      </c>
      <c r="CX75" s="22" t="str">
        <f>IFERROR(TRIM(MID(FLEET7[[#This Row],[Secondary Asset Identifier]], FIND(" - ", FLEET7[[#This Row],[Secondary Asset Identifier]]) + 3, LEN(FLEET7[[#This Row],[Secondary Asset Identifier]]))),FLEET7[[#This Row],[Emp ID]])</f>
        <v/>
      </c>
      <c r="CY7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5" s="22" t="str">
        <f>FLEET7[[#This Row],[Assigned]]</f>
        <v/>
      </c>
      <c r="DA75" s="22" t="str">
        <f t="shared" si="3"/>
        <v>BRO-10</v>
      </c>
    </row>
    <row r="76" spans="1:105" x14ac:dyDescent="0.3">
      <c r="A76" s="17" t="s">
        <v>5060</v>
      </c>
      <c r="B76" s="18" t="s">
        <v>5061</v>
      </c>
      <c r="C76" s="18" t="s">
        <v>485</v>
      </c>
      <c r="D76" s="18" t="s">
        <v>5062</v>
      </c>
      <c r="E76" s="18" t="s">
        <v>571</v>
      </c>
      <c r="F76" s="18" t="s">
        <v>1022</v>
      </c>
      <c r="G76" s="18">
        <v>2011</v>
      </c>
      <c r="H76" s="18" t="s">
        <v>5074</v>
      </c>
      <c r="I76" s="19"/>
      <c r="J76" s="18"/>
      <c r="K76" s="20">
        <v>45788.594664351898</v>
      </c>
      <c r="L76" s="18" t="s">
        <v>5191</v>
      </c>
      <c r="M76" s="18"/>
      <c r="N76" s="18"/>
      <c r="O76" s="18"/>
      <c r="P76" s="18"/>
      <c r="Q76" s="18"/>
      <c r="R76" s="18" t="s">
        <v>7651</v>
      </c>
      <c r="S76" s="18"/>
      <c r="T76" s="18" t="s">
        <v>5067</v>
      </c>
      <c r="U76" s="18" t="s">
        <v>8133</v>
      </c>
      <c r="V76" s="18">
        <v>1006</v>
      </c>
      <c r="W76" s="18">
        <v>190112.4</v>
      </c>
      <c r="X76" s="18">
        <v>190112.4</v>
      </c>
      <c r="Y76" s="18">
        <v>1587</v>
      </c>
      <c r="Z76" s="18">
        <v>1587</v>
      </c>
      <c r="AA76" s="18"/>
      <c r="AB76" s="18" t="s">
        <v>1021</v>
      </c>
      <c r="AC76" s="18"/>
      <c r="AD76" s="18" t="s">
        <v>1020</v>
      </c>
      <c r="AE76" s="18" t="s">
        <v>5069</v>
      </c>
      <c r="AF76" s="18"/>
      <c r="AG76" s="18"/>
      <c r="AH76" s="18" t="s">
        <v>1019</v>
      </c>
      <c r="AI76" s="18"/>
      <c r="AJ76" s="18"/>
      <c r="AK76" s="18"/>
      <c r="AL76" s="18"/>
      <c r="AM76" s="18"/>
      <c r="AN76" s="18"/>
      <c r="AO76" s="18" t="s">
        <v>5070</v>
      </c>
      <c r="AP76" s="18" t="s">
        <v>5071</v>
      </c>
      <c r="AQ76" s="18">
        <v>0</v>
      </c>
      <c r="AR76" s="18">
        <v>0</v>
      </c>
      <c r="AS76" s="18" t="s">
        <v>5879</v>
      </c>
      <c r="AT76" s="18">
        <v>0</v>
      </c>
      <c r="AU76" s="18">
        <v>0</v>
      </c>
      <c r="AV76" s="18">
        <v>0</v>
      </c>
      <c r="AW76" s="18">
        <v>0</v>
      </c>
      <c r="AX76" s="18"/>
      <c r="AY76" s="18"/>
      <c r="AZ76" s="18">
        <v>0</v>
      </c>
      <c r="BA76" s="18">
        <v>0</v>
      </c>
      <c r="BB76" s="18">
        <v>0</v>
      </c>
      <c r="BC76" s="18"/>
      <c r="BD76" s="18"/>
      <c r="BE76" s="18"/>
      <c r="BF76" s="18"/>
      <c r="BG76" s="18"/>
      <c r="BH76" s="18"/>
      <c r="BI76" s="18"/>
      <c r="BJ76" s="18"/>
      <c r="BK76" s="18"/>
      <c r="BL76" s="18"/>
      <c r="BM76" s="18"/>
      <c r="BN76" s="18"/>
      <c r="BO76" s="18"/>
      <c r="BP76" s="18"/>
      <c r="BQ76" s="18"/>
      <c r="BR76" s="18"/>
      <c r="BS76" s="18"/>
      <c r="BT76" s="18"/>
      <c r="BU76" s="18"/>
      <c r="BV76" s="18"/>
      <c r="BW76" s="18"/>
      <c r="BX76" s="18"/>
      <c r="BY76" s="18"/>
      <c r="BZ76" s="18"/>
      <c r="CA76" s="18"/>
      <c r="CB76" s="18"/>
      <c r="CC76" s="18"/>
      <c r="CD76" s="18"/>
      <c r="CE76" s="18"/>
      <c r="CF76" s="18"/>
      <c r="CG76" s="18"/>
      <c r="CH76" s="18"/>
      <c r="CI76" s="18"/>
      <c r="CJ76" s="18" t="s">
        <v>5076</v>
      </c>
      <c r="CK76" s="18" t="s">
        <v>5634</v>
      </c>
      <c r="CL76" s="18"/>
      <c r="CM76" s="18"/>
      <c r="CN76" s="18"/>
      <c r="CO76" s="21"/>
      <c r="CP76" s="21" t="s">
        <v>5073</v>
      </c>
      <c r="CQ76" s="18"/>
      <c r="CR76" s="21"/>
      <c r="CS76" s="18"/>
      <c r="CT76" s="31"/>
      <c r="CU76" s="33"/>
      <c r="CV76" s="67" t="str">
        <f>FLEET7[[#This Row],[Category]]</f>
        <v>Heavy Truck</v>
      </c>
      <c r="CW76" s="22" t="str">
        <f t="shared" si="2"/>
        <v>BT-02S</v>
      </c>
      <c r="CX76" s="22" t="str">
        <f>IFERROR(TRIM(MID(FLEET7[[#This Row],[Secondary Asset Identifier]], FIND(" - ", FLEET7[[#This Row],[Secondary Asset Identifier]]) + 3, LEN(FLEET7[[#This Row],[Secondary Asset Identifier]]))),FLEET7[[#This Row],[Emp ID]])</f>
        <v/>
      </c>
      <c r="CY7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6" s="22" t="str">
        <f>FLEET7[[#This Row],[Assigned]]</f>
        <v/>
      </c>
      <c r="DA76" s="22" t="str">
        <f t="shared" si="3"/>
        <v>BT-02S</v>
      </c>
    </row>
    <row r="77" spans="1:105" x14ac:dyDescent="0.3">
      <c r="A77" s="17" t="s">
        <v>5060</v>
      </c>
      <c r="B77" s="18" t="s">
        <v>5061</v>
      </c>
      <c r="C77" s="18" t="s">
        <v>3493</v>
      </c>
      <c r="D77" s="18" t="s">
        <v>5121</v>
      </c>
      <c r="E77" s="18" t="s">
        <v>7704</v>
      </c>
      <c r="F77" s="18" t="s">
        <v>7705</v>
      </c>
      <c r="G77" s="18">
        <v>2013</v>
      </c>
      <c r="H77" s="18" t="s">
        <v>5647</v>
      </c>
      <c r="I77" s="19" t="s">
        <v>7706</v>
      </c>
      <c r="J77" s="18"/>
      <c r="K77" s="20">
        <v>45789.396030092597</v>
      </c>
      <c r="L77" s="18" t="s">
        <v>5065</v>
      </c>
      <c r="M77" s="18"/>
      <c r="N77" s="18"/>
      <c r="O77" s="18"/>
      <c r="P77" s="18"/>
      <c r="Q77" s="18"/>
      <c r="R77" s="18" t="s">
        <v>7845</v>
      </c>
      <c r="S77" s="18"/>
      <c r="T77" s="18" t="s">
        <v>5067</v>
      </c>
      <c r="U77" s="18" t="s">
        <v>5068</v>
      </c>
      <c r="V77" s="18">
        <v>149</v>
      </c>
      <c r="W77" s="18">
        <v>8.6999999999999993</v>
      </c>
      <c r="X77" s="18">
        <v>8.6999999999999993</v>
      </c>
      <c r="Y77" s="18">
        <v>1889</v>
      </c>
      <c r="Z77" s="18">
        <v>1889</v>
      </c>
      <c r="AA77" s="18"/>
      <c r="AB77" s="18" t="s">
        <v>7707</v>
      </c>
      <c r="AC77" s="18"/>
      <c r="AD77" s="18"/>
      <c r="AE77" s="18"/>
      <c r="AF77" s="18"/>
      <c r="AG77" s="18"/>
      <c r="AH77" s="18"/>
      <c r="AI77" s="18"/>
      <c r="AJ77" s="18"/>
      <c r="AK77" s="18"/>
      <c r="AL77" s="18"/>
      <c r="AM77" s="18"/>
      <c r="AN77" s="18"/>
      <c r="AO77" s="18" t="s">
        <v>5070</v>
      </c>
      <c r="AP77" s="18"/>
      <c r="AQ77" s="18">
        <v>0</v>
      </c>
      <c r="AR77" s="18">
        <v>0</v>
      </c>
      <c r="AS77" s="18" t="s">
        <v>5879</v>
      </c>
      <c r="AT77" s="18">
        <v>0</v>
      </c>
      <c r="AU77" s="18">
        <v>0</v>
      </c>
      <c r="AV77" s="18">
        <v>0</v>
      </c>
      <c r="AW77" s="18">
        <v>0</v>
      </c>
      <c r="AX77" s="18"/>
      <c r="AY77" s="18"/>
      <c r="AZ77" s="18"/>
      <c r="BA77" s="18"/>
      <c r="BB77" s="18"/>
      <c r="BC77" s="18"/>
      <c r="BD77" s="18"/>
      <c r="BE77" s="18"/>
      <c r="BF77" s="18"/>
      <c r="BG77" s="18"/>
      <c r="BH77" s="18"/>
      <c r="BI77" s="18"/>
      <c r="BJ77" s="18"/>
      <c r="BK77" s="18"/>
      <c r="BL77" s="18"/>
      <c r="BM77" s="18"/>
      <c r="BN77" s="18"/>
      <c r="BO77" s="18"/>
      <c r="BP77" s="18"/>
      <c r="BQ77" s="18"/>
      <c r="BR77" s="18"/>
      <c r="BS77" s="18"/>
      <c r="BT77" s="18"/>
      <c r="BU77" s="18"/>
      <c r="BV77" s="18"/>
      <c r="BW77" s="18"/>
      <c r="BX77" s="18"/>
      <c r="BY77" s="18"/>
      <c r="BZ77" s="18"/>
      <c r="CA77" s="18"/>
      <c r="CB77" s="18"/>
      <c r="CC77" s="18"/>
      <c r="CD77" s="18"/>
      <c r="CE77" s="18"/>
      <c r="CF77" s="18"/>
      <c r="CG77" s="18"/>
      <c r="CH77" s="18"/>
      <c r="CI77" s="18"/>
      <c r="CJ77" s="18" t="s">
        <v>5125</v>
      </c>
      <c r="CK77" s="18" t="s">
        <v>7708</v>
      </c>
      <c r="CL77" s="18"/>
      <c r="CM77" s="18"/>
      <c r="CN77" s="18"/>
      <c r="CO77" s="21"/>
      <c r="CP77" s="18" t="s">
        <v>5079</v>
      </c>
      <c r="CQ77" s="18"/>
      <c r="CR77" s="21"/>
      <c r="CS77" s="18"/>
      <c r="CT77" s="31"/>
      <c r="CU77" s="33"/>
      <c r="CV77" s="67" t="str">
        <f>FLEET7[[#This Row],[Category]]</f>
        <v>Crane</v>
      </c>
      <c r="CW77" s="22" t="str">
        <f t="shared" si="2"/>
        <v>CC-03</v>
      </c>
      <c r="CX77" s="22" t="str">
        <f>IFERROR(TRIM(MID(FLEET7[[#This Row],[Secondary Asset Identifier]], FIND(" - ", FLEET7[[#This Row],[Secondary Asset Identifier]]) + 3, LEN(FLEET7[[#This Row],[Secondary Asset Identifier]]))),FLEET7[[#This Row],[Emp ID]])</f>
        <v/>
      </c>
      <c r="CY7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7" s="22" t="str">
        <f>FLEET7[[#This Row],[Assigned]]</f>
        <v/>
      </c>
      <c r="DA77" s="22" t="str">
        <f t="shared" si="3"/>
        <v>CC-03</v>
      </c>
    </row>
    <row r="78" spans="1:105" ht="24" x14ac:dyDescent="0.3">
      <c r="A78" s="17" t="s">
        <v>5060</v>
      </c>
      <c r="B78" s="18" t="s">
        <v>5061</v>
      </c>
      <c r="C78" s="18" t="s">
        <v>1091</v>
      </c>
      <c r="D78" s="18" t="s">
        <v>5121</v>
      </c>
      <c r="E78" s="18" t="s">
        <v>3956</v>
      </c>
      <c r="F78" s="18" t="s">
        <v>3957</v>
      </c>
      <c r="G78" s="18">
        <v>2001</v>
      </c>
      <c r="H78" s="18" t="s">
        <v>5735</v>
      </c>
      <c r="I78" s="19" t="s">
        <v>5780</v>
      </c>
      <c r="J78" s="18"/>
      <c r="K78" s="20">
        <v>45785.596782407403</v>
      </c>
      <c r="L78" s="18" t="s">
        <v>5781</v>
      </c>
      <c r="M78" s="18"/>
      <c r="N78" s="18"/>
      <c r="O78" s="18"/>
      <c r="P78" s="18"/>
      <c r="Q78" s="18"/>
      <c r="R78" s="18" t="s">
        <v>8428</v>
      </c>
      <c r="S78" s="18"/>
      <c r="T78" s="18" t="s">
        <v>5067</v>
      </c>
      <c r="U78" s="18" t="s">
        <v>5232</v>
      </c>
      <c r="V78" s="18"/>
      <c r="W78" s="18">
        <v>0</v>
      </c>
      <c r="X78" s="18">
        <v>0</v>
      </c>
      <c r="Y78" s="18">
        <v>0</v>
      </c>
      <c r="Z78" s="18">
        <v>0</v>
      </c>
      <c r="AA78" s="18" t="s">
        <v>5783</v>
      </c>
      <c r="AB78" s="18" t="s">
        <v>3955</v>
      </c>
      <c r="AC78" s="18"/>
      <c r="AD78" s="18"/>
      <c r="AE78" s="18"/>
      <c r="AF78" s="18"/>
      <c r="AG78" s="18"/>
      <c r="AH78" s="18" t="s">
        <v>3958</v>
      </c>
      <c r="AI78" s="18"/>
      <c r="AJ78" s="18"/>
      <c r="AK78" s="18"/>
      <c r="AL78" s="18"/>
      <c r="AM78" s="18"/>
      <c r="AN78" s="18"/>
      <c r="AO78" s="18" t="s">
        <v>5070</v>
      </c>
      <c r="AP78" s="18" t="s">
        <v>5071</v>
      </c>
      <c r="AQ78" s="18">
        <v>0</v>
      </c>
      <c r="AR78" s="18">
        <v>0</v>
      </c>
      <c r="AS78" s="18" t="s">
        <v>5879</v>
      </c>
      <c r="AT78" s="18">
        <v>0</v>
      </c>
      <c r="AU78" s="18">
        <v>0</v>
      </c>
      <c r="AV78" s="18">
        <v>0</v>
      </c>
      <c r="AW78" s="18">
        <v>0</v>
      </c>
      <c r="AX78" s="18"/>
      <c r="AY78" s="18" t="s">
        <v>5784</v>
      </c>
      <c r="AZ78" s="18">
        <v>63500</v>
      </c>
      <c r="BA78" s="18">
        <v>0</v>
      </c>
      <c r="BB78" s="18">
        <v>0</v>
      </c>
      <c r="BC78" s="18"/>
      <c r="BD78" s="18"/>
      <c r="BE78" s="18"/>
      <c r="BF78" s="18"/>
      <c r="BG78" s="18"/>
      <c r="BH78" s="18"/>
      <c r="BI78" s="18"/>
      <c r="BJ78" s="18"/>
      <c r="BK78" s="18"/>
      <c r="BL78" s="18"/>
      <c r="BM78" s="18"/>
      <c r="BN78" s="18"/>
      <c r="BO78" s="18"/>
      <c r="BP78" s="18"/>
      <c r="BQ78" s="18"/>
      <c r="BR78" s="18"/>
      <c r="BS78" s="18"/>
      <c r="BT78" s="18"/>
      <c r="BU78" s="18"/>
      <c r="BV78" s="18"/>
      <c r="BW78" s="18"/>
      <c r="BX78" s="18"/>
      <c r="BY78" s="18"/>
      <c r="BZ78" s="18"/>
      <c r="CA78" s="18"/>
      <c r="CB78" s="18"/>
      <c r="CC78" s="18"/>
      <c r="CD78" s="18"/>
      <c r="CE78" s="18"/>
      <c r="CF78" s="18"/>
      <c r="CG78" s="18"/>
      <c r="CH78" s="18"/>
      <c r="CI78" s="18"/>
      <c r="CJ78" s="18"/>
      <c r="CK78" s="18"/>
      <c r="CL78" s="18"/>
      <c r="CM78" s="18"/>
      <c r="CN78" s="18"/>
      <c r="CO78" s="21"/>
      <c r="CP78" s="18" t="s">
        <v>5073</v>
      </c>
      <c r="CQ78" s="18"/>
      <c r="CR78" s="21"/>
      <c r="CS78" s="18"/>
      <c r="CT78" s="31"/>
      <c r="CU78" s="33"/>
      <c r="CV78" s="67" t="str">
        <f>FLEET7[[#This Row],[Category]]</f>
        <v>Concrete Finish</v>
      </c>
      <c r="CW78" s="22" t="str">
        <f t="shared" si="2"/>
        <v>CFM-01</v>
      </c>
      <c r="CX78" s="22" t="str">
        <f>IFERROR(TRIM(MID(FLEET7[[#This Row],[Secondary Asset Identifier]], FIND(" - ", FLEET7[[#This Row],[Secondary Asset Identifier]]) + 3, LEN(FLEET7[[#This Row],[Secondary Asset Identifier]]))),FLEET7[[#This Row],[Emp ID]])</f>
        <v/>
      </c>
      <c r="CY7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8" s="22" t="str">
        <f>FLEET7[[#This Row],[Assigned]]</f>
        <v/>
      </c>
      <c r="DA78" s="22" t="str">
        <f t="shared" si="3"/>
        <v>CFM-01</v>
      </c>
    </row>
    <row r="79" spans="1:105" ht="24" x14ac:dyDescent="0.3">
      <c r="A79" s="17" t="s">
        <v>5060</v>
      </c>
      <c r="B79" s="18" t="s">
        <v>5061</v>
      </c>
      <c r="C79" s="18" t="s">
        <v>1094</v>
      </c>
      <c r="D79" s="18" t="s">
        <v>5121</v>
      </c>
      <c r="E79" s="18" t="s">
        <v>3956</v>
      </c>
      <c r="F79" s="18" t="s">
        <v>3960</v>
      </c>
      <c r="G79" s="18"/>
      <c r="H79" s="18" t="s">
        <v>5735</v>
      </c>
      <c r="I79" s="19" t="s">
        <v>5780</v>
      </c>
      <c r="J79" s="18"/>
      <c r="K79" s="20"/>
      <c r="L79" s="18"/>
      <c r="M79" s="18"/>
      <c r="N79" s="18"/>
      <c r="O79" s="18"/>
      <c r="P79" s="18"/>
      <c r="Q79" s="18"/>
      <c r="R79" s="18"/>
      <c r="S79" s="18"/>
      <c r="T79" s="18" t="s">
        <v>5067</v>
      </c>
      <c r="U79" s="18" t="s">
        <v>5232</v>
      </c>
      <c r="V79" s="18"/>
      <c r="W79" s="18"/>
      <c r="X79" s="18"/>
      <c r="Y79" s="18"/>
      <c r="Z79" s="18"/>
      <c r="AA79" s="18" t="s">
        <v>5801</v>
      </c>
      <c r="AB79" s="18" t="s">
        <v>3959</v>
      </c>
      <c r="AC79" s="18"/>
      <c r="AD79" s="18"/>
      <c r="AE79" s="18"/>
      <c r="AF79" s="18"/>
      <c r="AG79" s="18"/>
      <c r="AH79" s="18"/>
      <c r="AI79" s="18"/>
      <c r="AJ79" s="18"/>
      <c r="AK79" s="18"/>
      <c r="AL79" s="18"/>
      <c r="AM79" s="18"/>
      <c r="AN79" s="18"/>
      <c r="AO79" s="18" t="s">
        <v>5070</v>
      </c>
      <c r="AP79" s="18" t="s">
        <v>5071</v>
      </c>
      <c r="AQ79" s="18"/>
      <c r="AR79" s="18">
        <v>0</v>
      </c>
      <c r="AS79" s="18" t="s">
        <v>5879</v>
      </c>
      <c r="AT79" s="18"/>
      <c r="AU79" s="18">
        <v>0</v>
      </c>
      <c r="AV79" s="18">
        <v>0</v>
      </c>
      <c r="AW79" s="18">
        <v>0</v>
      </c>
      <c r="AX79" s="18"/>
      <c r="AY79" s="18" t="s">
        <v>5669</v>
      </c>
      <c r="AZ79" s="18">
        <v>60000</v>
      </c>
      <c r="BA79" s="18">
        <v>0</v>
      </c>
      <c r="BB79" s="18">
        <v>0</v>
      </c>
      <c r="BC79" s="18"/>
      <c r="BD79" s="18"/>
      <c r="BE79" s="18"/>
      <c r="BF79" s="18"/>
      <c r="BG79" s="18"/>
      <c r="BH79" s="18"/>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21"/>
      <c r="CP79" s="18" t="s">
        <v>5073</v>
      </c>
      <c r="CQ79" s="18"/>
      <c r="CR79" s="21"/>
      <c r="CS79" s="18"/>
      <c r="CT79" s="31"/>
      <c r="CU79" s="33"/>
      <c r="CV79" s="67" t="str">
        <f>FLEET7[[#This Row],[Category]]</f>
        <v>Concrete Finish</v>
      </c>
      <c r="CW79" s="22" t="str">
        <f t="shared" si="2"/>
        <v>CFM-05</v>
      </c>
      <c r="CX79" s="22" t="str">
        <f>IFERROR(TRIM(MID(FLEET7[[#This Row],[Secondary Asset Identifier]], FIND(" - ", FLEET7[[#This Row],[Secondary Asset Identifier]]) + 3, LEN(FLEET7[[#This Row],[Secondary Asset Identifier]]))),FLEET7[[#This Row],[Emp ID]])</f>
        <v/>
      </c>
      <c r="CY7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79" s="22" t="str">
        <f>FLEET7[[#This Row],[Assigned]]</f>
        <v/>
      </c>
      <c r="DA79" s="22" t="str">
        <f t="shared" si="3"/>
        <v>CFM-05</v>
      </c>
    </row>
    <row r="80" spans="1:105" x14ac:dyDescent="0.3">
      <c r="A80" s="17" t="s">
        <v>5060</v>
      </c>
      <c r="B80" s="18" t="s">
        <v>5061</v>
      </c>
      <c r="C80" s="18" t="s">
        <v>1096</v>
      </c>
      <c r="D80" s="18" t="s">
        <v>5121</v>
      </c>
      <c r="E80" s="18" t="s">
        <v>3956</v>
      </c>
      <c r="F80" s="18" t="s">
        <v>3962</v>
      </c>
      <c r="G80" s="18"/>
      <c r="H80" s="18" t="s">
        <v>5735</v>
      </c>
      <c r="I80" s="19" t="s">
        <v>5802</v>
      </c>
      <c r="J80" s="18"/>
      <c r="K80" s="20">
        <v>45715.601261574098</v>
      </c>
      <c r="L80" s="18" t="s">
        <v>5781</v>
      </c>
      <c r="M80" s="18"/>
      <c r="N80" s="18"/>
      <c r="O80" s="18"/>
      <c r="P80" s="18"/>
      <c r="Q80" s="18"/>
      <c r="R80" s="18"/>
      <c r="S80" s="18"/>
      <c r="T80" s="18" t="s">
        <v>5067</v>
      </c>
      <c r="U80" s="18" t="s">
        <v>5232</v>
      </c>
      <c r="V80" s="18"/>
      <c r="W80" s="18"/>
      <c r="X80" s="18"/>
      <c r="Y80" s="18"/>
      <c r="Z80" s="18"/>
      <c r="AA80" s="18" t="s">
        <v>5803</v>
      </c>
      <c r="AB80" s="18" t="s">
        <v>3961</v>
      </c>
      <c r="AC80" s="18"/>
      <c r="AD80" s="18"/>
      <c r="AE80" s="18"/>
      <c r="AF80" s="18"/>
      <c r="AG80" s="18"/>
      <c r="AH80" s="19" t="s">
        <v>3963</v>
      </c>
      <c r="AI80" s="18"/>
      <c r="AJ80" s="18"/>
      <c r="AK80" s="18"/>
      <c r="AL80" s="18"/>
      <c r="AM80" s="18"/>
      <c r="AN80" s="18"/>
      <c r="AO80" s="18" t="s">
        <v>5070</v>
      </c>
      <c r="AP80" s="18" t="s">
        <v>5071</v>
      </c>
      <c r="AQ80" s="18">
        <v>0</v>
      </c>
      <c r="AR80" s="18">
        <v>0</v>
      </c>
      <c r="AS80" s="18" t="s">
        <v>5879</v>
      </c>
      <c r="AT80" s="18">
        <v>0</v>
      </c>
      <c r="AU80" s="18">
        <v>0</v>
      </c>
      <c r="AV80" s="18">
        <v>0</v>
      </c>
      <c r="AW80" s="18">
        <v>0</v>
      </c>
      <c r="AX80" s="18"/>
      <c r="AY80" s="18" t="s">
        <v>5669</v>
      </c>
      <c r="AZ80" s="18">
        <v>20000</v>
      </c>
      <c r="BA80" s="18">
        <v>0</v>
      </c>
      <c r="BB80" s="18">
        <v>0</v>
      </c>
      <c r="BC80" s="18"/>
      <c r="BD80" s="18"/>
      <c r="BE80" s="18"/>
      <c r="BF80" s="18"/>
      <c r="BG80" s="18"/>
      <c r="BH80" s="18"/>
      <c r="BI80" s="18"/>
      <c r="BJ80" s="18"/>
      <c r="BK80" s="18"/>
      <c r="BL80" s="18"/>
      <c r="BM80" s="18"/>
      <c r="BN80" s="18"/>
      <c r="BO80" s="18"/>
      <c r="BP80" s="18"/>
      <c r="BQ80" s="18"/>
      <c r="BR80" s="18"/>
      <c r="BS80" s="18"/>
      <c r="BT80" s="18"/>
      <c r="BU80" s="18"/>
      <c r="BV80" s="18"/>
      <c r="BW80" s="18"/>
      <c r="BX80" s="18"/>
      <c r="BY80" s="18"/>
      <c r="BZ80" s="18"/>
      <c r="CA80" s="18"/>
      <c r="CB80" s="18"/>
      <c r="CC80" s="18"/>
      <c r="CD80" s="18"/>
      <c r="CE80" s="18"/>
      <c r="CF80" s="18"/>
      <c r="CG80" s="18"/>
      <c r="CH80" s="18"/>
      <c r="CI80" s="18"/>
      <c r="CJ80" s="18"/>
      <c r="CK80" s="18"/>
      <c r="CL80" s="18"/>
      <c r="CM80" s="18"/>
      <c r="CN80" s="18"/>
      <c r="CO80" s="21"/>
      <c r="CP80" s="21" t="s">
        <v>5073</v>
      </c>
      <c r="CQ80" s="18"/>
      <c r="CR80" s="21"/>
      <c r="CS80" s="18"/>
      <c r="CT80" s="31"/>
      <c r="CU80" s="33"/>
      <c r="CV80" s="67" t="str">
        <f>FLEET7[[#This Row],[Category]]</f>
        <v>Concrete Finish</v>
      </c>
      <c r="CW80" s="22" t="str">
        <f t="shared" si="2"/>
        <v>CFM-06</v>
      </c>
      <c r="CX80" s="22" t="str">
        <f>IFERROR(TRIM(MID(FLEET7[[#This Row],[Secondary Asset Identifier]], FIND(" - ", FLEET7[[#This Row],[Secondary Asset Identifier]]) + 3, LEN(FLEET7[[#This Row],[Secondary Asset Identifier]]))),FLEET7[[#This Row],[Emp ID]])</f>
        <v/>
      </c>
      <c r="CY8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0" s="22" t="str">
        <f>FLEET7[[#This Row],[Assigned]]</f>
        <v/>
      </c>
      <c r="DA80" s="22" t="str">
        <f t="shared" si="3"/>
        <v>CFM-06</v>
      </c>
    </row>
    <row r="81" spans="1:105" x14ac:dyDescent="0.3">
      <c r="A81" s="17" t="s">
        <v>5060</v>
      </c>
      <c r="B81" s="18" t="s">
        <v>5061</v>
      </c>
      <c r="C81" s="18" t="s">
        <v>17</v>
      </c>
      <c r="D81" s="18" t="s">
        <v>5121</v>
      </c>
      <c r="E81" s="18" t="s">
        <v>3956</v>
      </c>
      <c r="F81" s="18" t="s">
        <v>3965</v>
      </c>
      <c r="G81" s="18">
        <v>2017</v>
      </c>
      <c r="H81" s="18" t="s">
        <v>5735</v>
      </c>
      <c r="I81" s="19" t="s">
        <v>5591</v>
      </c>
      <c r="J81" s="18"/>
      <c r="K81" s="20">
        <v>45788.5632638889</v>
      </c>
      <c r="L81" s="18" t="s">
        <v>5191</v>
      </c>
      <c r="M81" s="18"/>
      <c r="N81" s="18"/>
      <c r="O81" s="18"/>
      <c r="P81" s="18"/>
      <c r="Q81" s="18"/>
      <c r="R81" s="18" t="s">
        <v>7756</v>
      </c>
      <c r="S81" s="18"/>
      <c r="T81" s="18" t="s">
        <v>5067</v>
      </c>
      <c r="U81" s="18" t="s">
        <v>8130</v>
      </c>
      <c r="V81" s="18">
        <v>1012</v>
      </c>
      <c r="W81" s="18">
        <v>4026.4</v>
      </c>
      <c r="X81" s="18">
        <v>4026.4</v>
      </c>
      <c r="Y81" s="18">
        <v>4167</v>
      </c>
      <c r="Z81" s="18">
        <v>4167</v>
      </c>
      <c r="AA81" s="18"/>
      <c r="AB81" s="18" t="s">
        <v>3964</v>
      </c>
      <c r="AC81" s="18"/>
      <c r="AD81" s="18"/>
      <c r="AE81" s="18"/>
      <c r="AF81" s="18"/>
      <c r="AG81" s="18"/>
      <c r="AH81" s="18"/>
      <c r="AI81" s="18"/>
      <c r="AJ81" s="18"/>
      <c r="AK81" s="18"/>
      <c r="AL81" s="18"/>
      <c r="AM81" s="18"/>
      <c r="AN81" s="18"/>
      <c r="AO81" s="18" t="s">
        <v>5070</v>
      </c>
      <c r="AP81" s="18" t="s">
        <v>5071</v>
      </c>
      <c r="AQ81" s="18"/>
      <c r="AR81" s="18">
        <v>0</v>
      </c>
      <c r="AS81" s="18" t="s">
        <v>5879</v>
      </c>
      <c r="AT81" s="18"/>
      <c r="AU81" s="18">
        <v>0</v>
      </c>
      <c r="AV81" s="18">
        <v>0</v>
      </c>
      <c r="AW81" s="18">
        <v>0</v>
      </c>
      <c r="AX81" s="18"/>
      <c r="AY81" s="18"/>
      <c r="AZ81" s="18">
        <v>0</v>
      </c>
      <c r="BA81" s="18">
        <v>0</v>
      </c>
      <c r="BB81" s="18">
        <v>0</v>
      </c>
      <c r="BC81" s="18"/>
      <c r="BD81" s="18"/>
      <c r="BE81" s="18"/>
      <c r="BF81" s="18"/>
      <c r="BG81" s="18"/>
      <c r="BH81" s="18"/>
      <c r="BI81" s="18"/>
      <c r="BJ81" s="18"/>
      <c r="BK81" s="18"/>
      <c r="BL81" s="18"/>
      <c r="BM81" s="18"/>
      <c r="BN81" s="18"/>
      <c r="BO81" s="18"/>
      <c r="BP81" s="18"/>
      <c r="BQ81" s="18"/>
      <c r="BR81" s="18"/>
      <c r="BS81" s="18"/>
      <c r="BT81" s="18"/>
      <c r="BU81" s="18"/>
      <c r="BV81" s="18"/>
      <c r="BW81" s="18"/>
      <c r="BX81" s="18"/>
      <c r="BY81" s="18"/>
      <c r="BZ81" s="18"/>
      <c r="CA81" s="18"/>
      <c r="CB81" s="18"/>
      <c r="CC81" s="18"/>
      <c r="CD81" s="18"/>
      <c r="CE81" s="18"/>
      <c r="CF81" s="18"/>
      <c r="CG81" s="18"/>
      <c r="CH81" s="18"/>
      <c r="CI81" s="18"/>
      <c r="CJ81" s="18" t="s">
        <v>5125</v>
      </c>
      <c r="CK81" s="18" t="s">
        <v>5750</v>
      </c>
      <c r="CL81" s="18"/>
      <c r="CM81" s="18"/>
      <c r="CN81" s="18"/>
      <c r="CO81" s="21"/>
      <c r="CP81" s="21" t="s">
        <v>5073</v>
      </c>
      <c r="CQ81" s="18"/>
      <c r="CR81" s="21"/>
      <c r="CS81" s="18"/>
      <c r="CT81" s="31"/>
      <c r="CU81" s="33"/>
      <c r="CV81" s="67" t="str">
        <f>FLEET7[[#This Row],[Category]]</f>
        <v>Concrete Finish</v>
      </c>
      <c r="CW81" s="22" t="str">
        <f t="shared" si="2"/>
        <v>CFM-11</v>
      </c>
      <c r="CX81" s="22" t="str">
        <f>IFERROR(TRIM(MID(FLEET7[[#This Row],[Secondary Asset Identifier]], FIND(" - ", FLEET7[[#This Row],[Secondary Asset Identifier]]) + 3, LEN(FLEET7[[#This Row],[Secondary Asset Identifier]]))),FLEET7[[#This Row],[Emp ID]])</f>
        <v/>
      </c>
      <c r="CY8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1" s="22" t="str">
        <f>FLEET7[[#This Row],[Assigned]]</f>
        <v/>
      </c>
      <c r="DA81" s="22" t="str">
        <f t="shared" si="3"/>
        <v>CFM-11</v>
      </c>
    </row>
    <row r="82" spans="1:105" x14ac:dyDescent="0.3">
      <c r="A82" s="17" t="s">
        <v>5060</v>
      </c>
      <c r="B82" s="18" t="s">
        <v>5061</v>
      </c>
      <c r="C82" s="18" t="s">
        <v>256</v>
      </c>
      <c r="D82" s="18" t="s">
        <v>5121</v>
      </c>
      <c r="E82" s="18" t="s">
        <v>3956</v>
      </c>
      <c r="F82" s="18" t="s">
        <v>3967</v>
      </c>
      <c r="G82" s="18">
        <v>2004</v>
      </c>
      <c r="H82" s="18" t="s">
        <v>5735</v>
      </c>
      <c r="I82" s="19" t="s">
        <v>5591</v>
      </c>
      <c r="J82" s="18"/>
      <c r="K82" s="20">
        <v>45644.357789351903</v>
      </c>
      <c r="L82" s="18" t="s">
        <v>5164</v>
      </c>
      <c r="M82" s="18"/>
      <c r="N82" s="18"/>
      <c r="O82" s="18"/>
      <c r="P82" s="18"/>
      <c r="Q82" s="18"/>
      <c r="R82" s="18" t="s">
        <v>5066</v>
      </c>
      <c r="S82" s="18"/>
      <c r="T82" s="18" t="s">
        <v>5067</v>
      </c>
      <c r="U82" s="18" t="s">
        <v>8429</v>
      </c>
      <c r="V82" s="18">
        <v>1008</v>
      </c>
      <c r="W82" s="18">
        <v>5698.7</v>
      </c>
      <c r="X82" s="18">
        <v>5698.7</v>
      </c>
      <c r="Y82" s="18">
        <v>5704</v>
      </c>
      <c r="Z82" s="18">
        <v>5704</v>
      </c>
      <c r="AA82" s="18"/>
      <c r="AB82" s="18" t="s">
        <v>3966</v>
      </c>
      <c r="AC82" s="18"/>
      <c r="AD82" s="18"/>
      <c r="AE82" s="18"/>
      <c r="AF82" s="18"/>
      <c r="AG82" s="18"/>
      <c r="AH82" s="18"/>
      <c r="AI82" s="18"/>
      <c r="AJ82" s="18"/>
      <c r="AK82" s="18"/>
      <c r="AL82" s="18"/>
      <c r="AM82" s="18"/>
      <c r="AN82" s="18"/>
      <c r="AO82" s="18" t="s">
        <v>5070</v>
      </c>
      <c r="AP82" s="18" t="s">
        <v>5071</v>
      </c>
      <c r="AQ82" s="18"/>
      <c r="AR82" s="18">
        <v>0</v>
      </c>
      <c r="AS82" s="18" t="s">
        <v>5879</v>
      </c>
      <c r="AT82" s="18"/>
      <c r="AU82" s="18">
        <v>0</v>
      </c>
      <c r="AV82" s="18">
        <v>0</v>
      </c>
      <c r="AW82" s="18">
        <v>0</v>
      </c>
      <c r="AX82" s="18"/>
      <c r="AY82" s="18"/>
      <c r="AZ82" s="18">
        <v>0</v>
      </c>
      <c r="BA82" s="18">
        <v>0</v>
      </c>
      <c r="BB82" s="18">
        <v>0</v>
      </c>
      <c r="BC82" s="18"/>
      <c r="BD82" s="18"/>
      <c r="BE82" s="18"/>
      <c r="BF82" s="18"/>
      <c r="BG82" s="18"/>
      <c r="BH82" s="18"/>
      <c r="BI82" s="18"/>
      <c r="BJ82" s="18"/>
      <c r="BK82" s="18"/>
      <c r="BL82" s="18"/>
      <c r="BM82" s="18"/>
      <c r="BN82" s="18"/>
      <c r="BO82" s="18"/>
      <c r="BP82" s="18"/>
      <c r="BQ82" s="18"/>
      <c r="BR82" s="18"/>
      <c r="BS82" s="18"/>
      <c r="BT82" s="18"/>
      <c r="BU82" s="18"/>
      <c r="BV82" s="18"/>
      <c r="BW82" s="18"/>
      <c r="BX82" s="18"/>
      <c r="BY82" s="18"/>
      <c r="BZ82" s="18"/>
      <c r="CA82" s="18"/>
      <c r="CB82" s="18"/>
      <c r="CC82" s="18"/>
      <c r="CD82" s="18"/>
      <c r="CE82" s="18"/>
      <c r="CF82" s="18"/>
      <c r="CG82" s="18"/>
      <c r="CH82" s="18"/>
      <c r="CI82" s="18"/>
      <c r="CJ82" s="18" t="s">
        <v>5125</v>
      </c>
      <c r="CK82" s="18" t="s">
        <v>5785</v>
      </c>
      <c r="CL82" s="18"/>
      <c r="CM82" s="18"/>
      <c r="CN82" s="18"/>
      <c r="CO82" s="21"/>
      <c r="CP82" s="18" t="s">
        <v>5073</v>
      </c>
      <c r="CQ82" s="18"/>
      <c r="CR82" s="21"/>
      <c r="CS82" s="18"/>
      <c r="CT82" s="31"/>
      <c r="CU82" s="33"/>
      <c r="CV82" s="67" t="str">
        <f>FLEET7[[#This Row],[Category]]</f>
        <v>Concrete Finish</v>
      </c>
      <c r="CW82" s="22" t="str">
        <f t="shared" si="2"/>
        <v>CFM-13</v>
      </c>
      <c r="CX82" s="22" t="str">
        <f>IFERROR(TRIM(MID(FLEET7[[#This Row],[Secondary Asset Identifier]], FIND(" - ", FLEET7[[#This Row],[Secondary Asset Identifier]]) + 3, LEN(FLEET7[[#This Row],[Secondary Asset Identifier]]))),FLEET7[[#This Row],[Emp ID]])</f>
        <v/>
      </c>
      <c r="CY8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2" s="22" t="str">
        <f>FLEET7[[#This Row],[Assigned]]</f>
        <v/>
      </c>
      <c r="DA82" s="22" t="str">
        <f t="shared" si="3"/>
        <v>CFM-13</v>
      </c>
    </row>
    <row r="83" spans="1:105" x14ac:dyDescent="0.3">
      <c r="A83" s="17" t="s">
        <v>5060</v>
      </c>
      <c r="B83" s="18" t="s">
        <v>5061</v>
      </c>
      <c r="C83" s="18" t="s">
        <v>18</v>
      </c>
      <c r="D83" s="18" t="s">
        <v>5121</v>
      </c>
      <c r="E83" s="18" t="s">
        <v>3956</v>
      </c>
      <c r="F83" s="18" t="s">
        <v>3969</v>
      </c>
      <c r="G83" s="18">
        <v>2010</v>
      </c>
      <c r="H83" s="18" t="s">
        <v>5735</v>
      </c>
      <c r="I83" s="19" t="s">
        <v>5736</v>
      </c>
      <c r="J83" s="18"/>
      <c r="K83" s="20">
        <v>45644.405150462997</v>
      </c>
      <c r="L83" s="18" t="s">
        <v>5164</v>
      </c>
      <c r="M83" s="18"/>
      <c r="N83" s="18"/>
      <c r="O83" s="18"/>
      <c r="P83" s="18"/>
      <c r="Q83" s="18"/>
      <c r="R83" s="18" t="s">
        <v>5066</v>
      </c>
      <c r="S83" s="18"/>
      <c r="T83" s="18" t="s">
        <v>5067</v>
      </c>
      <c r="U83" s="18" t="s">
        <v>8429</v>
      </c>
      <c r="V83" s="18">
        <v>1008</v>
      </c>
      <c r="W83" s="18">
        <v>13.8</v>
      </c>
      <c r="X83" s="18">
        <v>13.8</v>
      </c>
      <c r="Y83" s="18">
        <v>7796</v>
      </c>
      <c r="Z83" s="18">
        <v>7796</v>
      </c>
      <c r="AA83" s="18"/>
      <c r="AB83" s="18" t="s">
        <v>3968</v>
      </c>
      <c r="AC83" s="18"/>
      <c r="AD83" s="18"/>
      <c r="AE83" s="18"/>
      <c r="AF83" s="18"/>
      <c r="AG83" s="18"/>
      <c r="AH83" s="18"/>
      <c r="AI83" s="18"/>
      <c r="AJ83" s="18"/>
      <c r="AK83" s="18"/>
      <c r="AL83" s="18"/>
      <c r="AM83" s="18"/>
      <c r="AN83" s="18"/>
      <c r="AO83" s="18" t="s">
        <v>5070</v>
      </c>
      <c r="AP83" s="18" t="s">
        <v>5071</v>
      </c>
      <c r="AQ83" s="18"/>
      <c r="AR83" s="18">
        <v>0</v>
      </c>
      <c r="AS83" s="18" t="s">
        <v>5879</v>
      </c>
      <c r="AT83" s="18"/>
      <c r="AU83" s="18">
        <v>0</v>
      </c>
      <c r="AV83" s="18">
        <v>0</v>
      </c>
      <c r="AW83" s="18">
        <v>0</v>
      </c>
      <c r="AX83" s="18"/>
      <c r="AY83" s="18"/>
      <c r="AZ83" s="18">
        <v>0</v>
      </c>
      <c r="BA83" s="18">
        <v>0</v>
      </c>
      <c r="BB83" s="18">
        <v>0</v>
      </c>
      <c r="BC83" s="18"/>
      <c r="BD83" s="18"/>
      <c r="BE83" s="18"/>
      <c r="BF83" s="18"/>
      <c r="BG83" s="18"/>
      <c r="BH83" s="18"/>
      <c r="BI83" s="18"/>
      <c r="BJ83" s="18"/>
      <c r="BK83" s="18"/>
      <c r="BL83" s="18"/>
      <c r="BM83" s="18"/>
      <c r="BN83" s="18"/>
      <c r="BO83" s="18"/>
      <c r="BP83" s="18"/>
      <c r="BQ83" s="18"/>
      <c r="BR83" s="18"/>
      <c r="BS83" s="18"/>
      <c r="BT83" s="18"/>
      <c r="BU83" s="18"/>
      <c r="BV83" s="18"/>
      <c r="BW83" s="18"/>
      <c r="BX83" s="18"/>
      <c r="BY83" s="18"/>
      <c r="BZ83" s="18"/>
      <c r="CA83" s="18"/>
      <c r="CB83" s="18"/>
      <c r="CC83" s="18"/>
      <c r="CD83" s="18"/>
      <c r="CE83" s="18"/>
      <c r="CF83" s="18"/>
      <c r="CG83" s="18"/>
      <c r="CH83" s="18"/>
      <c r="CI83" s="18"/>
      <c r="CJ83" s="18" t="s">
        <v>5125</v>
      </c>
      <c r="CK83" s="18" t="s">
        <v>5737</v>
      </c>
      <c r="CL83" s="18"/>
      <c r="CM83" s="18"/>
      <c r="CN83" s="18"/>
      <c r="CO83" s="21"/>
      <c r="CP83" s="18" t="s">
        <v>5073</v>
      </c>
      <c r="CQ83" s="18"/>
      <c r="CR83" s="21"/>
      <c r="CS83" s="18"/>
      <c r="CT83" s="31"/>
      <c r="CU83" s="33"/>
      <c r="CV83" s="67" t="str">
        <f>FLEET7[[#This Row],[Category]]</f>
        <v>Concrete Finish</v>
      </c>
      <c r="CW83" s="22" t="str">
        <f t="shared" si="2"/>
        <v>CFM-14</v>
      </c>
      <c r="CX83" s="22" t="str">
        <f>IFERROR(TRIM(MID(FLEET7[[#This Row],[Secondary Asset Identifier]], FIND(" - ", FLEET7[[#This Row],[Secondary Asset Identifier]]) + 3, LEN(FLEET7[[#This Row],[Secondary Asset Identifier]]))),FLEET7[[#This Row],[Emp ID]])</f>
        <v/>
      </c>
      <c r="CY8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3" s="22" t="str">
        <f>FLEET7[[#This Row],[Assigned]]</f>
        <v/>
      </c>
      <c r="DA83" s="22" t="str">
        <f t="shared" si="3"/>
        <v>CFM-14</v>
      </c>
    </row>
    <row r="84" spans="1:105" ht="24" x14ac:dyDescent="0.3">
      <c r="A84" s="17" t="s">
        <v>5060</v>
      </c>
      <c r="B84" s="18" t="s">
        <v>5061</v>
      </c>
      <c r="C84" s="18" t="s">
        <v>1651</v>
      </c>
      <c r="D84" s="18" t="s">
        <v>5121</v>
      </c>
      <c r="E84" s="18" t="s">
        <v>3956</v>
      </c>
      <c r="F84" s="18" t="s">
        <v>3962</v>
      </c>
      <c r="G84" s="18">
        <v>2011</v>
      </c>
      <c r="H84" s="18" t="s">
        <v>5735</v>
      </c>
      <c r="I84" s="19" t="s">
        <v>5780</v>
      </c>
      <c r="J84" s="18"/>
      <c r="K84" s="20">
        <v>45714.736944444398</v>
      </c>
      <c r="L84" s="18" t="s">
        <v>5781</v>
      </c>
      <c r="M84" s="18"/>
      <c r="N84" s="18"/>
      <c r="O84" s="18"/>
      <c r="P84" s="18"/>
      <c r="Q84" s="18"/>
      <c r="R84" s="18"/>
      <c r="S84" s="18"/>
      <c r="T84" s="18" t="s">
        <v>5067</v>
      </c>
      <c r="U84" s="18" t="s">
        <v>5232</v>
      </c>
      <c r="V84" s="18"/>
      <c r="W84" s="18">
        <v>0</v>
      </c>
      <c r="X84" s="18">
        <v>0</v>
      </c>
      <c r="Y84" s="18">
        <v>0</v>
      </c>
      <c r="Z84" s="18">
        <v>0</v>
      </c>
      <c r="AA84" s="18"/>
      <c r="AB84" s="18" t="s">
        <v>3970</v>
      </c>
      <c r="AC84" s="18"/>
      <c r="AD84" s="18"/>
      <c r="AE84" s="18"/>
      <c r="AF84" s="18"/>
      <c r="AG84" s="18"/>
      <c r="AH84" s="18"/>
      <c r="AI84" s="18"/>
      <c r="AJ84" s="18"/>
      <c r="AK84" s="18"/>
      <c r="AL84" s="18"/>
      <c r="AM84" s="18"/>
      <c r="AN84" s="18"/>
      <c r="AO84" s="18" t="s">
        <v>5070</v>
      </c>
      <c r="AP84" s="18"/>
      <c r="AQ84" s="18">
        <v>0</v>
      </c>
      <c r="AR84" s="18">
        <v>0</v>
      </c>
      <c r="AS84" s="18" t="s">
        <v>5879</v>
      </c>
      <c r="AT84" s="18">
        <v>0</v>
      </c>
      <c r="AU84" s="18">
        <v>0</v>
      </c>
      <c r="AV84" s="18">
        <v>0</v>
      </c>
      <c r="AW84" s="18">
        <v>0</v>
      </c>
      <c r="AX84" s="18"/>
      <c r="AY84" s="18"/>
      <c r="AZ84" s="18"/>
      <c r="BA84" s="18"/>
      <c r="BB84" s="18"/>
      <c r="BC84" s="18"/>
      <c r="BD84" s="18"/>
      <c r="BE84" s="18"/>
      <c r="BF84" s="18"/>
      <c r="BG84" s="18"/>
      <c r="BH84" s="18"/>
      <c r="BI84" s="18"/>
      <c r="BJ84" s="18"/>
      <c r="BK84" s="18"/>
      <c r="BL84" s="18"/>
      <c r="BM84" s="18"/>
      <c r="BN84" s="18"/>
      <c r="BO84" s="18"/>
      <c r="BP84" s="18"/>
      <c r="BQ84" s="18"/>
      <c r="BR84" s="18"/>
      <c r="BS84" s="18"/>
      <c r="BT84" s="18"/>
      <c r="BU84" s="18"/>
      <c r="BV84" s="18"/>
      <c r="BW84" s="18"/>
      <c r="BX84" s="18"/>
      <c r="BY84" s="18"/>
      <c r="BZ84" s="18"/>
      <c r="CA84" s="18"/>
      <c r="CB84" s="18"/>
      <c r="CC84" s="18"/>
      <c r="CD84" s="18"/>
      <c r="CE84" s="18"/>
      <c r="CF84" s="18"/>
      <c r="CG84" s="18"/>
      <c r="CH84" s="18"/>
      <c r="CI84" s="18"/>
      <c r="CJ84" s="18"/>
      <c r="CK84" s="18"/>
      <c r="CL84" s="18"/>
      <c r="CM84" s="18"/>
      <c r="CN84" s="18"/>
      <c r="CO84" s="21"/>
      <c r="CP84" s="18" t="s">
        <v>5079</v>
      </c>
      <c r="CQ84" s="18"/>
      <c r="CR84" s="21"/>
      <c r="CS84" s="18"/>
      <c r="CT84" s="31"/>
      <c r="CU84" s="33"/>
      <c r="CV84" s="67" t="str">
        <f>FLEET7[[#This Row],[Category]]</f>
        <v>Concrete Finish</v>
      </c>
      <c r="CW84" s="22" t="str">
        <f t="shared" si="2"/>
        <v>CFM-17</v>
      </c>
      <c r="CX84" s="22" t="str">
        <f>IFERROR(TRIM(MID(FLEET7[[#This Row],[Secondary Asset Identifier]], FIND(" - ", FLEET7[[#This Row],[Secondary Asset Identifier]]) + 3, LEN(FLEET7[[#This Row],[Secondary Asset Identifier]]))),FLEET7[[#This Row],[Emp ID]])</f>
        <v/>
      </c>
      <c r="CY8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4" s="22" t="str">
        <f>FLEET7[[#This Row],[Assigned]]</f>
        <v/>
      </c>
      <c r="DA84" s="22" t="str">
        <f t="shared" si="3"/>
        <v>CFM-17</v>
      </c>
    </row>
    <row r="85" spans="1:105" x14ac:dyDescent="0.3">
      <c r="A85" s="17" t="s">
        <v>5060</v>
      </c>
      <c r="B85" s="18" t="s">
        <v>5061</v>
      </c>
      <c r="C85" s="18" t="s">
        <v>5809</v>
      </c>
      <c r="D85" s="18" t="s">
        <v>5291</v>
      </c>
      <c r="E85" s="18" t="s">
        <v>5810</v>
      </c>
      <c r="F85" s="18" t="s">
        <v>5811</v>
      </c>
      <c r="G85" s="18">
        <v>2024</v>
      </c>
      <c r="H85" s="18" t="s">
        <v>5812</v>
      </c>
      <c r="I85" s="19"/>
      <c r="J85" s="18"/>
      <c r="K85" s="20"/>
      <c r="L85" s="18"/>
      <c r="M85" s="18"/>
      <c r="N85" s="18"/>
      <c r="O85" s="18"/>
      <c r="P85" s="18"/>
      <c r="Q85" s="18"/>
      <c r="R85" s="18"/>
      <c r="S85" s="18"/>
      <c r="T85" s="18" t="s">
        <v>5067</v>
      </c>
      <c r="U85" s="18" t="s">
        <v>5232</v>
      </c>
      <c r="V85" s="18"/>
      <c r="W85" s="18"/>
      <c r="X85" s="18"/>
      <c r="Y85" s="18"/>
      <c r="Z85" s="18"/>
      <c r="AA85" s="18" t="s">
        <v>5813</v>
      </c>
      <c r="AB85" s="18" t="s">
        <v>5814</v>
      </c>
      <c r="AC85" s="18"/>
      <c r="AD85" s="18"/>
      <c r="AE85" s="18"/>
      <c r="AF85" s="18"/>
      <c r="AG85" s="18"/>
      <c r="AH85" s="18" t="s">
        <v>5815</v>
      </c>
      <c r="AI85" s="18"/>
      <c r="AJ85" s="18"/>
      <c r="AK85" s="18"/>
      <c r="AL85" s="18"/>
      <c r="AM85" s="18"/>
      <c r="AN85" s="18"/>
      <c r="AO85" s="18" t="s">
        <v>5070</v>
      </c>
      <c r="AP85" s="18"/>
      <c r="AQ85" s="18">
        <v>0</v>
      </c>
      <c r="AR85" s="18">
        <v>0</v>
      </c>
      <c r="AS85" s="18" t="s">
        <v>5879</v>
      </c>
      <c r="AT85" s="18">
        <v>0</v>
      </c>
      <c r="AU85" s="18">
        <v>0</v>
      </c>
      <c r="AV85" s="18">
        <v>0</v>
      </c>
      <c r="AW85" s="18">
        <v>0</v>
      </c>
      <c r="AX85" s="18"/>
      <c r="AY85" s="18" t="s">
        <v>5816</v>
      </c>
      <c r="AZ85" s="18">
        <v>14897.93</v>
      </c>
      <c r="BA85" s="18"/>
      <c r="BB85" s="18"/>
      <c r="BC85" s="18"/>
      <c r="BD85" s="18"/>
      <c r="BE85" s="18"/>
      <c r="BF85" s="18" t="s">
        <v>792</v>
      </c>
      <c r="BG85" s="18"/>
      <c r="BH85" s="18"/>
      <c r="BI85" s="18"/>
      <c r="BJ85" s="18"/>
      <c r="BK85" s="18"/>
      <c r="BL85" s="18"/>
      <c r="BM85" s="18"/>
      <c r="BN85" s="18"/>
      <c r="BO85" s="18"/>
      <c r="BP85" s="18"/>
      <c r="BQ85" s="18"/>
      <c r="BR85" s="18"/>
      <c r="BS85" s="18"/>
      <c r="BT85" s="18"/>
      <c r="BU85" s="18"/>
      <c r="BV85" s="18"/>
      <c r="BW85" s="18"/>
      <c r="BX85" s="18"/>
      <c r="BY85" s="18"/>
      <c r="BZ85" s="18"/>
      <c r="CA85" s="18"/>
      <c r="CB85" s="18"/>
      <c r="CC85" s="18"/>
      <c r="CD85" s="18"/>
      <c r="CE85" s="18"/>
      <c r="CF85" s="18"/>
      <c r="CG85" s="18"/>
      <c r="CH85" s="18"/>
      <c r="CI85" s="18"/>
      <c r="CJ85" s="18"/>
      <c r="CK85" s="18"/>
      <c r="CL85" s="18"/>
      <c r="CM85" s="18"/>
      <c r="CN85" s="18"/>
      <c r="CO85" s="21"/>
      <c r="CP85" s="18" t="s">
        <v>5079</v>
      </c>
      <c r="CQ85" s="18"/>
      <c r="CR85" s="21"/>
      <c r="CS85" s="18"/>
      <c r="CT85" s="31"/>
      <c r="CU85" s="33"/>
      <c r="CV85" s="67" t="str">
        <f>FLEET7[[#This Row],[Category]]</f>
        <v>Truss Screed</v>
      </c>
      <c r="CW85" s="22" t="str">
        <f t="shared" si="2"/>
        <v>CFM-18</v>
      </c>
      <c r="CX85" s="22" t="str">
        <f>IFERROR(TRIM(MID(FLEET7[[#This Row],[Secondary Asset Identifier]], FIND(" - ", FLEET7[[#This Row],[Secondary Asset Identifier]]) + 3, LEN(FLEET7[[#This Row],[Secondary Asset Identifier]]))),FLEET7[[#This Row],[Emp ID]])</f>
        <v>ALLEN SCREED 22.5'</v>
      </c>
      <c r="CY8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ALLEN SCREED 22.5'</v>
      </c>
      <c r="CZ85" s="22" t="str">
        <f>FLEET7[[#This Row],[Assigned]]</f>
        <v>ALLEN SCREED 22.5'</v>
      </c>
      <c r="DA85" s="22" t="str">
        <f t="shared" si="3"/>
        <v>CFM-18</v>
      </c>
    </row>
    <row r="86" spans="1:105" ht="24" x14ac:dyDescent="0.3">
      <c r="A86" s="17" t="s">
        <v>5060</v>
      </c>
      <c r="B86" s="18" t="s">
        <v>5061</v>
      </c>
      <c r="C86" s="18" t="s">
        <v>19</v>
      </c>
      <c r="D86" s="18" t="s">
        <v>5062</v>
      </c>
      <c r="E86" s="18" t="s">
        <v>1018</v>
      </c>
      <c r="F86" s="18" t="s">
        <v>1017</v>
      </c>
      <c r="G86" s="18">
        <v>2015</v>
      </c>
      <c r="H86" s="18" t="s">
        <v>5074</v>
      </c>
      <c r="I86" s="19" t="s">
        <v>5261</v>
      </c>
      <c r="J86" s="18"/>
      <c r="K86" s="20">
        <v>45789.414212962998</v>
      </c>
      <c r="L86" s="18" t="s">
        <v>5191</v>
      </c>
      <c r="M86" s="18"/>
      <c r="N86" s="18"/>
      <c r="O86" s="18"/>
      <c r="P86" s="18"/>
      <c r="Q86" s="18"/>
      <c r="R86" s="18" t="s">
        <v>5066</v>
      </c>
      <c r="S86" s="18"/>
      <c r="T86" s="18" t="s">
        <v>5067</v>
      </c>
      <c r="U86" s="18" t="s">
        <v>5527</v>
      </c>
      <c r="V86" s="18">
        <v>1007</v>
      </c>
      <c r="W86" s="18">
        <v>91098.8</v>
      </c>
      <c r="X86" s="18">
        <v>91098.8</v>
      </c>
      <c r="Y86" s="18">
        <v>11222</v>
      </c>
      <c r="Z86" s="18">
        <v>11222</v>
      </c>
      <c r="AA86" s="18"/>
      <c r="AB86" s="18" t="s">
        <v>1016</v>
      </c>
      <c r="AC86" s="18"/>
      <c r="AD86" s="18"/>
      <c r="AE86" s="18"/>
      <c r="AF86" s="18"/>
      <c r="AG86" s="18"/>
      <c r="AH86" s="18" t="s">
        <v>1015</v>
      </c>
      <c r="AI86" s="18"/>
      <c r="AJ86" s="18"/>
      <c r="AK86" s="18"/>
      <c r="AL86" s="18"/>
      <c r="AM86" s="18"/>
      <c r="AN86" s="18"/>
      <c r="AO86" s="18" t="s">
        <v>5070</v>
      </c>
      <c r="AP86" s="18" t="s">
        <v>5071</v>
      </c>
      <c r="AQ86" s="18">
        <v>0</v>
      </c>
      <c r="AR86" s="18">
        <v>0</v>
      </c>
      <c r="AS86" s="18" t="s">
        <v>5879</v>
      </c>
      <c r="AT86" s="18">
        <v>0</v>
      </c>
      <c r="AU86" s="18">
        <v>0</v>
      </c>
      <c r="AV86" s="18">
        <v>0</v>
      </c>
      <c r="AW86" s="18">
        <v>0</v>
      </c>
      <c r="AX86" s="18"/>
      <c r="AY86" s="18" t="s">
        <v>5262</v>
      </c>
      <c r="AZ86" s="18">
        <v>0</v>
      </c>
      <c r="BA86" s="18">
        <v>0</v>
      </c>
      <c r="BB86" s="18">
        <v>0</v>
      </c>
      <c r="BC86" s="18"/>
      <c r="BD86" s="18"/>
      <c r="BE86" s="18"/>
      <c r="BF86" s="18"/>
      <c r="BG86" s="18"/>
      <c r="BH86" s="18"/>
      <c r="BI86" s="18"/>
      <c r="BJ86" s="18"/>
      <c r="BK86" s="18"/>
      <c r="BL86" s="18"/>
      <c r="BM86" s="18"/>
      <c r="BN86" s="18"/>
      <c r="BO86" s="18"/>
      <c r="BP86" s="18"/>
      <c r="BQ86" s="18"/>
      <c r="BR86" s="18"/>
      <c r="BS86" s="18"/>
      <c r="BT86" s="18"/>
      <c r="BU86" s="18"/>
      <c r="BV86" s="18"/>
      <c r="BW86" s="18"/>
      <c r="BX86" s="18"/>
      <c r="BY86" s="18"/>
      <c r="BZ86" s="18"/>
      <c r="CA86" s="18"/>
      <c r="CB86" s="18"/>
      <c r="CC86" s="18"/>
      <c r="CD86" s="18"/>
      <c r="CE86" s="18"/>
      <c r="CF86" s="18"/>
      <c r="CG86" s="18"/>
      <c r="CH86" s="18"/>
      <c r="CI86" s="18"/>
      <c r="CJ86" s="18" t="s">
        <v>5076</v>
      </c>
      <c r="CK86" s="18" t="s">
        <v>5263</v>
      </c>
      <c r="CL86" s="18"/>
      <c r="CM86" s="18"/>
      <c r="CN86" s="18"/>
      <c r="CO86" s="21"/>
      <c r="CP86" s="18" t="s">
        <v>5073</v>
      </c>
      <c r="CQ86" s="18"/>
      <c r="CR86" s="21"/>
      <c r="CS86" s="18"/>
      <c r="CT86" s="31"/>
      <c r="CU86" s="33"/>
      <c r="CV86" s="67" t="str">
        <f>FLEET7[[#This Row],[Category]]</f>
        <v>Heavy Truck</v>
      </c>
      <c r="CW86" s="22" t="str">
        <f t="shared" si="2"/>
        <v>CM-01</v>
      </c>
      <c r="CX86" s="22" t="str">
        <f>IFERROR(TRIM(MID(FLEET7[[#This Row],[Secondary Asset Identifier]], FIND(" - ", FLEET7[[#This Row],[Secondary Asset Identifier]]) + 3, LEN(FLEET7[[#This Row],[Secondary Asset Identifier]]))),FLEET7[[#This Row],[Emp ID]])</f>
        <v/>
      </c>
      <c r="CY8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6" s="22" t="str">
        <f>FLEET7[[#This Row],[Assigned]]</f>
        <v/>
      </c>
      <c r="DA86" s="22" t="str">
        <f t="shared" si="3"/>
        <v>CM-01</v>
      </c>
    </row>
    <row r="87" spans="1:105" ht="24" x14ac:dyDescent="0.3">
      <c r="A87" s="17" t="s">
        <v>5060</v>
      </c>
      <c r="B87" s="18" t="s">
        <v>5061</v>
      </c>
      <c r="C87" s="18" t="s">
        <v>21</v>
      </c>
      <c r="D87" s="18" t="s">
        <v>5062</v>
      </c>
      <c r="E87" s="18" t="s">
        <v>606</v>
      </c>
      <c r="F87" s="18" t="s">
        <v>1014</v>
      </c>
      <c r="G87" s="18">
        <v>2014</v>
      </c>
      <c r="H87" s="18" t="s">
        <v>5074</v>
      </c>
      <c r="I87" s="19" t="s">
        <v>5261</v>
      </c>
      <c r="J87" s="18"/>
      <c r="K87" s="20">
        <v>45783.4160416667</v>
      </c>
      <c r="L87" s="18" t="s">
        <v>5526</v>
      </c>
      <c r="M87" s="18"/>
      <c r="N87" s="18"/>
      <c r="O87" s="18"/>
      <c r="P87" s="18"/>
      <c r="Q87" s="18"/>
      <c r="R87" s="18" t="s">
        <v>5066</v>
      </c>
      <c r="S87" s="18"/>
      <c r="T87" s="18" t="s">
        <v>5067</v>
      </c>
      <c r="U87" s="18" t="s">
        <v>5527</v>
      </c>
      <c r="V87" s="18">
        <v>1007</v>
      </c>
      <c r="W87" s="18">
        <v>207695.6</v>
      </c>
      <c r="X87" s="18">
        <v>207695.6</v>
      </c>
      <c r="Y87" s="18">
        <v>16428</v>
      </c>
      <c r="Z87" s="18">
        <v>16428</v>
      </c>
      <c r="AA87" s="18"/>
      <c r="AB87" s="18" t="s">
        <v>1013</v>
      </c>
      <c r="AC87" s="18"/>
      <c r="AD87" s="18"/>
      <c r="AE87" s="18"/>
      <c r="AF87" s="18"/>
      <c r="AG87" s="18"/>
      <c r="AH87" s="18"/>
      <c r="AI87" s="18"/>
      <c r="AJ87" s="18"/>
      <c r="AK87" s="18"/>
      <c r="AL87" s="18"/>
      <c r="AM87" s="18"/>
      <c r="AN87" s="18"/>
      <c r="AO87" s="18" t="s">
        <v>5070</v>
      </c>
      <c r="AP87" s="18" t="s">
        <v>5071</v>
      </c>
      <c r="AQ87" s="18"/>
      <c r="AR87" s="18">
        <v>0</v>
      </c>
      <c r="AS87" s="18" t="s">
        <v>5879</v>
      </c>
      <c r="AT87" s="18"/>
      <c r="AU87" s="18">
        <v>0</v>
      </c>
      <c r="AV87" s="18">
        <v>0</v>
      </c>
      <c r="AW87" s="18">
        <v>0</v>
      </c>
      <c r="AX87" s="18"/>
      <c r="AY87" s="18" t="s">
        <v>5262</v>
      </c>
      <c r="AZ87" s="18">
        <v>69062.5</v>
      </c>
      <c r="BA87" s="18">
        <v>0</v>
      </c>
      <c r="BB87" s="18">
        <v>0</v>
      </c>
      <c r="BC87" s="18"/>
      <c r="BD87" s="18"/>
      <c r="BE87" s="18"/>
      <c r="BF87" s="18"/>
      <c r="BG87" s="18"/>
      <c r="BH87" s="18"/>
      <c r="BI87" s="18"/>
      <c r="BJ87" s="18"/>
      <c r="BK87" s="18"/>
      <c r="BL87" s="18"/>
      <c r="BM87" s="18"/>
      <c r="BN87" s="18"/>
      <c r="BO87" s="18"/>
      <c r="BP87" s="18"/>
      <c r="BQ87" s="18"/>
      <c r="BR87" s="18"/>
      <c r="BS87" s="18"/>
      <c r="BT87" s="18"/>
      <c r="BU87" s="18"/>
      <c r="BV87" s="18"/>
      <c r="BW87" s="18"/>
      <c r="BX87" s="18"/>
      <c r="BY87" s="18"/>
      <c r="BZ87" s="18"/>
      <c r="CA87" s="18"/>
      <c r="CB87" s="18"/>
      <c r="CC87" s="18"/>
      <c r="CD87" s="18"/>
      <c r="CE87" s="18"/>
      <c r="CF87" s="18"/>
      <c r="CG87" s="18"/>
      <c r="CH87" s="18"/>
      <c r="CI87" s="18"/>
      <c r="CJ87" s="18" t="s">
        <v>5076</v>
      </c>
      <c r="CK87" s="18" t="s">
        <v>5767</v>
      </c>
      <c r="CL87" s="18"/>
      <c r="CM87" s="18"/>
      <c r="CN87" s="18"/>
      <c r="CO87" s="21"/>
      <c r="CP87" s="18" t="s">
        <v>5073</v>
      </c>
      <c r="CQ87" s="18"/>
      <c r="CR87" s="21"/>
      <c r="CS87" s="18"/>
      <c r="CT87" s="31"/>
      <c r="CU87" s="33"/>
      <c r="CV87" s="67" t="str">
        <f>FLEET7[[#This Row],[Category]]</f>
        <v>Heavy Truck</v>
      </c>
      <c r="CW87" s="22" t="str">
        <f t="shared" si="2"/>
        <v>CM-02</v>
      </c>
      <c r="CX87" s="22" t="str">
        <f>IFERROR(TRIM(MID(FLEET7[[#This Row],[Secondary Asset Identifier]], FIND(" - ", FLEET7[[#This Row],[Secondary Asset Identifier]]) + 3, LEN(FLEET7[[#This Row],[Secondary Asset Identifier]]))),FLEET7[[#This Row],[Emp ID]])</f>
        <v/>
      </c>
      <c r="CY8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7" s="22" t="str">
        <f>FLEET7[[#This Row],[Assigned]]</f>
        <v/>
      </c>
      <c r="DA87" s="22" t="str">
        <f t="shared" si="3"/>
        <v>CM-02</v>
      </c>
    </row>
    <row r="88" spans="1:105" ht="24" x14ac:dyDescent="0.3">
      <c r="A88" s="17" t="s">
        <v>5060</v>
      </c>
      <c r="B88" s="18" t="s">
        <v>5061</v>
      </c>
      <c r="C88" s="18" t="s">
        <v>1662</v>
      </c>
      <c r="D88" s="18" t="s">
        <v>5062</v>
      </c>
      <c r="E88" s="18" t="s">
        <v>5653</v>
      </c>
      <c r="F88" s="18" t="s">
        <v>5654</v>
      </c>
      <c r="G88" s="18">
        <v>2025</v>
      </c>
      <c r="H88" s="18" t="s">
        <v>7709</v>
      </c>
      <c r="I88" s="19"/>
      <c r="J88" s="18"/>
      <c r="K88" s="20">
        <v>45787.754652777803</v>
      </c>
      <c r="L88" s="18" t="s">
        <v>5526</v>
      </c>
      <c r="M88" s="18"/>
      <c r="N88" s="18"/>
      <c r="O88" s="18"/>
      <c r="P88" s="18"/>
      <c r="Q88" s="18"/>
      <c r="R88" s="18" t="s">
        <v>8430</v>
      </c>
      <c r="S88" s="18"/>
      <c r="T88" s="18" t="s">
        <v>5067</v>
      </c>
      <c r="U88" s="18" t="s">
        <v>1357</v>
      </c>
      <c r="V88" s="18">
        <v>262</v>
      </c>
      <c r="W88" s="18">
        <v>2675.7</v>
      </c>
      <c r="X88" s="18">
        <v>2675.7</v>
      </c>
      <c r="Y88" s="18">
        <v>152</v>
      </c>
      <c r="Z88" s="18">
        <v>152</v>
      </c>
      <c r="AA88" s="18" t="s">
        <v>1662</v>
      </c>
      <c r="AB88" s="18" t="s">
        <v>5655</v>
      </c>
      <c r="AC88" s="18" t="s">
        <v>7710</v>
      </c>
      <c r="AD88" s="18" t="s">
        <v>5656</v>
      </c>
      <c r="AE88" s="18" t="s">
        <v>5069</v>
      </c>
      <c r="AF88" s="18"/>
      <c r="AG88" s="18"/>
      <c r="AH88" s="19" t="s">
        <v>7711</v>
      </c>
      <c r="AI88" s="18"/>
      <c r="AJ88" s="18"/>
      <c r="AK88" s="18">
        <v>45296</v>
      </c>
      <c r="AL88" s="18"/>
      <c r="AM88" s="18"/>
      <c r="AN88" s="18"/>
      <c r="AO88" s="18" t="s">
        <v>5070</v>
      </c>
      <c r="AP88" s="18"/>
      <c r="AQ88" s="18">
        <v>0</v>
      </c>
      <c r="AR88" s="18">
        <v>0</v>
      </c>
      <c r="AS88" s="18" t="s">
        <v>5879</v>
      </c>
      <c r="AT88" s="18">
        <v>0</v>
      </c>
      <c r="AU88" s="18">
        <v>0</v>
      </c>
      <c r="AV88" s="18">
        <v>0</v>
      </c>
      <c r="AW88" s="18">
        <v>0</v>
      </c>
      <c r="AX88" s="18" t="s">
        <v>5909</v>
      </c>
      <c r="AY88" s="18"/>
      <c r="AZ88" s="18"/>
      <c r="BA88" s="18"/>
      <c r="BB88" s="18"/>
      <c r="BC88" s="18"/>
      <c r="BD88" s="18"/>
      <c r="BE88" s="18"/>
      <c r="BF88" s="18" t="s">
        <v>792</v>
      </c>
      <c r="BG88" s="18"/>
      <c r="BH88" s="18"/>
      <c r="BI88" s="18"/>
      <c r="BJ88" s="18"/>
      <c r="BK88" s="18"/>
      <c r="BL88" s="18"/>
      <c r="BM88" s="18"/>
      <c r="BN88" s="18"/>
      <c r="BO88" s="18"/>
      <c r="BP88" s="18"/>
      <c r="BQ88" s="18"/>
      <c r="BR88" s="18"/>
      <c r="BS88" s="18"/>
      <c r="BT88" s="18"/>
      <c r="BU88" s="18"/>
      <c r="BV88" s="18"/>
      <c r="BW88" s="18"/>
      <c r="BX88" s="18"/>
      <c r="BY88" s="18"/>
      <c r="BZ88" s="18"/>
      <c r="CA88" s="18"/>
      <c r="CB88" s="18"/>
      <c r="CC88" s="18"/>
      <c r="CD88" s="18"/>
      <c r="CE88" s="18"/>
      <c r="CF88" s="18"/>
      <c r="CG88" s="18"/>
      <c r="CH88" s="18"/>
      <c r="CI88" s="18"/>
      <c r="CJ88" s="18" t="s">
        <v>5076</v>
      </c>
      <c r="CK88" s="18" t="s">
        <v>5657</v>
      </c>
      <c r="CL88" s="18">
        <v>4</v>
      </c>
      <c r="CM88" s="18"/>
      <c r="CN88" s="18"/>
      <c r="CO88" s="21">
        <v>45869</v>
      </c>
      <c r="CP88" s="21" t="s">
        <v>5079</v>
      </c>
      <c r="CQ88" s="18"/>
      <c r="CR88" s="21"/>
      <c r="CS88" s="18"/>
      <c r="CT88" s="31"/>
      <c r="CU88" s="33"/>
      <c r="CV88" s="67" t="str">
        <f>FLEET7[[#This Row],[Category]]</f>
        <v>Z-Class Volumetric Mixer</v>
      </c>
      <c r="CW88" s="22" t="str">
        <f t="shared" si="2"/>
        <v>CM-03</v>
      </c>
      <c r="CX88" s="22" t="str">
        <f>IFERROR(TRIM(MID(FLEET7[[#This Row],[Secondary Asset Identifier]], FIND(" - ", FLEET7[[#This Row],[Secondary Asset Identifier]]) + 3, LEN(FLEET7[[#This Row],[Secondary Asset Identifier]]))),FLEET7[[#This Row],[Emp ID]])</f>
        <v/>
      </c>
      <c r="CY8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8" s="22" t="str">
        <f>FLEET7[[#This Row],[Assigned]]</f>
        <v/>
      </c>
      <c r="DA88" s="22" t="str">
        <f t="shared" si="3"/>
        <v>CM-03</v>
      </c>
    </row>
    <row r="89" spans="1:105" x14ac:dyDescent="0.3">
      <c r="A89" s="17" t="s">
        <v>5060</v>
      </c>
      <c r="B89" s="18" t="s">
        <v>5061</v>
      </c>
      <c r="C89" s="18" t="s">
        <v>3455</v>
      </c>
      <c r="D89" s="18" t="s">
        <v>5062</v>
      </c>
      <c r="E89" s="18" t="s">
        <v>606</v>
      </c>
      <c r="F89" s="18" t="s">
        <v>3457</v>
      </c>
      <c r="G89" s="18">
        <v>2012</v>
      </c>
      <c r="H89" s="18" t="s">
        <v>5074</v>
      </c>
      <c r="I89" s="19"/>
      <c r="J89" s="18"/>
      <c r="K89" s="20">
        <v>45789.421365740702</v>
      </c>
      <c r="L89" s="18" t="s">
        <v>5191</v>
      </c>
      <c r="M89" s="18"/>
      <c r="N89" s="18"/>
      <c r="O89" s="18"/>
      <c r="P89" s="18"/>
      <c r="Q89" s="18"/>
      <c r="R89" s="18" t="s">
        <v>5066</v>
      </c>
      <c r="S89" s="18"/>
      <c r="T89" s="18" t="s">
        <v>5067</v>
      </c>
      <c r="U89" s="18" t="s">
        <v>5527</v>
      </c>
      <c r="V89" s="18">
        <v>362</v>
      </c>
      <c r="W89" s="18">
        <v>234239.1</v>
      </c>
      <c r="X89" s="18">
        <v>234239.1</v>
      </c>
      <c r="Y89" s="18">
        <v>18759</v>
      </c>
      <c r="Z89" s="18">
        <v>18759</v>
      </c>
      <c r="AA89" s="18"/>
      <c r="AB89" s="18" t="s">
        <v>3456</v>
      </c>
      <c r="AC89" s="18"/>
      <c r="AD89" s="18"/>
      <c r="AE89" s="18"/>
      <c r="AF89" s="18"/>
      <c r="AG89" s="18"/>
      <c r="AH89" s="18"/>
      <c r="AI89" s="18"/>
      <c r="AJ89" s="18"/>
      <c r="AK89" s="18"/>
      <c r="AL89" s="18"/>
      <c r="AM89" s="18"/>
      <c r="AN89" s="18"/>
      <c r="AO89" s="18" t="s">
        <v>5070</v>
      </c>
      <c r="AP89" s="18"/>
      <c r="AQ89" s="18">
        <v>0</v>
      </c>
      <c r="AR89" s="18">
        <v>0</v>
      </c>
      <c r="AS89" s="18" t="s">
        <v>5879</v>
      </c>
      <c r="AT89" s="18">
        <v>0</v>
      </c>
      <c r="AU89" s="18">
        <v>0</v>
      </c>
      <c r="AV89" s="18">
        <v>0</v>
      </c>
      <c r="AW89" s="18">
        <v>0</v>
      </c>
      <c r="AX89" s="18"/>
      <c r="AY89" s="18"/>
      <c r="AZ89" s="18"/>
      <c r="BA89" s="18"/>
      <c r="BB89" s="18"/>
      <c r="BC89" s="18"/>
      <c r="BD89" s="18"/>
      <c r="BE89" s="18"/>
      <c r="BF89" s="18"/>
      <c r="BG89" s="18"/>
      <c r="BH89" s="18"/>
      <c r="BI89" s="18"/>
      <c r="BJ89" s="18"/>
      <c r="BK89" s="18"/>
      <c r="BL89" s="18"/>
      <c r="BM89" s="18"/>
      <c r="BN89" s="18"/>
      <c r="BO89" s="18"/>
      <c r="BP89" s="18"/>
      <c r="BQ89" s="18"/>
      <c r="BR89" s="18"/>
      <c r="BS89" s="18"/>
      <c r="BT89" s="18"/>
      <c r="BU89" s="18"/>
      <c r="BV89" s="18"/>
      <c r="BW89" s="18"/>
      <c r="BX89" s="18"/>
      <c r="BY89" s="18"/>
      <c r="BZ89" s="18"/>
      <c r="CA89" s="18"/>
      <c r="CB89" s="18"/>
      <c r="CC89" s="18"/>
      <c r="CD89" s="18"/>
      <c r="CE89" s="18"/>
      <c r="CF89" s="18"/>
      <c r="CG89" s="18"/>
      <c r="CH89" s="18"/>
      <c r="CI89" s="18"/>
      <c r="CJ89" s="18" t="s">
        <v>5076</v>
      </c>
      <c r="CK89" s="18" t="s">
        <v>5190</v>
      </c>
      <c r="CL89" s="18"/>
      <c r="CM89" s="18"/>
      <c r="CN89" s="18"/>
      <c r="CO89" s="21"/>
      <c r="CP89" s="21" t="s">
        <v>5079</v>
      </c>
      <c r="CQ89" s="18"/>
      <c r="CR89" s="21"/>
      <c r="CS89" s="18"/>
      <c r="CT89" s="31"/>
      <c r="CU89" s="33"/>
      <c r="CV89" s="67" t="str">
        <f>FLEET7[[#This Row],[Category]]</f>
        <v>Heavy Truck</v>
      </c>
      <c r="CW89" s="22" t="str">
        <f t="shared" si="2"/>
        <v>CM-04</v>
      </c>
      <c r="CX89" s="22" t="str">
        <f>IFERROR(TRIM(MID(FLEET7[[#This Row],[Secondary Asset Identifier]], FIND(" - ", FLEET7[[#This Row],[Secondary Asset Identifier]]) + 3, LEN(FLEET7[[#This Row],[Secondary Asset Identifier]]))),FLEET7[[#This Row],[Emp ID]])</f>
        <v/>
      </c>
      <c r="CY8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89" s="22" t="str">
        <f>FLEET7[[#This Row],[Assigned]]</f>
        <v/>
      </c>
      <c r="DA89" s="22" t="str">
        <f t="shared" si="3"/>
        <v>CM-04</v>
      </c>
    </row>
    <row r="90" spans="1:105" x14ac:dyDescent="0.3">
      <c r="A90" s="17" t="s">
        <v>5060</v>
      </c>
      <c r="B90" s="18" t="s">
        <v>5061</v>
      </c>
      <c r="C90" s="18" t="s">
        <v>8431</v>
      </c>
      <c r="D90" s="18" t="s">
        <v>5062</v>
      </c>
      <c r="E90" s="18" t="s">
        <v>5653</v>
      </c>
      <c r="F90" s="18" t="s">
        <v>5654</v>
      </c>
      <c r="G90" s="18">
        <v>2025</v>
      </c>
      <c r="H90" s="18" t="s">
        <v>7709</v>
      </c>
      <c r="I90" s="19"/>
      <c r="J90" s="18"/>
      <c r="K90" s="20">
        <v>45787.741087962997</v>
      </c>
      <c r="L90" s="18" t="s">
        <v>5526</v>
      </c>
      <c r="M90" s="18"/>
      <c r="N90" s="18"/>
      <c r="O90" s="18"/>
      <c r="P90" s="18"/>
      <c r="Q90" s="18"/>
      <c r="R90" s="18" t="s">
        <v>5089</v>
      </c>
      <c r="S90" s="18"/>
      <c r="T90" s="18" t="s">
        <v>5067</v>
      </c>
      <c r="U90" s="18" t="s">
        <v>1357</v>
      </c>
      <c r="V90" s="18">
        <v>19</v>
      </c>
      <c r="W90" s="18">
        <v>2672.1</v>
      </c>
      <c r="X90" s="18">
        <v>2672.1</v>
      </c>
      <c r="Y90" s="18">
        <v>79</v>
      </c>
      <c r="Z90" s="18">
        <v>79</v>
      </c>
      <c r="AA90" s="18"/>
      <c r="AB90" s="18" t="s">
        <v>8432</v>
      </c>
      <c r="AC90" s="18"/>
      <c r="AD90" s="18"/>
      <c r="AE90" s="18"/>
      <c r="AF90" s="18"/>
      <c r="AG90" s="18"/>
      <c r="AH90" s="18"/>
      <c r="AI90" s="18"/>
      <c r="AJ90" s="18"/>
      <c r="AK90" s="18"/>
      <c r="AL90" s="18"/>
      <c r="AM90" s="18"/>
      <c r="AN90" s="18"/>
      <c r="AO90" s="18" t="s">
        <v>5070</v>
      </c>
      <c r="AP90" s="18"/>
      <c r="AQ90" s="18">
        <v>0</v>
      </c>
      <c r="AR90" s="18">
        <v>0</v>
      </c>
      <c r="AS90" s="18" t="s">
        <v>5879</v>
      </c>
      <c r="AT90" s="18">
        <v>0</v>
      </c>
      <c r="AU90" s="18">
        <v>0</v>
      </c>
      <c r="AV90" s="18">
        <v>0</v>
      </c>
      <c r="AW90" s="18">
        <v>0</v>
      </c>
      <c r="AX90" s="18"/>
      <c r="AY90" s="18"/>
      <c r="AZ90" s="18"/>
      <c r="BA90" s="18"/>
      <c r="BB90" s="18"/>
      <c r="BC90" s="18"/>
      <c r="BD90" s="18"/>
      <c r="BE90" s="18"/>
      <c r="BF90" s="18"/>
      <c r="BG90" s="18"/>
      <c r="BH90" s="18"/>
      <c r="BI90" s="18"/>
      <c r="BJ90" s="18"/>
      <c r="BK90" s="18"/>
      <c r="BL90" s="18"/>
      <c r="BM90" s="18"/>
      <c r="BN90" s="18"/>
      <c r="BO90" s="18"/>
      <c r="BP90" s="18"/>
      <c r="BQ90" s="18"/>
      <c r="BR90" s="18"/>
      <c r="BS90" s="18"/>
      <c r="BT90" s="18"/>
      <c r="BU90" s="18"/>
      <c r="BV90" s="18"/>
      <c r="BW90" s="18"/>
      <c r="BX90" s="18"/>
      <c r="BY90" s="18"/>
      <c r="BZ90" s="18"/>
      <c r="CA90" s="18"/>
      <c r="CB90" s="18"/>
      <c r="CC90" s="18"/>
      <c r="CD90" s="18"/>
      <c r="CE90" s="18"/>
      <c r="CF90" s="18"/>
      <c r="CG90" s="18"/>
      <c r="CH90" s="18"/>
      <c r="CI90" s="18"/>
      <c r="CJ90" s="18" t="s">
        <v>5076</v>
      </c>
      <c r="CK90" s="18" t="s">
        <v>8433</v>
      </c>
      <c r="CL90" s="18"/>
      <c r="CM90" s="18"/>
      <c r="CN90" s="18"/>
      <c r="CO90" s="21"/>
      <c r="CP90" s="18" t="s">
        <v>5079</v>
      </c>
      <c r="CQ90" s="18"/>
      <c r="CR90" s="21"/>
      <c r="CS90" s="18"/>
      <c r="CT90" s="31"/>
      <c r="CU90" s="33"/>
      <c r="CV90" s="67" t="str">
        <f>FLEET7[[#This Row],[Category]]</f>
        <v>Z-Class Volumetric Mixer</v>
      </c>
      <c r="CW90" s="22" t="str">
        <f t="shared" si="2"/>
        <v>CM-05</v>
      </c>
      <c r="CX90" s="22" t="str">
        <f>IFERROR(TRIM(MID(FLEET7[[#This Row],[Secondary Asset Identifier]], FIND(" - ", FLEET7[[#This Row],[Secondary Asset Identifier]]) + 3, LEN(FLEET7[[#This Row],[Secondary Asset Identifier]]))),FLEET7[[#This Row],[Emp ID]])</f>
        <v/>
      </c>
      <c r="CY9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0" s="22" t="str">
        <f>FLEET7[[#This Row],[Assigned]]</f>
        <v/>
      </c>
      <c r="DA90" s="22" t="str">
        <f t="shared" si="3"/>
        <v>CM-05</v>
      </c>
    </row>
    <row r="91" spans="1:105" x14ac:dyDescent="0.3">
      <c r="A91" s="17" t="s">
        <v>5060</v>
      </c>
      <c r="B91" s="18" t="s">
        <v>5061</v>
      </c>
      <c r="C91" s="18" t="s">
        <v>22</v>
      </c>
      <c r="D91" s="18" t="s">
        <v>5121</v>
      </c>
      <c r="E91" s="18" t="s">
        <v>3972</v>
      </c>
      <c r="F91" s="18" t="s">
        <v>3973</v>
      </c>
      <c r="G91" s="18">
        <v>2018</v>
      </c>
      <c r="H91" s="18" t="s">
        <v>5612</v>
      </c>
      <c r="I91" s="19"/>
      <c r="J91" s="18"/>
      <c r="K91" s="20">
        <v>45789.261134259301</v>
      </c>
      <c r="L91" s="18" t="s">
        <v>5191</v>
      </c>
      <c r="M91" s="18"/>
      <c r="N91" s="18"/>
      <c r="O91" s="18"/>
      <c r="P91" s="18"/>
      <c r="Q91" s="18"/>
      <c r="R91" s="18" t="s">
        <v>5066</v>
      </c>
      <c r="S91" s="18"/>
      <c r="T91" s="18" t="s">
        <v>5067</v>
      </c>
      <c r="U91" s="18" t="s">
        <v>8307</v>
      </c>
      <c r="V91" s="18">
        <v>1007</v>
      </c>
      <c r="W91" s="18">
        <v>778.4</v>
      </c>
      <c r="X91" s="18">
        <v>778.4</v>
      </c>
      <c r="Y91" s="18">
        <v>2153</v>
      </c>
      <c r="Z91" s="18">
        <v>2153</v>
      </c>
      <c r="AA91" s="18"/>
      <c r="AB91" s="18" t="s">
        <v>3971</v>
      </c>
      <c r="AC91" s="18"/>
      <c r="AD91" s="18"/>
      <c r="AE91" s="18"/>
      <c r="AF91" s="18"/>
      <c r="AG91" s="18"/>
      <c r="AH91" s="18"/>
      <c r="AI91" s="18"/>
      <c r="AJ91" s="18"/>
      <c r="AK91" s="18"/>
      <c r="AL91" s="18"/>
      <c r="AM91" s="18"/>
      <c r="AN91" s="18"/>
      <c r="AO91" s="18" t="s">
        <v>5070</v>
      </c>
      <c r="AP91" s="18" t="s">
        <v>5071</v>
      </c>
      <c r="AQ91" s="18"/>
      <c r="AR91" s="18">
        <v>0</v>
      </c>
      <c r="AS91" s="18" t="s">
        <v>5879</v>
      </c>
      <c r="AT91" s="18"/>
      <c r="AU91" s="18">
        <v>0</v>
      </c>
      <c r="AV91" s="18">
        <v>0</v>
      </c>
      <c r="AW91" s="18">
        <v>0</v>
      </c>
      <c r="AX91" s="18"/>
      <c r="AY91" s="18"/>
      <c r="AZ91" s="18"/>
      <c r="BA91" s="18"/>
      <c r="BB91" s="18"/>
      <c r="BC91" s="18"/>
      <c r="BD91" s="18"/>
      <c r="BE91" s="18"/>
      <c r="BF91" s="18"/>
      <c r="BG91" s="18"/>
      <c r="BH91" s="18"/>
      <c r="BI91" s="18"/>
      <c r="BJ91" s="18"/>
      <c r="BK91" s="18"/>
      <c r="BL91" s="18"/>
      <c r="BM91" s="18"/>
      <c r="BN91" s="18"/>
      <c r="BO91" s="18"/>
      <c r="BP91" s="18"/>
      <c r="BQ91" s="18"/>
      <c r="BR91" s="18"/>
      <c r="BS91" s="18"/>
      <c r="BT91" s="18"/>
      <c r="BU91" s="18"/>
      <c r="BV91" s="18"/>
      <c r="BW91" s="18"/>
      <c r="BX91" s="18"/>
      <c r="BY91" s="18"/>
      <c r="BZ91" s="18"/>
      <c r="CA91" s="18"/>
      <c r="CB91" s="18"/>
      <c r="CC91" s="18"/>
      <c r="CD91" s="18" t="s">
        <v>5770</v>
      </c>
      <c r="CE91" s="18" t="s">
        <v>5771</v>
      </c>
      <c r="CF91" s="18" t="s">
        <v>5772</v>
      </c>
      <c r="CG91" s="18" t="s">
        <v>5773</v>
      </c>
      <c r="CH91" s="18" t="s">
        <v>5774</v>
      </c>
      <c r="CI91" s="18"/>
      <c r="CJ91" s="18" t="s">
        <v>5125</v>
      </c>
      <c r="CK91" s="18" t="s">
        <v>5775</v>
      </c>
      <c r="CL91" s="18"/>
      <c r="CM91" s="18"/>
      <c r="CN91" s="18"/>
      <c r="CO91" s="21"/>
      <c r="CP91" s="21" t="s">
        <v>5079</v>
      </c>
      <c r="CQ91" s="18"/>
      <c r="CR91" s="21"/>
      <c r="CS91" s="18"/>
      <c r="CT91" s="31"/>
      <c r="CU91" s="33"/>
      <c r="CV91" s="67" t="str">
        <f>FLEET7[[#This Row],[Category]]</f>
        <v>Concrete Pump</v>
      </c>
      <c r="CW91" s="22" t="str">
        <f t="shared" si="2"/>
        <v>CP-01</v>
      </c>
      <c r="CX91" s="22" t="str">
        <f>IFERROR(TRIM(MID(FLEET7[[#This Row],[Secondary Asset Identifier]], FIND(" - ", FLEET7[[#This Row],[Secondary Asset Identifier]]) + 3, LEN(FLEET7[[#This Row],[Secondary Asset Identifier]]))),FLEET7[[#This Row],[Emp ID]])</f>
        <v/>
      </c>
      <c r="CY9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1" s="22" t="str">
        <f>FLEET7[[#This Row],[Assigned]]</f>
        <v/>
      </c>
      <c r="DA91" s="22" t="str">
        <f t="shared" si="3"/>
        <v>CP-01</v>
      </c>
    </row>
    <row r="92" spans="1:105" x14ac:dyDescent="0.3">
      <c r="A92" s="17" t="s">
        <v>5060</v>
      </c>
      <c r="B92" s="18" t="s">
        <v>5061</v>
      </c>
      <c r="C92" s="18" t="s">
        <v>1137</v>
      </c>
      <c r="D92" s="18" t="s">
        <v>5121</v>
      </c>
      <c r="E92" s="18" t="s">
        <v>3975</v>
      </c>
      <c r="F92" s="18" t="s">
        <v>3976</v>
      </c>
      <c r="G92" s="18">
        <v>2022</v>
      </c>
      <c r="H92" s="18" t="s">
        <v>5612</v>
      </c>
      <c r="I92" s="19"/>
      <c r="J92" s="18"/>
      <c r="K92" s="20">
        <v>45788.830231481501</v>
      </c>
      <c r="L92" s="18" t="s">
        <v>5191</v>
      </c>
      <c r="M92" s="18"/>
      <c r="N92" s="18"/>
      <c r="O92" s="18"/>
      <c r="P92" s="18"/>
      <c r="Q92" s="18"/>
      <c r="R92" s="18" t="s">
        <v>5066</v>
      </c>
      <c r="S92" s="18"/>
      <c r="T92" s="18" t="s">
        <v>5067</v>
      </c>
      <c r="U92" s="18" t="s">
        <v>8434</v>
      </c>
      <c r="V92" s="18">
        <v>1006</v>
      </c>
      <c r="W92" s="18">
        <v>2106.1999999999998</v>
      </c>
      <c r="X92" s="18">
        <v>2106.1999999999998</v>
      </c>
      <c r="Y92" s="18">
        <v>3484</v>
      </c>
      <c r="Z92" s="18">
        <v>3484</v>
      </c>
      <c r="AA92" s="18"/>
      <c r="AB92" s="18" t="s">
        <v>3974</v>
      </c>
      <c r="AC92" s="18"/>
      <c r="AD92" s="18"/>
      <c r="AE92" s="18"/>
      <c r="AF92" s="18"/>
      <c r="AG92" s="18"/>
      <c r="AH92" s="18"/>
      <c r="AI92" s="18"/>
      <c r="AJ92" s="18"/>
      <c r="AK92" s="18"/>
      <c r="AL92" s="18"/>
      <c r="AM92" s="18"/>
      <c r="AN92" s="18"/>
      <c r="AO92" s="18" t="s">
        <v>5070</v>
      </c>
      <c r="AP92" s="18" t="s">
        <v>5071</v>
      </c>
      <c r="AQ92" s="18"/>
      <c r="AR92" s="18">
        <v>0</v>
      </c>
      <c r="AS92" s="18" t="s">
        <v>5879</v>
      </c>
      <c r="AT92" s="18"/>
      <c r="AU92" s="18">
        <v>0</v>
      </c>
      <c r="AV92" s="18">
        <v>0</v>
      </c>
      <c r="AW92" s="18">
        <v>0</v>
      </c>
      <c r="AX92" s="18"/>
      <c r="AY92" s="18"/>
      <c r="AZ92" s="18"/>
      <c r="BA92" s="18"/>
      <c r="BB92" s="18"/>
      <c r="BC92" s="18"/>
      <c r="BD92" s="18"/>
      <c r="BE92" s="18"/>
      <c r="BF92" s="18"/>
      <c r="BG92" s="18"/>
      <c r="BH92" s="18"/>
      <c r="BI92" s="18"/>
      <c r="BJ92" s="18"/>
      <c r="BK92" s="18"/>
      <c r="BL92" s="18"/>
      <c r="BM92" s="18"/>
      <c r="BN92" s="18"/>
      <c r="BO92" s="18"/>
      <c r="BP92" s="18"/>
      <c r="BQ92" s="18"/>
      <c r="BR92" s="18"/>
      <c r="BS92" s="18"/>
      <c r="BT92" s="18"/>
      <c r="BU92" s="18"/>
      <c r="BV92" s="18"/>
      <c r="BW92" s="18"/>
      <c r="BX92" s="18"/>
      <c r="BY92" s="18"/>
      <c r="BZ92" s="18"/>
      <c r="CA92" s="18"/>
      <c r="CB92" s="18"/>
      <c r="CC92" s="18"/>
      <c r="CD92" s="18"/>
      <c r="CE92" s="18"/>
      <c r="CF92" s="18"/>
      <c r="CG92" s="18"/>
      <c r="CH92" s="18"/>
      <c r="CI92" s="18"/>
      <c r="CJ92" s="18" t="s">
        <v>5125</v>
      </c>
      <c r="CK92" s="18" t="s">
        <v>5613</v>
      </c>
      <c r="CL92" s="18"/>
      <c r="CM92" s="18"/>
      <c r="CN92" s="18"/>
      <c r="CO92" s="21"/>
      <c r="CP92" s="21" t="s">
        <v>5079</v>
      </c>
      <c r="CQ92" s="18"/>
      <c r="CR92" s="21"/>
      <c r="CS92" s="18"/>
      <c r="CT92" s="31"/>
      <c r="CU92" s="33"/>
      <c r="CV92" s="67" t="str">
        <f>FLEET7[[#This Row],[Category]]</f>
        <v>Concrete Pump</v>
      </c>
      <c r="CW92" s="22" t="str">
        <f t="shared" si="2"/>
        <v>CP-02</v>
      </c>
      <c r="CX92" s="22" t="str">
        <f>IFERROR(TRIM(MID(FLEET7[[#This Row],[Secondary Asset Identifier]], FIND(" - ", FLEET7[[#This Row],[Secondary Asset Identifier]]) + 3, LEN(FLEET7[[#This Row],[Secondary Asset Identifier]]))),FLEET7[[#This Row],[Emp ID]])</f>
        <v/>
      </c>
      <c r="CY9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2" s="22" t="str">
        <f>FLEET7[[#This Row],[Assigned]]</f>
        <v/>
      </c>
      <c r="DA92" s="22" t="str">
        <f t="shared" si="3"/>
        <v>CP-02</v>
      </c>
    </row>
    <row r="93" spans="1:105" x14ac:dyDescent="0.3">
      <c r="A93" s="17" t="s">
        <v>5060</v>
      </c>
      <c r="B93" s="18" t="s">
        <v>5061</v>
      </c>
      <c r="C93" s="18" t="s">
        <v>7712</v>
      </c>
      <c r="D93" s="18" t="s">
        <v>5291</v>
      </c>
      <c r="E93" s="18" t="s">
        <v>7713</v>
      </c>
      <c r="F93" s="18" t="s">
        <v>7714</v>
      </c>
      <c r="G93" s="18">
        <v>2024</v>
      </c>
      <c r="H93" s="18" t="s">
        <v>7715</v>
      </c>
      <c r="I93" s="19"/>
      <c r="J93" s="18"/>
      <c r="K93" s="20">
        <v>45789.097569444399</v>
      </c>
      <c r="L93" s="18" t="s">
        <v>5191</v>
      </c>
      <c r="M93" s="18"/>
      <c r="N93" s="18"/>
      <c r="O93" s="18"/>
      <c r="P93" s="18"/>
      <c r="Q93" s="18"/>
      <c r="R93" s="18" t="s">
        <v>8435</v>
      </c>
      <c r="S93" s="18"/>
      <c r="T93" s="18" t="s">
        <v>5067</v>
      </c>
      <c r="U93" s="18" t="s">
        <v>5232</v>
      </c>
      <c r="V93" s="18">
        <v>171</v>
      </c>
      <c r="W93" s="18">
        <v>0</v>
      </c>
      <c r="X93" s="18">
        <v>0</v>
      </c>
      <c r="Y93" s="18">
        <v>0</v>
      </c>
      <c r="Z93" s="18">
        <v>0</v>
      </c>
      <c r="AA93" s="18"/>
      <c r="AB93" s="18" t="s">
        <v>7716</v>
      </c>
      <c r="AC93" s="18"/>
      <c r="AD93" s="18"/>
      <c r="AE93" s="18"/>
      <c r="AF93" s="18"/>
      <c r="AG93" s="18"/>
      <c r="AH93" s="18"/>
      <c r="AI93" s="18"/>
      <c r="AJ93" s="18"/>
      <c r="AK93" s="18"/>
      <c r="AL93" s="18"/>
      <c r="AM93" s="18"/>
      <c r="AN93" s="18"/>
      <c r="AO93" s="18" t="s">
        <v>5070</v>
      </c>
      <c r="AP93" s="18"/>
      <c r="AQ93" s="18">
        <v>0</v>
      </c>
      <c r="AR93" s="18">
        <v>0</v>
      </c>
      <c r="AS93" s="18" t="s">
        <v>5879</v>
      </c>
      <c r="AT93" s="18">
        <v>0</v>
      </c>
      <c r="AU93" s="18">
        <v>0</v>
      </c>
      <c r="AV93" s="18">
        <v>0</v>
      </c>
      <c r="AW93" s="18">
        <v>0</v>
      </c>
      <c r="AX93" s="18"/>
      <c r="AY93" s="18"/>
      <c r="AZ93" s="18"/>
      <c r="BA93" s="18"/>
      <c r="BB93" s="18"/>
      <c r="BC93" s="18"/>
      <c r="BD93" s="18"/>
      <c r="BE93" s="18"/>
      <c r="BF93" s="18"/>
      <c r="BG93" s="18"/>
      <c r="BH93" s="18"/>
      <c r="BI93" s="18"/>
      <c r="BJ93" s="18"/>
      <c r="BK93" s="18"/>
      <c r="BL93" s="18"/>
      <c r="BM93" s="18"/>
      <c r="BN93" s="18"/>
      <c r="BO93" s="18"/>
      <c r="BP93" s="18"/>
      <c r="BQ93" s="18"/>
      <c r="BR93" s="18"/>
      <c r="BS93" s="18"/>
      <c r="BT93" s="18"/>
      <c r="BU93" s="18"/>
      <c r="BV93" s="18"/>
      <c r="BW93" s="18"/>
      <c r="BX93" s="18"/>
      <c r="BY93" s="18"/>
      <c r="BZ93" s="18"/>
      <c r="CA93" s="18"/>
      <c r="CB93" s="18"/>
      <c r="CC93" s="18"/>
      <c r="CD93" s="18"/>
      <c r="CE93" s="18"/>
      <c r="CF93" s="18"/>
      <c r="CG93" s="18"/>
      <c r="CH93" s="18"/>
      <c r="CI93" s="18"/>
      <c r="CJ93" s="18" t="s">
        <v>5282</v>
      </c>
      <c r="CK93" s="18" t="s">
        <v>7717</v>
      </c>
      <c r="CL93" s="18"/>
      <c r="CM93" s="18"/>
      <c r="CN93" s="18"/>
      <c r="CO93" s="21"/>
      <c r="CP93" s="21" t="s">
        <v>5079</v>
      </c>
      <c r="CQ93" s="18"/>
      <c r="CR93" s="21"/>
      <c r="CS93" s="18"/>
      <c r="CT93" s="31"/>
      <c r="CU93" s="33"/>
      <c r="CV93" s="67" t="str">
        <f>FLEET7[[#This Row],[Category]]</f>
        <v>Walk Behind Saw</v>
      </c>
      <c r="CW93" s="22" t="str">
        <f t="shared" si="2"/>
        <v>CS-01S</v>
      </c>
      <c r="CX93" s="22" t="str">
        <f>IFERROR(TRIM(MID(FLEET7[[#This Row],[Secondary Asset Identifier]], FIND(" - ", FLEET7[[#This Row],[Secondary Asset Identifier]]) + 3, LEN(FLEET7[[#This Row],[Secondary Asset Identifier]]))),FLEET7[[#This Row],[Emp ID]])</f>
        <v/>
      </c>
      <c r="CY9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3" s="22" t="str">
        <f>FLEET7[[#This Row],[Assigned]]</f>
        <v/>
      </c>
      <c r="DA93" s="22" t="str">
        <f t="shared" si="3"/>
        <v>CS-01S</v>
      </c>
    </row>
    <row r="94" spans="1:105" x14ac:dyDescent="0.3">
      <c r="A94" s="17" t="s">
        <v>5060</v>
      </c>
      <c r="B94" s="18" t="s">
        <v>5061</v>
      </c>
      <c r="C94" s="18" t="s">
        <v>7718</v>
      </c>
      <c r="D94" s="18" t="s">
        <v>5291</v>
      </c>
      <c r="E94" s="18" t="s">
        <v>7713</v>
      </c>
      <c r="F94" s="18" t="s">
        <v>7714</v>
      </c>
      <c r="G94" s="18">
        <v>2024</v>
      </c>
      <c r="H94" s="18" t="s">
        <v>7715</v>
      </c>
      <c r="I94" s="19"/>
      <c r="J94" s="18"/>
      <c r="K94" s="20">
        <v>45789.268043981501</v>
      </c>
      <c r="L94" s="18" t="s">
        <v>5191</v>
      </c>
      <c r="M94" s="18"/>
      <c r="N94" s="18"/>
      <c r="O94" s="18"/>
      <c r="P94" s="18"/>
      <c r="Q94" s="18"/>
      <c r="R94" s="18" t="s">
        <v>8436</v>
      </c>
      <c r="S94" s="18"/>
      <c r="T94" s="18" t="s">
        <v>5067</v>
      </c>
      <c r="U94" s="18" t="s">
        <v>5232</v>
      </c>
      <c r="V94" s="18">
        <v>170</v>
      </c>
      <c r="W94" s="18">
        <v>0</v>
      </c>
      <c r="X94" s="18">
        <v>0</v>
      </c>
      <c r="Y94" s="18">
        <v>0</v>
      </c>
      <c r="Z94" s="18">
        <v>0</v>
      </c>
      <c r="AA94" s="18"/>
      <c r="AB94" s="18" t="s">
        <v>7719</v>
      </c>
      <c r="AC94" s="18"/>
      <c r="AD94" s="18"/>
      <c r="AE94" s="18"/>
      <c r="AF94" s="18"/>
      <c r="AG94" s="18"/>
      <c r="AH94" s="19"/>
      <c r="AI94" s="18"/>
      <c r="AJ94" s="18"/>
      <c r="AK94" s="18"/>
      <c r="AL94" s="18"/>
      <c r="AM94" s="18"/>
      <c r="AN94" s="18"/>
      <c r="AO94" s="18" t="s">
        <v>5070</v>
      </c>
      <c r="AP94" s="18"/>
      <c r="AQ94" s="18">
        <v>0</v>
      </c>
      <c r="AR94" s="18">
        <v>0</v>
      </c>
      <c r="AS94" s="18" t="s">
        <v>5879</v>
      </c>
      <c r="AT94" s="18">
        <v>0</v>
      </c>
      <c r="AU94" s="18">
        <v>0</v>
      </c>
      <c r="AV94" s="18">
        <v>0</v>
      </c>
      <c r="AW94" s="18">
        <v>0</v>
      </c>
      <c r="AX94" s="18"/>
      <c r="AY94" s="18"/>
      <c r="AZ94" s="18"/>
      <c r="BA94" s="18"/>
      <c r="BB94" s="18"/>
      <c r="BC94" s="18"/>
      <c r="BD94" s="18"/>
      <c r="BE94" s="18"/>
      <c r="BF94" s="18"/>
      <c r="BG94" s="18"/>
      <c r="BH94" s="18"/>
      <c r="BI94" s="18"/>
      <c r="BJ94" s="18"/>
      <c r="BK94" s="18"/>
      <c r="BL94" s="18"/>
      <c r="BM94" s="18"/>
      <c r="BN94" s="18"/>
      <c r="BO94" s="18"/>
      <c r="BP94" s="18"/>
      <c r="BQ94" s="18"/>
      <c r="BR94" s="18"/>
      <c r="BS94" s="18"/>
      <c r="BT94" s="18"/>
      <c r="BU94" s="18"/>
      <c r="BV94" s="18"/>
      <c r="BW94" s="18"/>
      <c r="BX94" s="18"/>
      <c r="BY94" s="18"/>
      <c r="BZ94" s="18"/>
      <c r="CA94" s="18"/>
      <c r="CB94" s="18"/>
      <c r="CC94" s="18"/>
      <c r="CD94" s="18"/>
      <c r="CE94" s="18"/>
      <c r="CF94" s="18"/>
      <c r="CG94" s="18"/>
      <c r="CH94" s="18"/>
      <c r="CI94" s="18"/>
      <c r="CJ94" s="18" t="s">
        <v>5282</v>
      </c>
      <c r="CK94" s="18" t="s">
        <v>7720</v>
      </c>
      <c r="CL94" s="18"/>
      <c r="CM94" s="18"/>
      <c r="CN94" s="18"/>
      <c r="CO94" s="21"/>
      <c r="CP94" s="21" t="s">
        <v>5079</v>
      </c>
      <c r="CQ94" s="18"/>
      <c r="CR94" s="21"/>
      <c r="CS94" s="18"/>
      <c r="CT94" s="31"/>
      <c r="CU94" s="33"/>
      <c r="CV94" s="67" t="str">
        <f>FLEET7[[#This Row],[Category]]</f>
        <v>Walk Behind Saw</v>
      </c>
      <c r="CW94" s="22" t="str">
        <f t="shared" si="2"/>
        <v>CS-02S</v>
      </c>
      <c r="CX94" s="22" t="str">
        <f>IFERROR(TRIM(MID(FLEET7[[#This Row],[Secondary Asset Identifier]], FIND(" - ", FLEET7[[#This Row],[Secondary Asset Identifier]]) + 3, LEN(FLEET7[[#This Row],[Secondary Asset Identifier]]))),FLEET7[[#This Row],[Emp ID]])</f>
        <v/>
      </c>
      <c r="CY9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4" s="22" t="str">
        <f>FLEET7[[#This Row],[Assigned]]</f>
        <v/>
      </c>
      <c r="DA94" s="22" t="str">
        <f t="shared" si="3"/>
        <v>CS-02S</v>
      </c>
    </row>
    <row r="95" spans="1:105" x14ac:dyDescent="0.3">
      <c r="A95" s="17" t="s">
        <v>5060</v>
      </c>
      <c r="B95" s="18" t="s">
        <v>5061</v>
      </c>
      <c r="C95" s="18" t="s">
        <v>284</v>
      </c>
      <c r="D95" s="18" t="s">
        <v>5230</v>
      </c>
      <c r="E95" s="18" t="s">
        <v>3978</v>
      </c>
      <c r="F95" s="18" t="s">
        <v>3824</v>
      </c>
      <c r="G95" s="18">
        <v>2022</v>
      </c>
      <c r="H95" s="18" t="s">
        <v>5286</v>
      </c>
      <c r="I95" s="19"/>
      <c r="J95" s="18"/>
      <c r="K95" s="20">
        <v>45789.228506944397</v>
      </c>
      <c r="L95" s="18" t="s">
        <v>5191</v>
      </c>
      <c r="M95" s="18"/>
      <c r="N95" s="18"/>
      <c r="O95" s="18"/>
      <c r="P95" s="18"/>
      <c r="Q95" s="18"/>
      <c r="R95" s="18" t="s">
        <v>5924</v>
      </c>
      <c r="S95" s="18"/>
      <c r="T95" s="18" t="s">
        <v>5067</v>
      </c>
      <c r="U95" s="18" t="s">
        <v>5232</v>
      </c>
      <c r="V95" s="18">
        <v>555</v>
      </c>
      <c r="W95" s="18"/>
      <c r="X95" s="18"/>
      <c r="Y95" s="18">
        <v>0</v>
      </c>
      <c r="Z95" s="18">
        <v>0</v>
      </c>
      <c r="AA95" s="18"/>
      <c r="AB95" s="18" t="s">
        <v>3977</v>
      </c>
      <c r="AC95" s="18"/>
      <c r="AD95" s="18" t="s">
        <v>3979</v>
      </c>
      <c r="AE95" s="18" t="s">
        <v>5069</v>
      </c>
      <c r="AF95" s="18"/>
      <c r="AG95" s="18"/>
      <c r="AH95" s="18"/>
      <c r="AI95" s="18"/>
      <c r="AJ95" s="18"/>
      <c r="AK95" s="18"/>
      <c r="AL95" s="18"/>
      <c r="AM95" s="18"/>
      <c r="AN95" s="18"/>
      <c r="AO95" s="18" t="s">
        <v>5070</v>
      </c>
      <c r="AP95" s="18"/>
      <c r="AQ95" s="18">
        <v>0</v>
      </c>
      <c r="AR95" s="18">
        <v>0</v>
      </c>
      <c r="AS95" s="18" t="s">
        <v>5879</v>
      </c>
      <c r="AT95" s="18">
        <v>0</v>
      </c>
      <c r="AU95" s="18">
        <v>0</v>
      </c>
      <c r="AV95" s="18">
        <v>0</v>
      </c>
      <c r="AW95" s="18">
        <v>0</v>
      </c>
      <c r="AX95" s="18"/>
      <c r="AY95" s="18"/>
      <c r="AZ95" s="18"/>
      <c r="BA95" s="18"/>
      <c r="BB95" s="18"/>
      <c r="BC95" s="18"/>
      <c r="BD95" s="18"/>
      <c r="BE95" s="18"/>
      <c r="BF95" s="18"/>
      <c r="BG95" s="18"/>
      <c r="BH95" s="18"/>
      <c r="BI95" s="18"/>
      <c r="BJ95" s="18"/>
      <c r="BK95" s="18"/>
      <c r="BL95" s="18"/>
      <c r="BM95" s="18"/>
      <c r="BN95" s="18"/>
      <c r="BO95" s="18"/>
      <c r="BP95" s="18"/>
      <c r="BQ95" s="18"/>
      <c r="BR95" s="18"/>
      <c r="BS95" s="18"/>
      <c r="BT95" s="18"/>
      <c r="BU95" s="18"/>
      <c r="BV95" s="18"/>
      <c r="BW95" s="18"/>
      <c r="BX95" s="18"/>
      <c r="BY95" s="18"/>
      <c r="BZ95" s="18"/>
      <c r="CA95" s="18"/>
      <c r="CB95" s="18"/>
      <c r="CC95" s="18"/>
      <c r="CD95" s="18"/>
      <c r="CE95" s="18"/>
      <c r="CF95" s="18"/>
      <c r="CG95" s="18"/>
      <c r="CH95" s="18"/>
      <c r="CI95" s="18"/>
      <c r="CJ95" s="18" t="s">
        <v>5233</v>
      </c>
      <c r="CK95" s="18" t="s">
        <v>5461</v>
      </c>
      <c r="CL95" s="18"/>
      <c r="CM95" s="18"/>
      <c r="CN95" s="18"/>
      <c r="CO95" s="21">
        <v>45777</v>
      </c>
      <c r="CP95" s="21" t="s">
        <v>5079</v>
      </c>
      <c r="CQ95" s="18"/>
      <c r="CR95" s="21"/>
      <c r="CS95" s="18"/>
      <c r="CT95" s="31"/>
      <c r="CU95" s="33"/>
      <c r="CV95" s="67" t="str">
        <f>FLEET7[[#This Row],[Category]]</f>
        <v>Cargo Trailer</v>
      </c>
      <c r="CW95" s="22" t="str">
        <f t="shared" si="2"/>
        <v>CT-27</v>
      </c>
      <c r="CX95" s="22" t="str">
        <f>IFERROR(TRIM(MID(FLEET7[[#This Row],[Secondary Asset Identifier]], FIND(" - ", FLEET7[[#This Row],[Secondary Asset Identifier]]) + 3, LEN(FLEET7[[#This Row],[Secondary Asset Identifier]]))),FLEET7[[#This Row],[Emp ID]])</f>
        <v/>
      </c>
      <c r="CY9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5" s="22" t="str">
        <f>FLEET7[[#This Row],[Assigned]]</f>
        <v/>
      </c>
      <c r="DA95" s="22" t="str">
        <f t="shared" si="3"/>
        <v>CT-27</v>
      </c>
    </row>
    <row r="96" spans="1:105" x14ac:dyDescent="0.3">
      <c r="A96" s="17" t="s">
        <v>5060</v>
      </c>
      <c r="B96" s="18" t="s">
        <v>5061</v>
      </c>
      <c r="C96" s="18" t="s">
        <v>1073</v>
      </c>
      <c r="D96" s="18" t="s">
        <v>5230</v>
      </c>
      <c r="E96" s="18" t="s">
        <v>3978</v>
      </c>
      <c r="F96" s="18" t="s">
        <v>3824</v>
      </c>
      <c r="G96" s="18"/>
      <c r="H96" s="18" t="s">
        <v>5286</v>
      </c>
      <c r="I96" s="19"/>
      <c r="J96" s="18"/>
      <c r="K96" s="20">
        <v>45789.227673611102</v>
      </c>
      <c r="L96" s="18" t="s">
        <v>5191</v>
      </c>
      <c r="M96" s="18"/>
      <c r="N96" s="18"/>
      <c r="O96" s="18"/>
      <c r="P96" s="18"/>
      <c r="Q96" s="18"/>
      <c r="R96" s="18" t="s">
        <v>8437</v>
      </c>
      <c r="S96" s="18"/>
      <c r="T96" s="18" t="s">
        <v>5067</v>
      </c>
      <c r="U96" s="18" t="s">
        <v>5232</v>
      </c>
      <c r="V96" s="18">
        <v>180</v>
      </c>
      <c r="W96" s="18"/>
      <c r="X96" s="18"/>
      <c r="Y96" s="18">
        <v>0</v>
      </c>
      <c r="Z96" s="18">
        <v>0</v>
      </c>
      <c r="AA96" s="18"/>
      <c r="AB96" s="18" t="s">
        <v>3980</v>
      </c>
      <c r="AC96" s="18"/>
      <c r="AD96" s="18" t="s">
        <v>3981</v>
      </c>
      <c r="AE96" s="18" t="s">
        <v>5069</v>
      </c>
      <c r="AF96" s="18"/>
      <c r="AG96" s="18"/>
      <c r="AH96" s="18"/>
      <c r="AI96" s="18"/>
      <c r="AJ96" s="18"/>
      <c r="AK96" s="18"/>
      <c r="AL96" s="18"/>
      <c r="AM96" s="18"/>
      <c r="AN96" s="18"/>
      <c r="AO96" s="18" t="s">
        <v>5070</v>
      </c>
      <c r="AP96" s="18"/>
      <c r="AQ96" s="18">
        <v>0</v>
      </c>
      <c r="AR96" s="18">
        <v>0</v>
      </c>
      <c r="AS96" s="18" t="s">
        <v>5879</v>
      </c>
      <c r="AT96" s="18">
        <v>0</v>
      </c>
      <c r="AU96" s="18">
        <v>0</v>
      </c>
      <c r="AV96" s="18">
        <v>0</v>
      </c>
      <c r="AW96" s="18">
        <v>0</v>
      </c>
      <c r="AX96" s="18"/>
      <c r="AY96" s="18"/>
      <c r="AZ96" s="18"/>
      <c r="BA96" s="18"/>
      <c r="BB96" s="18"/>
      <c r="BC96" s="18"/>
      <c r="BD96" s="18"/>
      <c r="BE96" s="18"/>
      <c r="BF96" s="18"/>
      <c r="BG96" s="18"/>
      <c r="BH96" s="18"/>
      <c r="BI96" s="18"/>
      <c r="BJ96" s="18"/>
      <c r="BK96" s="18"/>
      <c r="BL96" s="18"/>
      <c r="BM96" s="18"/>
      <c r="BN96" s="18"/>
      <c r="BO96" s="18"/>
      <c r="BP96" s="18"/>
      <c r="BQ96" s="18"/>
      <c r="BR96" s="18"/>
      <c r="BS96" s="18"/>
      <c r="BT96" s="18"/>
      <c r="BU96" s="18"/>
      <c r="BV96" s="18"/>
      <c r="BW96" s="18"/>
      <c r="BX96" s="18"/>
      <c r="BY96" s="18"/>
      <c r="BZ96" s="18"/>
      <c r="CA96" s="18"/>
      <c r="CB96" s="18"/>
      <c r="CC96" s="18"/>
      <c r="CD96" s="18"/>
      <c r="CE96" s="18"/>
      <c r="CF96" s="18"/>
      <c r="CG96" s="18"/>
      <c r="CH96" s="18"/>
      <c r="CI96" s="18"/>
      <c r="CJ96" s="18" t="s">
        <v>5233</v>
      </c>
      <c r="CK96" s="18" t="s">
        <v>7721</v>
      </c>
      <c r="CL96" s="18"/>
      <c r="CM96" s="18"/>
      <c r="CN96" s="18"/>
      <c r="CO96" s="21"/>
      <c r="CP96" s="21" t="s">
        <v>5079</v>
      </c>
      <c r="CQ96" s="18"/>
      <c r="CR96" s="21"/>
      <c r="CS96" s="18"/>
      <c r="CT96" s="31"/>
      <c r="CU96" s="33"/>
      <c r="CV96" s="67" t="str">
        <f>FLEET7[[#This Row],[Category]]</f>
        <v>Cargo Trailer</v>
      </c>
      <c r="CW96" s="22" t="str">
        <f t="shared" si="2"/>
        <v>CT-28</v>
      </c>
      <c r="CX96" s="22" t="str">
        <f>IFERROR(TRIM(MID(FLEET7[[#This Row],[Secondary Asset Identifier]], FIND(" - ", FLEET7[[#This Row],[Secondary Asset Identifier]]) + 3, LEN(FLEET7[[#This Row],[Secondary Asset Identifier]]))),FLEET7[[#This Row],[Emp ID]])</f>
        <v/>
      </c>
      <c r="CY9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6" s="22" t="str">
        <f>FLEET7[[#This Row],[Assigned]]</f>
        <v/>
      </c>
      <c r="DA96" s="22" t="str">
        <f t="shared" si="3"/>
        <v>CT-28</v>
      </c>
    </row>
    <row r="97" spans="1:105" x14ac:dyDescent="0.3">
      <c r="A97" s="17" t="s">
        <v>5060</v>
      </c>
      <c r="B97" s="18" t="s">
        <v>5061</v>
      </c>
      <c r="C97" s="18" t="s">
        <v>1139</v>
      </c>
      <c r="D97" s="18" t="s">
        <v>5121</v>
      </c>
      <c r="E97" s="18" t="s">
        <v>1018</v>
      </c>
      <c r="F97" s="18" t="s">
        <v>3983</v>
      </c>
      <c r="G97" s="18">
        <v>2001</v>
      </c>
      <c r="H97" s="18" t="s">
        <v>5529</v>
      </c>
      <c r="I97" s="19" t="s">
        <v>5584</v>
      </c>
      <c r="J97" s="18"/>
      <c r="K97" s="20">
        <v>45788.524270833303</v>
      </c>
      <c r="L97" s="18" t="s">
        <v>5191</v>
      </c>
      <c r="M97" s="18"/>
      <c r="N97" s="18"/>
      <c r="O97" s="18"/>
      <c r="P97" s="18"/>
      <c r="Q97" s="18"/>
      <c r="R97" s="18" t="s">
        <v>7846</v>
      </c>
      <c r="S97" s="18"/>
      <c r="T97" s="18" t="s">
        <v>5067</v>
      </c>
      <c r="U97" s="18" t="s">
        <v>8133</v>
      </c>
      <c r="V97" s="18">
        <v>1009</v>
      </c>
      <c r="W97" s="18">
        <v>335.9</v>
      </c>
      <c r="X97" s="18">
        <v>335.9</v>
      </c>
      <c r="Y97" s="18">
        <v>10955</v>
      </c>
      <c r="Z97" s="18">
        <v>10955</v>
      </c>
      <c r="AA97" s="18" t="s">
        <v>2784</v>
      </c>
      <c r="AB97" s="18" t="s">
        <v>3982</v>
      </c>
      <c r="AC97" s="18"/>
      <c r="AD97" s="18"/>
      <c r="AE97" s="18"/>
      <c r="AF97" s="18"/>
      <c r="AG97" s="18"/>
      <c r="AH97" s="18" t="s">
        <v>3984</v>
      </c>
      <c r="AI97" s="18"/>
      <c r="AJ97" s="18"/>
      <c r="AK97" s="18"/>
      <c r="AL97" s="18"/>
      <c r="AM97" s="18"/>
      <c r="AN97" s="18"/>
      <c r="AO97" s="18" t="s">
        <v>5070</v>
      </c>
      <c r="AP97" s="18" t="s">
        <v>5071</v>
      </c>
      <c r="AQ97" s="18"/>
      <c r="AR97" s="18">
        <v>0</v>
      </c>
      <c r="AS97" s="18" t="s">
        <v>5879</v>
      </c>
      <c r="AT97" s="18"/>
      <c r="AU97" s="18">
        <v>0</v>
      </c>
      <c r="AV97" s="18">
        <v>0</v>
      </c>
      <c r="AW97" s="18">
        <v>0</v>
      </c>
      <c r="AX97" s="18"/>
      <c r="AY97" s="18" t="s">
        <v>5727</v>
      </c>
      <c r="AZ97" s="18">
        <v>134500</v>
      </c>
      <c r="BA97" s="18">
        <v>0</v>
      </c>
      <c r="BB97" s="18">
        <v>0</v>
      </c>
      <c r="BC97" s="18"/>
      <c r="BD97" s="18"/>
      <c r="BE97" s="18"/>
      <c r="BF97" s="18"/>
      <c r="BG97" s="18"/>
      <c r="BH97" s="18"/>
      <c r="BI97" s="18"/>
      <c r="BJ97" s="18"/>
      <c r="BK97" s="18"/>
      <c r="BL97" s="18"/>
      <c r="BM97" s="18"/>
      <c r="BN97" s="18"/>
      <c r="BO97" s="18"/>
      <c r="BP97" s="18"/>
      <c r="BQ97" s="18"/>
      <c r="BR97" s="18"/>
      <c r="BS97" s="18"/>
      <c r="BT97" s="18"/>
      <c r="BU97" s="18"/>
      <c r="BV97" s="18"/>
      <c r="BW97" s="18"/>
      <c r="BX97" s="18"/>
      <c r="BY97" s="18"/>
      <c r="BZ97" s="18"/>
      <c r="CA97" s="18"/>
      <c r="CB97" s="18"/>
      <c r="CC97" s="18"/>
      <c r="CD97" s="18"/>
      <c r="CE97" s="18"/>
      <c r="CF97" s="18"/>
      <c r="CG97" s="18"/>
      <c r="CH97" s="18"/>
      <c r="CI97" s="18"/>
      <c r="CJ97" s="18" t="s">
        <v>5125</v>
      </c>
      <c r="CK97" s="18" t="s">
        <v>5728</v>
      </c>
      <c r="CL97" s="18"/>
      <c r="CM97" s="18"/>
      <c r="CN97" s="18"/>
      <c r="CO97" s="21"/>
      <c r="CP97" s="21" t="s">
        <v>5073</v>
      </c>
      <c r="CQ97" s="18"/>
      <c r="CR97" s="21"/>
      <c r="CS97" s="18"/>
      <c r="CT97" s="31"/>
      <c r="CU97" s="33"/>
      <c r="CV97" s="67" t="str">
        <f>FLEET7[[#This Row],[Category]]</f>
        <v>Dozer</v>
      </c>
      <c r="CW97" s="22" t="str">
        <f t="shared" si="2"/>
        <v>D-03</v>
      </c>
      <c r="CX97" s="22" t="str">
        <f>IFERROR(TRIM(MID(FLEET7[[#This Row],[Secondary Asset Identifier]], FIND(" - ", FLEET7[[#This Row],[Secondary Asset Identifier]]) + 3, LEN(FLEET7[[#This Row],[Secondary Asset Identifier]]))),FLEET7[[#This Row],[Emp ID]])</f>
        <v/>
      </c>
      <c r="CY9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7" s="22" t="str">
        <f>FLEET7[[#This Row],[Assigned]]</f>
        <v/>
      </c>
      <c r="DA97" s="22" t="str">
        <f t="shared" si="3"/>
        <v>D-03</v>
      </c>
    </row>
    <row r="98" spans="1:105" x14ac:dyDescent="0.3">
      <c r="A98" s="17" t="s">
        <v>5060</v>
      </c>
      <c r="B98" s="18" t="s">
        <v>5061</v>
      </c>
      <c r="C98" s="18" t="s">
        <v>24</v>
      </c>
      <c r="D98" s="18" t="s">
        <v>5121</v>
      </c>
      <c r="E98" s="18" t="s">
        <v>3986</v>
      </c>
      <c r="F98" s="18" t="s">
        <v>3987</v>
      </c>
      <c r="G98" s="18"/>
      <c r="H98" s="18" t="s">
        <v>5529</v>
      </c>
      <c r="I98" s="19" t="s">
        <v>5584</v>
      </c>
      <c r="J98" s="18"/>
      <c r="K98" s="20">
        <v>45788.620706018497</v>
      </c>
      <c r="L98" s="18" t="s">
        <v>5191</v>
      </c>
      <c r="M98" s="18"/>
      <c r="N98" s="18"/>
      <c r="O98" s="18"/>
      <c r="P98" s="18"/>
      <c r="Q98" s="18"/>
      <c r="R98" s="18" t="s">
        <v>8277</v>
      </c>
      <c r="S98" s="18"/>
      <c r="T98" s="18" t="s">
        <v>5067</v>
      </c>
      <c r="U98" s="18" t="s">
        <v>8133</v>
      </c>
      <c r="V98" s="18">
        <v>1005</v>
      </c>
      <c r="W98" s="18">
        <v>7562.6</v>
      </c>
      <c r="X98" s="18">
        <v>7562.6</v>
      </c>
      <c r="Y98" s="18">
        <v>7742</v>
      </c>
      <c r="Z98" s="18">
        <v>7742</v>
      </c>
      <c r="AA98" s="18" t="s">
        <v>5742</v>
      </c>
      <c r="AB98" s="18" t="s">
        <v>3985</v>
      </c>
      <c r="AC98" s="18"/>
      <c r="AD98" s="18"/>
      <c r="AE98" s="18"/>
      <c r="AF98" s="18"/>
      <c r="AG98" s="18"/>
      <c r="AH98" s="18"/>
      <c r="AI98" s="18"/>
      <c r="AJ98" s="18"/>
      <c r="AK98" s="18"/>
      <c r="AL98" s="18"/>
      <c r="AM98" s="18"/>
      <c r="AN98" s="18"/>
      <c r="AO98" s="18" t="s">
        <v>5070</v>
      </c>
      <c r="AP98" s="18" t="s">
        <v>5071</v>
      </c>
      <c r="AQ98" s="18"/>
      <c r="AR98" s="18">
        <v>0</v>
      </c>
      <c r="AS98" s="18" t="s">
        <v>5879</v>
      </c>
      <c r="AT98" s="18"/>
      <c r="AU98" s="18">
        <v>0</v>
      </c>
      <c r="AV98" s="18">
        <v>0</v>
      </c>
      <c r="AW98" s="18">
        <v>0</v>
      </c>
      <c r="AX98" s="18"/>
      <c r="AY98" s="18" t="s">
        <v>5218</v>
      </c>
      <c r="AZ98" s="18">
        <v>112350</v>
      </c>
      <c r="BA98" s="18">
        <v>0</v>
      </c>
      <c r="BB98" s="18">
        <v>0</v>
      </c>
      <c r="BC98" s="18"/>
      <c r="BD98" s="18"/>
      <c r="BE98" s="18"/>
      <c r="BF98" s="18"/>
      <c r="BG98" s="18"/>
      <c r="BH98" s="18"/>
      <c r="BI98" s="18"/>
      <c r="BJ98" s="18"/>
      <c r="BK98" s="18"/>
      <c r="BL98" s="18"/>
      <c r="BM98" s="18"/>
      <c r="BN98" s="18"/>
      <c r="BO98" s="18"/>
      <c r="BP98" s="18"/>
      <c r="BQ98" s="18"/>
      <c r="BR98" s="18"/>
      <c r="BS98" s="18"/>
      <c r="BT98" s="18"/>
      <c r="BU98" s="18"/>
      <c r="BV98" s="18"/>
      <c r="BW98" s="18"/>
      <c r="BX98" s="18"/>
      <c r="BY98" s="18"/>
      <c r="BZ98" s="18"/>
      <c r="CA98" s="18"/>
      <c r="CB98" s="18"/>
      <c r="CC98" s="18"/>
      <c r="CD98" s="18"/>
      <c r="CE98" s="18"/>
      <c r="CF98" s="18"/>
      <c r="CG98" s="18"/>
      <c r="CH98" s="18"/>
      <c r="CI98" s="18"/>
      <c r="CJ98" s="18" t="s">
        <v>5125</v>
      </c>
      <c r="CK98" s="18" t="s">
        <v>5743</v>
      </c>
      <c r="CL98" s="18"/>
      <c r="CM98" s="18"/>
      <c r="CN98" s="18"/>
      <c r="CO98" s="21"/>
      <c r="CP98" s="18" t="s">
        <v>5073</v>
      </c>
      <c r="CQ98" s="18"/>
      <c r="CR98" s="21"/>
      <c r="CS98" s="18"/>
      <c r="CT98" s="31"/>
      <c r="CU98" s="33"/>
      <c r="CV98" s="67" t="str">
        <f>FLEET7[[#This Row],[Category]]</f>
        <v>Dozer</v>
      </c>
      <c r="CW98" s="22" t="str">
        <f t="shared" si="2"/>
        <v>D-12</v>
      </c>
      <c r="CX98" s="22" t="str">
        <f>IFERROR(TRIM(MID(FLEET7[[#This Row],[Secondary Asset Identifier]], FIND(" - ", FLEET7[[#This Row],[Secondary Asset Identifier]]) + 3, LEN(FLEET7[[#This Row],[Secondary Asset Identifier]]))),FLEET7[[#This Row],[Emp ID]])</f>
        <v/>
      </c>
      <c r="CY9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8" s="22" t="str">
        <f>FLEET7[[#This Row],[Assigned]]</f>
        <v/>
      </c>
      <c r="DA98" s="22" t="str">
        <f t="shared" si="3"/>
        <v>D-12</v>
      </c>
    </row>
    <row r="99" spans="1:105" x14ac:dyDescent="0.3">
      <c r="A99" s="17" t="s">
        <v>5060</v>
      </c>
      <c r="B99" s="18" t="s">
        <v>5061</v>
      </c>
      <c r="C99" s="18" t="s">
        <v>25</v>
      </c>
      <c r="D99" s="18" t="s">
        <v>5121</v>
      </c>
      <c r="E99" s="18" t="s">
        <v>1018</v>
      </c>
      <c r="F99" s="18" t="s">
        <v>3989</v>
      </c>
      <c r="G99" s="18">
        <v>2016</v>
      </c>
      <c r="H99" s="18" t="s">
        <v>5529</v>
      </c>
      <c r="I99" s="19" t="s">
        <v>5530</v>
      </c>
      <c r="J99" s="18"/>
      <c r="K99" s="20">
        <v>45789.426018518498</v>
      </c>
      <c r="L99" s="18" t="s">
        <v>5065</v>
      </c>
      <c r="M99" s="18"/>
      <c r="N99" s="18"/>
      <c r="O99" s="18"/>
      <c r="P99" s="18"/>
      <c r="Q99" s="18"/>
      <c r="R99" s="18" t="s">
        <v>5254</v>
      </c>
      <c r="S99" s="18"/>
      <c r="T99" s="18" t="s">
        <v>5067</v>
      </c>
      <c r="U99" s="18" t="s">
        <v>5068</v>
      </c>
      <c r="V99" s="18">
        <v>1013</v>
      </c>
      <c r="W99" s="18">
        <v>879.3</v>
      </c>
      <c r="X99" s="18">
        <v>879.3</v>
      </c>
      <c r="Y99" s="18">
        <v>4064</v>
      </c>
      <c r="Z99" s="18">
        <v>4064</v>
      </c>
      <c r="AA99" s="18" t="s">
        <v>5691</v>
      </c>
      <c r="AB99" s="18" t="s">
        <v>3988</v>
      </c>
      <c r="AC99" s="18"/>
      <c r="AD99" s="18"/>
      <c r="AE99" s="18"/>
      <c r="AF99" s="18"/>
      <c r="AG99" s="18"/>
      <c r="AH99" s="18"/>
      <c r="AI99" s="18"/>
      <c r="AJ99" s="18"/>
      <c r="AK99" s="18"/>
      <c r="AL99" s="18"/>
      <c r="AM99" s="18"/>
      <c r="AN99" s="18"/>
      <c r="AO99" s="18" t="s">
        <v>5070</v>
      </c>
      <c r="AP99" s="18" t="s">
        <v>5071</v>
      </c>
      <c r="AQ99" s="18"/>
      <c r="AR99" s="18">
        <v>0</v>
      </c>
      <c r="AS99" s="18" t="s">
        <v>5879</v>
      </c>
      <c r="AT99" s="18"/>
      <c r="AU99" s="18">
        <v>0</v>
      </c>
      <c r="AV99" s="18">
        <v>0</v>
      </c>
      <c r="AW99" s="18">
        <v>0</v>
      </c>
      <c r="AX99" s="18"/>
      <c r="AY99" s="18" t="s">
        <v>5218</v>
      </c>
      <c r="AZ99" s="18">
        <v>85701</v>
      </c>
      <c r="BA99" s="18">
        <v>0</v>
      </c>
      <c r="BB99" s="18">
        <v>0</v>
      </c>
      <c r="BC99" s="18"/>
      <c r="BD99" s="18"/>
      <c r="BE99" s="18"/>
      <c r="BF99" s="18"/>
      <c r="BG99" s="18"/>
      <c r="BH99" s="18"/>
      <c r="BI99" s="18"/>
      <c r="BJ99" s="18"/>
      <c r="BK99" s="18"/>
      <c r="BL99" s="18"/>
      <c r="BM99" s="18"/>
      <c r="BN99" s="18"/>
      <c r="BO99" s="18"/>
      <c r="BP99" s="18"/>
      <c r="BQ99" s="18"/>
      <c r="BR99" s="18"/>
      <c r="BS99" s="18"/>
      <c r="BT99" s="18"/>
      <c r="BU99" s="18"/>
      <c r="BV99" s="18"/>
      <c r="BW99" s="18"/>
      <c r="BX99" s="18"/>
      <c r="BY99" s="18"/>
      <c r="BZ99" s="18"/>
      <c r="CA99" s="18"/>
      <c r="CB99" s="18"/>
      <c r="CC99" s="18"/>
      <c r="CD99" s="18"/>
      <c r="CE99" s="18"/>
      <c r="CF99" s="18"/>
      <c r="CG99" s="18"/>
      <c r="CH99" s="18"/>
      <c r="CI99" s="18"/>
      <c r="CJ99" s="18" t="s">
        <v>5125</v>
      </c>
      <c r="CK99" s="18" t="s">
        <v>5692</v>
      </c>
      <c r="CL99" s="18"/>
      <c r="CM99" s="18"/>
      <c r="CN99" s="18"/>
      <c r="CO99" s="21"/>
      <c r="CP99" s="21" t="s">
        <v>5073</v>
      </c>
      <c r="CQ99" s="18"/>
      <c r="CR99" s="21"/>
      <c r="CS99" s="18"/>
      <c r="CT99" s="31"/>
      <c r="CU99" s="33"/>
      <c r="CV99" s="67" t="str">
        <f>FLEET7[[#This Row],[Category]]</f>
        <v>Dozer</v>
      </c>
      <c r="CW99" s="22" t="str">
        <f t="shared" si="2"/>
        <v>D-13</v>
      </c>
      <c r="CX99" s="22" t="str">
        <f>IFERROR(TRIM(MID(FLEET7[[#This Row],[Secondary Asset Identifier]], FIND(" - ", FLEET7[[#This Row],[Secondary Asset Identifier]]) + 3, LEN(FLEET7[[#This Row],[Secondary Asset Identifier]]))),FLEET7[[#This Row],[Emp ID]])</f>
        <v/>
      </c>
      <c r="CY9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99" s="22" t="str">
        <f>FLEET7[[#This Row],[Assigned]]</f>
        <v/>
      </c>
      <c r="DA99" s="22" t="str">
        <f t="shared" si="3"/>
        <v>D-13</v>
      </c>
    </row>
    <row r="100" spans="1:105" x14ac:dyDescent="0.3">
      <c r="A100" s="17" t="s">
        <v>5060</v>
      </c>
      <c r="B100" s="18" t="s">
        <v>5061</v>
      </c>
      <c r="C100" s="18" t="s">
        <v>286</v>
      </c>
      <c r="D100" s="18" t="s">
        <v>5121</v>
      </c>
      <c r="E100" s="18" t="s">
        <v>1018</v>
      </c>
      <c r="F100" s="18" t="s">
        <v>3991</v>
      </c>
      <c r="G100" s="18">
        <v>2015</v>
      </c>
      <c r="H100" s="18" t="s">
        <v>5529</v>
      </c>
      <c r="I100" s="19" t="s">
        <v>5584</v>
      </c>
      <c r="J100" s="18"/>
      <c r="K100" s="20">
        <v>45788.606539351902</v>
      </c>
      <c r="L100" s="18" t="s">
        <v>5191</v>
      </c>
      <c r="M100" s="18"/>
      <c r="N100" s="18"/>
      <c r="O100" s="18"/>
      <c r="P100" s="18"/>
      <c r="Q100" s="18"/>
      <c r="R100" s="18" t="s">
        <v>7845</v>
      </c>
      <c r="S100" s="18"/>
      <c r="T100" s="18" t="s">
        <v>5067</v>
      </c>
      <c r="U100" s="18" t="s">
        <v>1456</v>
      </c>
      <c r="V100" s="18">
        <v>850</v>
      </c>
      <c r="W100" s="18">
        <v>1162.0999999999999</v>
      </c>
      <c r="X100" s="18">
        <v>1162.0999999999999</v>
      </c>
      <c r="Y100" s="18">
        <v>6253</v>
      </c>
      <c r="Z100" s="18">
        <v>6253</v>
      </c>
      <c r="AA100" s="18"/>
      <c r="AB100" s="18" t="s">
        <v>3990</v>
      </c>
      <c r="AC100" s="18"/>
      <c r="AD100" s="18"/>
      <c r="AE100" s="18"/>
      <c r="AF100" s="18"/>
      <c r="AG100" s="18"/>
      <c r="AH100" s="18" t="s">
        <v>3992</v>
      </c>
      <c r="AI100" s="18"/>
      <c r="AJ100" s="18"/>
      <c r="AK100" s="18"/>
      <c r="AL100" s="18"/>
      <c r="AM100" s="18"/>
      <c r="AN100" s="18"/>
      <c r="AO100" s="18" t="s">
        <v>5070</v>
      </c>
      <c r="AP100" s="18" t="s">
        <v>5071</v>
      </c>
      <c r="AQ100" s="18"/>
      <c r="AR100" s="18">
        <v>0</v>
      </c>
      <c r="AS100" s="18" t="s">
        <v>5879</v>
      </c>
      <c r="AT100" s="18"/>
      <c r="AU100" s="18">
        <v>0</v>
      </c>
      <c r="AV100" s="18">
        <v>0</v>
      </c>
      <c r="AW100" s="18">
        <v>0</v>
      </c>
      <c r="AX100" s="18"/>
      <c r="AY100" s="18"/>
      <c r="AZ100" s="18">
        <v>0</v>
      </c>
      <c r="BA100" s="18">
        <v>0</v>
      </c>
      <c r="BB100" s="18">
        <v>0</v>
      </c>
      <c r="BC100" s="18"/>
      <c r="BD100" s="18"/>
      <c r="BE100" s="18"/>
      <c r="BF100" s="18"/>
      <c r="BG100" s="18"/>
      <c r="BH100" s="18"/>
      <c r="BI100" s="18"/>
      <c r="BJ100" s="18"/>
      <c r="BK100" s="18"/>
      <c r="BL100" s="18"/>
      <c r="BM100" s="18"/>
      <c r="BN100" s="18"/>
      <c r="BO100" s="18"/>
      <c r="BP100" s="18"/>
      <c r="BQ100" s="18"/>
      <c r="BR100" s="18"/>
      <c r="BS100" s="18"/>
      <c r="BT100" s="18"/>
      <c r="BU100" s="18"/>
      <c r="BV100" s="18"/>
      <c r="BW100" s="18"/>
      <c r="BX100" s="18"/>
      <c r="BY100" s="18"/>
      <c r="BZ100" s="18"/>
      <c r="CA100" s="18"/>
      <c r="CB100" s="18"/>
      <c r="CC100" s="18"/>
      <c r="CD100" s="18"/>
      <c r="CE100" s="18"/>
      <c r="CF100" s="18"/>
      <c r="CG100" s="18"/>
      <c r="CH100" s="18"/>
      <c r="CI100" s="18"/>
      <c r="CJ100" s="18" t="s">
        <v>5125</v>
      </c>
      <c r="CK100" s="18" t="s">
        <v>5585</v>
      </c>
      <c r="CL100" s="18"/>
      <c r="CM100" s="18"/>
      <c r="CN100" s="18"/>
      <c r="CO100" s="21"/>
      <c r="CP100" s="21" t="s">
        <v>5073</v>
      </c>
      <c r="CQ100" s="18"/>
      <c r="CR100" s="21"/>
      <c r="CS100" s="18"/>
      <c r="CT100" s="31"/>
      <c r="CU100" s="33"/>
      <c r="CV100" s="67" t="str">
        <f>FLEET7[[#This Row],[Category]]</f>
        <v>Dozer</v>
      </c>
      <c r="CW100" s="22" t="str">
        <f t="shared" si="2"/>
        <v>D-16</v>
      </c>
      <c r="CX100" s="22" t="str">
        <f>IFERROR(TRIM(MID(FLEET7[[#This Row],[Secondary Asset Identifier]], FIND(" - ", FLEET7[[#This Row],[Secondary Asset Identifier]]) + 3, LEN(FLEET7[[#This Row],[Secondary Asset Identifier]]))),FLEET7[[#This Row],[Emp ID]])</f>
        <v/>
      </c>
      <c r="CY10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0" s="22" t="str">
        <f>FLEET7[[#This Row],[Assigned]]</f>
        <v/>
      </c>
      <c r="DA100" s="22" t="str">
        <f t="shared" si="3"/>
        <v>D-16</v>
      </c>
    </row>
    <row r="101" spans="1:105" x14ac:dyDescent="0.3">
      <c r="A101" s="17" t="s">
        <v>5060</v>
      </c>
      <c r="B101" s="18" t="s">
        <v>5061</v>
      </c>
      <c r="C101" s="18" t="s">
        <v>26</v>
      </c>
      <c r="D101" s="18" t="s">
        <v>5121</v>
      </c>
      <c r="E101" s="18" t="s">
        <v>1018</v>
      </c>
      <c r="F101" s="18" t="s">
        <v>3994</v>
      </c>
      <c r="G101" s="18">
        <v>2015</v>
      </c>
      <c r="H101" s="18" t="s">
        <v>5529</v>
      </c>
      <c r="I101" s="19" t="s">
        <v>5584</v>
      </c>
      <c r="J101" s="18"/>
      <c r="K101" s="20">
        <v>45788.452847222201</v>
      </c>
      <c r="L101" s="18" t="s">
        <v>5191</v>
      </c>
      <c r="M101" s="18"/>
      <c r="N101" s="18"/>
      <c r="O101" s="18"/>
      <c r="P101" s="18"/>
      <c r="Q101" s="18"/>
      <c r="R101" s="18" t="s">
        <v>7625</v>
      </c>
      <c r="S101" s="18"/>
      <c r="T101" s="18" t="s">
        <v>5067</v>
      </c>
      <c r="U101" s="18" t="s">
        <v>1456</v>
      </c>
      <c r="V101" s="18">
        <v>1011</v>
      </c>
      <c r="W101" s="18">
        <v>3837.3</v>
      </c>
      <c r="X101" s="18">
        <v>3837.3</v>
      </c>
      <c r="Y101" s="18">
        <v>3783</v>
      </c>
      <c r="Z101" s="18">
        <v>3777</v>
      </c>
      <c r="AA101" s="18"/>
      <c r="AB101" s="18" t="s">
        <v>3993</v>
      </c>
      <c r="AC101" s="18"/>
      <c r="AD101" s="18"/>
      <c r="AE101" s="18"/>
      <c r="AF101" s="18"/>
      <c r="AG101" s="18"/>
      <c r="AH101" s="18"/>
      <c r="AI101" s="18"/>
      <c r="AJ101" s="18"/>
      <c r="AK101" s="18"/>
      <c r="AL101" s="18"/>
      <c r="AM101" s="18"/>
      <c r="AN101" s="18"/>
      <c r="AO101" s="18" t="s">
        <v>5070</v>
      </c>
      <c r="AP101" s="18" t="s">
        <v>5071</v>
      </c>
      <c r="AQ101" s="18"/>
      <c r="AR101" s="18">
        <v>0</v>
      </c>
      <c r="AS101" s="18" t="s">
        <v>5879</v>
      </c>
      <c r="AT101" s="18"/>
      <c r="AU101" s="18">
        <v>0</v>
      </c>
      <c r="AV101" s="18">
        <v>0</v>
      </c>
      <c r="AW101" s="18">
        <v>0</v>
      </c>
      <c r="AX101" s="18"/>
      <c r="AY101" s="18"/>
      <c r="AZ101" s="18">
        <v>0</v>
      </c>
      <c r="BA101" s="18">
        <v>0</v>
      </c>
      <c r="BB101" s="18">
        <v>0</v>
      </c>
      <c r="BC101" s="18"/>
      <c r="BD101" s="18"/>
      <c r="BE101" s="18"/>
      <c r="BF101" s="18"/>
      <c r="BG101" s="18"/>
      <c r="BH101" s="18"/>
      <c r="BI101" s="18"/>
      <c r="BJ101" s="18"/>
      <c r="BK101" s="18"/>
      <c r="BL101" s="18"/>
      <c r="BM101" s="18"/>
      <c r="BN101" s="18"/>
      <c r="BO101" s="18"/>
      <c r="BP101" s="18"/>
      <c r="BQ101" s="18"/>
      <c r="BR101" s="18"/>
      <c r="BS101" s="18"/>
      <c r="BT101" s="18"/>
      <c r="BU101" s="18"/>
      <c r="BV101" s="18"/>
      <c r="BW101" s="18"/>
      <c r="BX101" s="18"/>
      <c r="BY101" s="18"/>
      <c r="BZ101" s="18"/>
      <c r="CA101" s="18"/>
      <c r="CB101" s="18"/>
      <c r="CC101" s="18"/>
      <c r="CD101" s="18"/>
      <c r="CE101" s="18"/>
      <c r="CF101" s="18"/>
      <c r="CG101" s="18"/>
      <c r="CH101" s="18"/>
      <c r="CI101" s="18"/>
      <c r="CJ101" s="18" t="s">
        <v>5125</v>
      </c>
      <c r="CK101" s="18" t="s">
        <v>5685</v>
      </c>
      <c r="CL101" s="18"/>
      <c r="CM101" s="18"/>
      <c r="CN101" s="18"/>
      <c r="CO101" s="21"/>
      <c r="CP101" s="21" t="s">
        <v>5073</v>
      </c>
      <c r="CQ101" s="18"/>
      <c r="CR101" s="21"/>
      <c r="CS101" s="18"/>
      <c r="CT101" s="31"/>
      <c r="CU101" s="33"/>
      <c r="CV101" s="67" t="str">
        <f>FLEET7[[#This Row],[Category]]</f>
        <v>Dozer</v>
      </c>
      <c r="CW101" s="22" t="str">
        <f t="shared" si="2"/>
        <v>D-17</v>
      </c>
      <c r="CX101" s="22" t="str">
        <f>IFERROR(TRIM(MID(FLEET7[[#This Row],[Secondary Asset Identifier]], FIND(" - ", FLEET7[[#This Row],[Secondary Asset Identifier]]) + 3, LEN(FLEET7[[#This Row],[Secondary Asset Identifier]]))),FLEET7[[#This Row],[Emp ID]])</f>
        <v/>
      </c>
      <c r="CY10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1" s="22" t="str">
        <f>FLEET7[[#This Row],[Assigned]]</f>
        <v/>
      </c>
      <c r="DA101" s="22" t="str">
        <f t="shared" si="3"/>
        <v>D-17</v>
      </c>
    </row>
    <row r="102" spans="1:105" x14ac:dyDescent="0.3">
      <c r="A102" s="17" t="s">
        <v>5060</v>
      </c>
      <c r="B102" s="18" t="s">
        <v>5061</v>
      </c>
      <c r="C102" s="18" t="s">
        <v>241</v>
      </c>
      <c r="D102" s="18" t="s">
        <v>5121</v>
      </c>
      <c r="E102" s="18" t="s">
        <v>1018</v>
      </c>
      <c r="F102" s="18" t="s">
        <v>3989</v>
      </c>
      <c r="G102" s="18">
        <v>2016</v>
      </c>
      <c r="H102" s="18" t="s">
        <v>5529</v>
      </c>
      <c r="I102" s="19" t="s">
        <v>5530</v>
      </c>
      <c r="J102" s="18"/>
      <c r="K102" s="20">
        <v>45789.041122685201</v>
      </c>
      <c r="L102" s="18" t="s">
        <v>5191</v>
      </c>
      <c r="M102" s="18"/>
      <c r="N102" s="18"/>
      <c r="O102" s="18"/>
      <c r="P102" s="18"/>
      <c r="Q102" s="18"/>
      <c r="R102" s="18" t="s">
        <v>5066</v>
      </c>
      <c r="S102" s="18"/>
      <c r="T102" s="18" t="s">
        <v>5067</v>
      </c>
      <c r="U102" s="18" t="s">
        <v>8133</v>
      </c>
      <c r="V102" s="18">
        <v>1012</v>
      </c>
      <c r="W102" s="18">
        <v>314.2</v>
      </c>
      <c r="X102" s="18">
        <v>314.2</v>
      </c>
      <c r="Y102" s="18">
        <v>6361</v>
      </c>
      <c r="Z102" s="18">
        <v>6361</v>
      </c>
      <c r="AA102" s="18"/>
      <c r="AB102" s="18" t="s">
        <v>3995</v>
      </c>
      <c r="AC102" s="18"/>
      <c r="AD102" s="18"/>
      <c r="AE102" s="18"/>
      <c r="AF102" s="18"/>
      <c r="AG102" s="18"/>
      <c r="AH102" s="18"/>
      <c r="AI102" s="18"/>
      <c r="AJ102" s="18"/>
      <c r="AK102" s="18"/>
      <c r="AL102" s="18"/>
      <c r="AM102" s="18"/>
      <c r="AN102" s="18"/>
      <c r="AO102" s="18" t="s">
        <v>5070</v>
      </c>
      <c r="AP102" s="18" t="s">
        <v>5071</v>
      </c>
      <c r="AQ102" s="18"/>
      <c r="AR102" s="18">
        <v>0</v>
      </c>
      <c r="AS102" s="18" t="s">
        <v>5879</v>
      </c>
      <c r="AT102" s="18"/>
      <c r="AU102" s="18">
        <v>0</v>
      </c>
      <c r="AV102" s="18">
        <v>0</v>
      </c>
      <c r="AW102" s="18">
        <v>0</v>
      </c>
      <c r="AX102" s="18"/>
      <c r="AY102" s="18"/>
      <c r="AZ102" s="18">
        <v>0</v>
      </c>
      <c r="BA102" s="18">
        <v>0</v>
      </c>
      <c r="BB102" s="18">
        <v>0</v>
      </c>
      <c r="BC102" s="18"/>
      <c r="BD102" s="18"/>
      <c r="BE102" s="18"/>
      <c r="BF102" s="18"/>
      <c r="BG102" s="18"/>
      <c r="BH102" s="18"/>
      <c r="BI102" s="18"/>
      <c r="BJ102" s="18"/>
      <c r="BK102" s="18"/>
      <c r="BL102" s="18"/>
      <c r="BM102" s="18"/>
      <c r="BN102" s="18"/>
      <c r="BO102" s="18"/>
      <c r="BP102" s="18"/>
      <c r="BQ102" s="18"/>
      <c r="BR102" s="18"/>
      <c r="BS102" s="18"/>
      <c r="BT102" s="18"/>
      <c r="BU102" s="18"/>
      <c r="BV102" s="18"/>
      <c r="BW102" s="18"/>
      <c r="BX102" s="18"/>
      <c r="BY102" s="18"/>
      <c r="BZ102" s="18"/>
      <c r="CA102" s="18"/>
      <c r="CB102" s="18"/>
      <c r="CC102" s="18"/>
      <c r="CD102" s="18"/>
      <c r="CE102" s="18"/>
      <c r="CF102" s="18"/>
      <c r="CG102" s="18"/>
      <c r="CH102" s="18"/>
      <c r="CI102" s="18"/>
      <c r="CJ102" s="18" t="s">
        <v>5125</v>
      </c>
      <c r="CK102" s="18" t="s">
        <v>5531</v>
      </c>
      <c r="CL102" s="18"/>
      <c r="CM102" s="18"/>
      <c r="CN102" s="18"/>
      <c r="CO102" s="21"/>
      <c r="CP102" s="18" t="s">
        <v>5073</v>
      </c>
      <c r="CQ102" s="18"/>
      <c r="CR102" s="21"/>
      <c r="CS102" s="18"/>
      <c r="CT102" s="31"/>
      <c r="CU102" s="33"/>
      <c r="CV102" s="67" t="str">
        <f>FLEET7[[#This Row],[Category]]</f>
        <v>Dozer</v>
      </c>
      <c r="CW102" s="22" t="str">
        <f t="shared" si="2"/>
        <v>D-18</v>
      </c>
      <c r="CX102" s="22" t="str">
        <f>IFERROR(TRIM(MID(FLEET7[[#This Row],[Secondary Asset Identifier]], FIND(" - ", FLEET7[[#This Row],[Secondary Asset Identifier]]) + 3, LEN(FLEET7[[#This Row],[Secondary Asset Identifier]]))),FLEET7[[#This Row],[Emp ID]])</f>
        <v/>
      </c>
      <c r="CY10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2" s="22" t="str">
        <f>FLEET7[[#This Row],[Assigned]]</f>
        <v/>
      </c>
      <c r="DA102" s="22" t="str">
        <f t="shared" si="3"/>
        <v>D-18</v>
      </c>
    </row>
    <row r="103" spans="1:105" x14ac:dyDescent="0.3">
      <c r="A103" s="17" t="s">
        <v>5060</v>
      </c>
      <c r="B103" s="18" t="s">
        <v>5061</v>
      </c>
      <c r="C103" s="18" t="s">
        <v>8438</v>
      </c>
      <c r="D103" s="18" t="s">
        <v>5121</v>
      </c>
      <c r="E103" s="18" t="s">
        <v>8439</v>
      </c>
      <c r="F103" s="18" t="s">
        <v>8440</v>
      </c>
      <c r="G103" s="18">
        <v>2013</v>
      </c>
      <c r="H103" s="18" t="s">
        <v>8441</v>
      </c>
      <c r="I103" s="19"/>
      <c r="J103" s="18"/>
      <c r="K103" s="20">
        <v>45788.7507175926</v>
      </c>
      <c r="L103" s="18" t="s">
        <v>5191</v>
      </c>
      <c r="M103" s="18"/>
      <c r="N103" s="18"/>
      <c r="O103" s="18"/>
      <c r="P103" s="18"/>
      <c r="Q103" s="18"/>
      <c r="R103" s="18" t="s">
        <v>5066</v>
      </c>
      <c r="S103" s="18"/>
      <c r="T103" s="18" t="s">
        <v>5067</v>
      </c>
      <c r="U103" s="18" t="s">
        <v>1456</v>
      </c>
      <c r="V103" s="18">
        <v>3</v>
      </c>
      <c r="W103" s="18">
        <v>0</v>
      </c>
      <c r="X103" s="18">
        <v>0</v>
      </c>
      <c r="Y103" s="18">
        <v>4245</v>
      </c>
      <c r="Z103" s="18">
        <v>4245</v>
      </c>
      <c r="AA103" s="18"/>
      <c r="AB103" s="18" t="s">
        <v>8442</v>
      </c>
      <c r="AC103" s="18"/>
      <c r="AD103" s="18"/>
      <c r="AE103" s="18"/>
      <c r="AF103" s="18"/>
      <c r="AG103" s="18"/>
      <c r="AH103" s="18"/>
      <c r="AI103" s="18"/>
      <c r="AJ103" s="18"/>
      <c r="AK103" s="18"/>
      <c r="AL103" s="18"/>
      <c r="AM103" s="18"/>
      <c r="AN103" s="18"/>
      <c r="AO103" s="18" t="s">
        <v>5070</v>
      </c>
      <c r="AP103" s="18"/>
      <c r="AQ103" s="18">
        <v>0</v>
      </c>
      <c r="AR103" s="18">
        <v>0</v>
      </c>
      <c r="AS103" s="18" t="s">
        <v>5879</v>
      </c>
      <c r="AT103" s="18">
        <v>0</v>
      </c>
      <c r="AU103" s="18">
        <v>0</v>
      </c>
      <c r="AV103" s="18">
        <v>0</v>
      </c>
      <c r="AW103" s="18">
        <v>0</v>
      </c>
      <c r="AX103" s="18"/>
      <c r="AY103" s="18"/>
      <c r="AZ103" s="18"/>
      <c r="BA103" s="18"/>
      <c r="BB103" s="18"/>
      <c r="BC103" s="18"/>
      <c r="BD103" s="18"/>
      <c r="BE103" s="18"/>
      <c r="BF103" s="18"/>
      <c r="BG103" s="18"/>
      <c r="BH103" s="18"/>
      <c r="BI103" s="18"/>
      <c r="BJ103" s="18"/>
      <c r="BK103" s="18"/>
      <c r="BL103" s="18"/>
      <c r="BM103" s="18"/>
      <c r="BN103" s="18"/>
      <c r="BO103" s="18"/>
      <c r="BP103" s="18"/>
      <c r="BQ103" s="18"/>
      <c r="BR103" s="18"/>
      <c r="BS103" s="18"/>
      <c r="BT103" s="18"/>
      <c r="BU103" s="18"/>
      <c r="BV103" s="18"/>
      <c r="BW103" s="18"/>
      <c r="BX103" s="18"/>
      <c r="BY103" s="18"/>
      <c r="BZ103" s="18"/>
      <c r="CA103" s="18"/>
      <c r="CB103" s="18"/>
      <c r="CC103" s="18"/>
      <c r="CD103" s="18"/>
      <c r="CE103" s="18"/>
      <c r="CF103" s="18"/>
      <c r="CG103" s="18"/>
      <c r="CH103" s="18"/>
      <c r="CI103" s="18"/>
      <c r="CJ103" s="18" t="s">
        <v>5125</v>
      </c>
      <c r="CK103" s="18" t="s">
        <v>8443</v>
      </c>
      <c r="CL103" s="18"/>
      <c r="CM103" s="18"/>
      <c r="CN103" s="18"/>
      <c r="CO103" s="21"/>
      <c r="CP103" s="18" t="s">
        <v>5079</v>
      </c>
      <c r="CQ103" s="18"/>
      <c r="CR103" s="21"/>
      <c r="CS103" s="18"/>
      <c r="CT103" s="31"/>
      <c r="CU103" s="33"/>
      <c r="CV103" s="67" t="str">
        <f>FLEET7[[#This Row],[Category]]</f>
        <v>Vacuum</v>
      </c>
      <c r="CW103" s="22" t="str">
        <f t="shared" si="2"/>
        <v>DC-01U</v>
      </c>
      <c r="CX103" s="22" t="str">
        <f>IFERROR(TRIM(MID(FLEET7[[#This Row],[Secondary Asset Identifier]], FIND(" - ", FLEET7[[#This Row],[Secondary Asset Identifier]]) + 3, LEN(FLEET7[[#This Row],[Secondary Asset Identifier]]))),FLEET7[[#This Row],[Emp ID]])</f>
        <v/>
      </c>
      <c r="CY10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3" s="22" t="str">
        <f>FLEET7[[#This Row],[Assigned]]</f>
        <v/>
      </c>
      <c r="DA103" s="22" t="str">
        <f t="shared" si="3"/>
        <v>DC-01U</v>
      </c>
    </row>
    <row r="104" spans="1:105" x14ac:dyDescent="0.3">
      <c r="A104" s="17" t="s">
        <v>5060</v>
      </c>
      <c r="B104" s="18" t="s">
        <v>5061</v>
      </c>
      <c r="C104" s="18" t="s">
        <v>7722</v>
      </c>
      <c r="D104" s="18" t="s">
        <v>5121</v>
      </c>
      <c r="E104" s="18" t="s">
        <v>3997</v>
      </c>
      <c r="F104" s="18" t="s">
        <v>3998</v>
      </c>
      <c r="G104" s="18">
        <v>2022</v>
      </c>
      <c r="H104" s="18" t="s">
        <v>7723</v>
      </c>
      <c r="I104" s="19"/>
      <c r="J104" s="18"/>
      <c r="K104" s="20">
        <v>45788.664282407401</v>
      </c>
      <c r="L104" s="18" t="s">
        <v>5191</v>
      </c>
      <c r="M104" s="18"/>
      <c r="N104" s="18"/>
      <c r="O104" s="18"/>
      <c r="P104" s="18"/>
      <c r="Q104" s="18"/>
      <c r="R104" s="18" t="s">
        <v>6003</v>
      </c>
      <c r="S104" s="18"/>
      <c r="T104" s="18" t="s">
        <v>5067</v>
      </c>
      <c r="U104" s="18" t="s">
        <v>8444</v>
      </c>
      <c r="V104" s="18">
        <v>585</v>
      </c>
      <c r="W104" s="18">
        <v>344.8</v>
      </c>
      <c r="X104" s="18">
        <v>344.8</v>
      </c>
      <c r="Y104" s="18">
        <v>2902</v>
      </c>
      <c r="Z104" s="18">
        <v>2902</v>
      </c>
      <c r="AA104" s="18"/>
      <c r="AB104" s="18" t="s">
        <v>3996</v>
      </c>
      <c r="AC104" s="18"/>
      <c r="AD104" s="18"/>
      <c r="AE104" s="18"/>
      <c r="AF104" s="18"/>
      <c r="AG104" s="18"/>
      <c r="AH104" s="18"/>
      <c r="AI104" s="18"/>
      <c r="AJ104" s="18"/>
      <c r="AK104" s="18"/>
      <c r="AL104" s="18"/>
      <c r="AM104" s="18"/>
      <c r="AN104" s="18"/>
      <c r="AO104" s="18" t="s">
        <v>5070</v>
      </c>
      <c r="AP104" s="18" t="s">
        <v>5071</v>
      </c>
      <c r="AQ104" s="18">
        <v>0</v>
      </c>
      <c r="AR104" s="18">
        <v>0</v>
      </c>
      <c r="AS104" s="18" t="s">
        <v>5879</v>
      </c>
      <c r="AT104" s="18">
        <v>0</v>
      </c>
      <c r="AU104" s="18">
        <v>0</v>
      </c>
      <c r="AV104" s="18">
        <v>0</v>
      </c>
      <c r="AW104" s="18">
        <v>0</v>
      </c>
      <c r="AX104" s="18"/>
      <c r="AY104" s="18"/>
      <c r="AZ104" s="18"/>
      <c r="BA104" s="18"/>
      <c r="BB104" s="18"/>
      <c r="BC104" s="18"/>
      <c r="BD104" s="18"/>
      <c r="BE104" s="18"/>
      <c r="BF104" s="18"/>
      <c r="BG104" s="18"/>
      <c r="BH104" s="18"/>
      <c r="BI104" s="18"/>
      <c r="BJ104" s="18"/>
      <c r="BK104" s="18"/>
      <c r="BL104" s="18"/>
      <c r="BM104" s="18"/>
      <c r="BN104" s="18"/>
      <c r="BO104" s="18"/>
      <c r="BP104" s="18"/>
      <c r="BQ104" s="18"/>
      <c r="BR104" s="18"/>
      <c r="BS104" s="18"/>
      <c r="BT104" s="18"/>
      <c r="BU104" s="18"/>
      <c r="BV104" s="18"/>
      <c r="BW104" s="18"/>
      <c r="BX104" s="18"/>
      <c r="BY104" s="18"/>
      <c r="BZ104" s="18"/>
      <c r="CA104" s="18"/>
      <c r="CB104" s="18"/>
      <c r="CC104" s="18"/>
      <c r="CD104" s="18"/>
      <c r="CE104" s="18"/>
      <c r="CF104" s="18"/>
      <c r="CG104" s="18"/>
      <c r="CH104" s="18"/>
      <c r="CI104" s="18"/>
      <c r="CJ104" s="18" t="s">
        <v>5125</v>
      </c>
      <c r="CK104" s="18" t="s">
        <v>5619</v>
      </c>
      <c r="CL104" s="18"/>
      <c r="CM104" s="18"/>
      <c r="CN104" s="18"/>
      <c r="CO104" s="21"/>
      <c r="CP104" s="18" t="s">
        <v>5079</v>
      </c>
      <c r="CQ104" s="18"/>
      <c r="CR104" s="21"/>
      <c r="CS104" s="18"/>
      <c r="CT104" s="31"/>
      <c r="CU104" s="33"/>
      <c r="CV104" s="67" t="str">
        <f>FLEET7[[#This Row],[Category]]</f>
        <v xml:space="preserve">Asphalt Roller - Steel Wheel 84" </v>
      </c>
      <c r="CW104" s="22" t="str">
        <f t="shared" si="2"/>
        <v>DD-01</v>
      </c>
      <c r="CX104" s="22" t="str">
        <f>IFERROR(TRIM(MID(FLEET7[[#This Row],[Secondary Asset Identifier]], FIND(" - ", FLEET7[[#This Row],[Secondary Asset Identifier]]) + 3, LEN(FLEET7[[#This Row],[Secondary Asset Identifier]]))),FLEET7[[#This Row],[Emp ID]])</f>
        <v>ASPHALT 84"</v>
      </c>
      <c r="CY10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ASPHALT 84"</v>
      </c>
      <c r="CZ104" s="22" t="str">
        <f>FLEET7[[#This Row],[Assigned]]</f>
        <v>ASPHALT 84"</v>
      </c>
      <c r="DA104" s="22" t="str">
        <f t="shared" si="3"/>
        <v>DD-01</v>
      </c>
    </row>
    <row r="105" spans="1:105" x14ac:dyDescent="0.3">
      <c r="A105" s="17" t="s">
        <v>5060</v>
      </c>
      <c r="B105" s="18" t="s">
        <v>5061</v>
      </c>
      <c r="C105" s="18" t="s">
        <v>486</v>
      </c>
      <c r="D105" s="18" t="s">
        <v>5062</v>
      </c>
      <c r="E105" s="18" t="s">
        <v>596</v>
      </c>
      <c r="F105" s="18" t="s">
        <v>595</v>
      </c>
      <c r="G105" s="18">
        <v>2005</v>
      </c>
      <c r="H105" s="18" t="s">
        <v>5074</v>
      </c>
      <c r="I105" s="19"/>
      <c r="J105" s="18"/>
      <c r="K105" s="20">
        <v>45789.428356481498</v>
      </c>
      <c r="L105" s="18" t="s">
        <v>5088</v>
      </c>
      <c r="M105" s="18"/>
      <c r="N105" s="18"/>
      <c r="O105" s="18"/>
      <c r="P105" s="18"/>
      <c r="Q105" s="18"/>
      <c r="R105" s="18" t="s">
        <v>8093</v>
      </c>
      <c r="S105" s="18"/>
      <c r="T105" s="18" t="s">
        <v>5067</v>
      </c>
      <c r="U105" s="18" t="s">
        <v>5068</v>
      </c>
      <c r="V105" s="18">
        <v>1006</v>
      </c>
      <c r="W105" s="18">
        <v>71237.7</v>
      </c>
      <c r="X105" s="18">
        <v>71237.7</v>
      </c>
      <c r="Y105" s="18">
        <v>9052</v>
      </c>
      <c r="Z105" s="18">
        <v>9052</v>
      </c>
      <c r="AA105" s="18"/>
      <c r="AB105" s="18" t="s">
        <v>1012</v>
      </c>
      <c r="AC105" s="18"/>
      <c r="AD105" s="18" t="s">
        <v>1011</v>
      </c>
      <c r="AE105" s="18" t="s">
        <v>5069</v>
      </c>
      <c r="AF105" s="18"/>
      <c r="AG105" s="18"/>
      <c r="AH105" s="19"/>
      <c r="AI105" s="18"/>
      <c r="AJ105" s="18"/>
      <c r="AK105" s="18"/>
      <c r="AL105" s="18"/>
      <c r="AM105" s="18"/>
      <c r="AN105" s="18"/>
      <c r="AO105" s="18" t="s">
        <v>5070</v>
      </c>
      <c r="AP105" s="18" t="s">
        <v>5071</v>
      </c>
      <c r="AQ105" s="18">
        <v>0</v>
      </c>
      <c r="AR105" s="18">
        <v>0</v>
      </c>
      <c r="AS105" s="18" t="s">
        <v>5879</v>
      </c>
      <c r="AT105" s="18">
        <v>0</v>
      </c>
      <c r="AU105" s="18">
        <v>0</v>
      </c>
      <c r="AV105" s="18">
        <v>0</v>
      </c>
      <c r="AW105" s="18">
        <v>0</v>
      </c>
      <c r="AX105" s="18"/>
      <c r="AY105" s="18"/>
      <c r="AZ105" s="18">
        <v>0</v>
      </c>
      <c r="BA105" s="18">
        <v>0</v>
      </c>
      <c r="BB105" s="18">
        <v>0</v>
      </c>
      <c r="BC105" s="18"/>
      <c r="BD105" s="18"/>
      <c r="BE105" s="18"/>
      <c r="BF105" s="18" t="s">
        <v>612</v>
      </c>
      <c r="BG105" s="18"/>
      <c r="BH105" s="18"/>
      <c r="BI105" s="18"/>
      <c r="BJ105" s="18"/>
      <c r="BK105" s="18"/>
      <c r="BL105" s="18"/>
      <c r="BM105" s="18"/>
      <c r="BN105" s="18"/>
      <c r="BO105" s="18"/>
      <c r="BP105" s="18"/>
      <c r="BQ105" s="18"/>
      <c r="BR105" s="18"/>
      <c r="BS105" s="18"/>
      <c r="BT105" s="18"/>
      <c r="BU105" s="18"/>
      <c r="BV105" s="18"/>
      <c r="BW105" s="18"/>
      <c r="BX105" s="18"/>
      <c r="BY105" s="18"/>
      <c r="BZ105" s="18"/>
      <c r="CA105" s="18"/>
      <c r="CB105" s="18"/>
      <c r="CC105" s="18"/>
      <c r="CD105" s="18"/>
      <c r="CE105" s="18"/>
      <c r="CF105" s="18"/>
      <c r="CG105" s="18"/>
      <c r="CH105" s="18"/>
      <c r="CI105" s="18"/>
      <c r="CJ105" s="18" t="s">
        <v>5076</v>
      </c>
      <c r="CK105" s="18" t="s">
        <v>5546</v>
      </c>
      <c r="CL105" s="18"/>
      <c r="CM105" s="18"/>
      <c r="CN105" s="18"/>
      <c r="CO105" s="21">
        <v>46203</v>
      </c>
      <c r="CP105" s="18" t="s">
        <v>5073</v>
      </c>
      <c r="CQ105" s="18"/>
      <c r="CR105" s="21"/>
      <c r="CS105" s="18"/>
      <c r="CT105" s="31"/>
      <c r="CU105" s="33"/>
      <c r="CV105" s="67" t="str">
        <f>FLEET7[[#This Row],[Category]]</f>
        <v>Heavy Truck</v>
      </c>
      <c r="CW105" s="22" t="str">
        <f t="shared" si="2"/>
        <v>DD-01S</v>
      </c>
      <c r="CX105" s="22" t="str">
        <f>IFERROR(TRIM(MID(FLEET7[[#This Row],[Secondary Asset Identifier]], FIND(" - ", FLEET7[[#This Row],[Secondary Asset Identifier]]) + 3, LEN(FLEET7[[#This Row],[Secondary Asset Identifier]]))),FLEET7[[#This Row],[Emp ID]])</f>
        <v/>
      </c>
      <c r="CY10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5" s="22" t="str">
        <f>FLEET7[[#This Row],[Assigned]]</f>
        <v/>
      </c>
      <c r="DA105" s="22" t="str">
        <f t="shared" si="3"/>
        <v>DD-01S</v>
      </c>
    </row>
    <row r="106" spans="1:105" x14ac:dyDescent="0.3">
      <c r="A106" s="17" t="s">
        <v>5060</v>
      </c>
      <c r="B106" s="18" t="s">
        <v>5061</v>
      </c>
      <c r="C106" s="18" t="s">
        <v>7724</v>
      </c>
      <c r="D106" s="18" t="s">
        <v>5121</v>
      </c>
      <c r="E106" s="18" t="s">
        <v>3997</v>
      </c>
      <c r="F106" s="18" t="s">
        <v>4000</v>
      </c>
      <c r="G106" s="18">
        <v>2018</v>
      </c>
      <c r="H106" s="18" t="s">
        <v>7723</v>
      </c>
      <c r="I106" s="19"/>
      <c r="J106" s="18"/>
      <c r="K106" s="20">
        <v>45788.691979166702</v>
      </c>
      <c r="L106" s="18" t="s">
        <v>5191</v>
      </c>
      <c r="M106" s="18"/>
      <c r="N106" s="18"/>
      <c r="O106" s="18"/>
      <c r="P106" s="18"/>
      <c r="Q106" s="18"/>
      <c r="R106" s="18" t="s">
        <v>6003</v>
      </c>
      <c r="S106" s="18"/>
      <c r="T106" s="18" t="s">
        <v>5067</v>
      </c>
      <c r="U106" s="18" t="s">
        <v>8444</v>
      </c>
      <c r="V106" s="18">
        <v>571</v>
      </c>
      <c r="W106" s="18">
        <v>553.9</v>
      </c>
      <c r="X106" s="18">
        <v>553.9</v>
      </c>
      <c r="Y106" s="18">
        <v>987</v>
      </c>
      <c r="Z106" s="18">
        <v>987</v>
      </c>
      <c r="AA106" s="18"/>
      <c r="AB106" s="18" t="s">
        <v>3999</v>
      </c>
      <c r="AC106" s="18"/>
      <c r="AD106" s="18"/>
      <c r="AE106" s="18"/>
      <c r="AF106" s="18"/>
      <c r="AG106" s="18"/>
      <c r="AH106" s="18" t="s">
        <v>7725</v>
      </c>
      <c r="AI106" s="18"/>
      <c r="AJ106" s="18"/>
      <c r="AK106" s="18"/>
      <c r="AL106" s="18"/>
      <c r="AM106" s="18"/>
      <c r="AN106" s="18"/>
      <c r="AO106" s="18" t="s">
        <v>5070</v>
      </c>
      <c r="AP106" s="18" t="s">
        <v>5071</v>
      </c>
      <c r="AQ106" s="18">
        <v>0</v>
      </c>
      <c r="AR106" s="18">
        <v>0</v>
      </c>
      <c r="AS106" s="18" t="s">
        <v>5879</v>
      </c>
      <c r="AT106" s="18">
        <v>0</v>
      </c>
      <c r="AU106" s="18">
        <v>0</v>
      </c>
      <c r="AV106" s="18">
        <v>0</v>
      </c>
      <c r="AW106" s="18">
        <v>0</v>
      </c>
      <c r="AX106" s="18"/>
      <c r="AY106" s="18"/>
      <c r="AZ106" s="18"/>
      <c r="BA106" s="18"/>
      <c r="BB106" s="18"/>
      <c r="BC106" s="18"/>
      <c r="BD106" s="18"/>
      <c r="BE106" s="18"/>
      <c r="BF106" s="18"/>
      <c r="BG106" s="18"/>
      <c r="BH106" s="18"/>
      <c r="BI106" s="18"/>
      <c r="BJ106" s="18"/>
      <c r="BK106" s="18"/>
      <c r="BL106" s="18"/>
      <c r="BM106" s="18"/>
      <c r="BN106" s="18"/>
      <c r="BO106" s="18"/>
      <c r="BP106" s="18"/>
      <c r="BQ106" s="18"/>
      <c r="BR106" s="18"/>
      <c r="BS106" s="18"/>
      <c r="BT106" s="18"/>
      <c r="BU106" s="18"/>
      <c r="BV106" s="18"/>
      <c r="BW106" s="18"/>
      <c r="BX106" s="18"/>
      <c r="BY106" s="18"/>
      <c r="BZ106" s="18"/>
      <c r="CA106" s="18"/>
      <c r="CB106" s="18"/>
      <c r="CC106" s="18"/>
      <c r="CD106" s="18"/>
      <c r="CE106" s="18"/>
      <c r="CF106" s="18"/>
      <c r="CG106" s="18"/>
      <c r="CH106" s="18"/>
      <c r="CI106" s="18"/>
      <c r="CJ106" s="18" t="s">
        <v>5125</v>
      </c>
      <c r="CK106" s="18" t="s">
        <v>5681</v>
      </c>
      <c r="CL106" s="18"/>
      <c r="CM106" s="18"/>
      <c r="CN106" s="18"/>
      <c r="CO106" s="21"/>
      <c r="CP106" s="18" t="s">
        <v>5079</v>
      </c>
      <c r="CQ106" s="18"/>
      <c r="CR106" s="21"/>
      <c r="CS106" s="18"/>
      <c r="CT106" s="31"/>
      <c r="CU106" s="33"/>
      <c r="CV106" s="67" t="str">
        <f>FLEET7[[#This Row],[Category]]</f>
        <v xml:space="preserve">Asphalt Roller - Steel Wheel 84" </v>
      </c>
      <c r="CW106" s="22" t="str">
        <f t="shared" si="2"/>
        <v>DD-02</v>
      </c>
      <c r="CX106" s="22" t="str">
        <f>IFERROR(TRIM(MID(FLEET7[[#This Row],[Secondary Asset Identifier]], FIND(" - ", FLEET7[[#This Row],[Secondary Asset Identifier]]) + 3, LEN(FLEET7[[#This Row],[Secondary Asset Identifier]]))),FLEET7[[#This Row],[Emp ID]])</f>
        <v>ASPHALT 84"</v>
      </c>
      <c r="CY10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ASPHALT 84"</v>
      </c>
      <c r="CZ106" s="22" t="str">
        <f>FLEET7[[#This Row],[Assigned]]</f>
        <v>ASPHALT 84"</v>
      </c>
      <c r="DA106" s="22" t="str">
        <f t="shared" si="3"/>
        <v>DD-02</v>
      </c>
    </row>
    <row r="107" spans="1:105" x14ac:dyDescent="0.3">
      <c r="A107" s="17" t="s">
        <v>5060</v>
      </c>
      <c r="B107" s="18" t="s">
        <v>5061</v>
      </c>
      <c r="C107" s="18" t="s">
        <v>1347</v>
      </c>
      <c r="D107" s="18" t="s">
        <v>5121</v>
      </c>
      <c r="E107" s="18" t="s">
        <v>3997</v>
      </c>
      <c r="F107" s="18" t="s">
        <v>4002</v>
      </c>
      <c r="G107" s="18">
        <v>2022</v>
      </c>
      <c r="H107" s="18" t="s">
        <v>5220</v>
      </c>
      <c r="I107" s="19"/>
      <c r="J107" s="18"/>
      <c r="K107" s="20">
        <v>45788.619756944398</v>
      </c>
      <c r="L107" s="18" t="s">
        <v>5191</v>
      </c>
      <c r="M107" s="18"/>
      <c r="N107" s="18"/>
      <c r="O107" s="18"/>
      <c r="P107" s="18"/>
      <c r="Q107" s="18"/>
      <c r="R107" s="18" t="s">
        <v>6003</v>
      </c>
      <c r="S107" s="18"/>
      <c r="T107" s="18" t="s">
        <v>5067</v>
      </c>
      <c r="U107" s="18" t="s">
        <v>8444</v>
      </c>
      <c r="V107" s="18">
        <v>401</v>
      </c>
      <c r="W107" s="18">
        <v>160.1</v>
      </c>
      <c r="X107" s="18">
        <v>160.1</v>
      </c>
      <c r="Y107" s="18">
        <v>822</v>
      </c>
      <c r="Z107" s="18">
        <v>822</v>
      </c>
      <c r="AA107" s="18"/>
      <c r="AB107" s="18" t="s">
        <v>4001</v>
      </c>
      <c r="AC107" s="18"/>
      <c r="AD107" s="18"/>
      <c r="AE107" s="18"/>
      <c r="AF107" s="18"/>
      <c r="AG107" s="18"/>
      <c r="AH107" s="18"/>
      <c r="AI107" s="18"/>
      <c r="AJ107" s="18"/>
      <c r="AK107" s="18"/>
      <c r="AL107" s="18"/>
      <c r="AM107" s="18"/>
      <c r="AN107" s="18"/>
      <c r="AO107" s="18" t="s">
        <v>5070</v>
      </c>
      <c r="AP107" s="18"/>
      <c r="AQ107" s="18">
        <v>0</v>
      </c>
      <c r="AR107" s="18">
        <v>0</v>
      </c>
      <c r="AS107" s="18" t="s">
        <v>5879</v>
      </c>
      <c r="AT107" s="18">
        <v>0</v>
      </c>
      <c r="AU107" s="18">
        <v>0</v>
      </c>
      <c r="AV107" s="18">
        <v>0</v>
      </c>
      <c r="AW107" s="18">
        <v>0</v>
      </c>
      <c r="AX107" s="18"/>
      <c r="AY107" s="18"/>
      <c r="AZ107" s="18"/>
      <c r="BA107" s="18"/>
      <c r="BB107" s="18"/>
      <c r="BC107" s="18"/>
      <c r="BD107" s="18"/>
      <c r="BE107" s="18"/>
      <c r="BF107" s="18"/>
      <c r="BG107" s="18"/>
      <c r="BH107" s="18"/>
      <c r="BI107" s="18"/>
      <c r="BJ107" s="18"/>
      <c r="BK107" s="18"/>
      <c r="BL107" s="18"/>
      <c r="BM107" s="18"/>
      <c r="BN107" s="18"/>
      <c r="BO107" s="18"/>
      <c r="BP107" s="18"/>
      <c r="BQ107" s="18"/>
      <c r="BR107" s="18"/>
      <c r="BS107" s="18"/>
      <c r="BT107" s="18"/>
      <c r="BU107" s="18"/>
      <c r="BV107" s="18"/>
      <c r="BW107" s="18"/>
      <c r="BX107" s="18"/>
      <c r="BY107" s="18"/>
      <c r="BZ107" s="18"/>
      <c r="CA107" s="18"/>
      <c r="CB107" s="18"/>
      <c r="CC107" s="18"/>
      <c r="CD107" s="18"/>
      <c r="CE107" s="18"/>
      <c r="CF107" s="18"/>
      <c r="CG107" s="18"/>
      <c r="CH107" s="18"/>
      <c r="CI107" s="18"/>
      <c r="CJ107" s="18" t="s">
        <v>5125</v>
      </c>
      <c r="CK107" s="18" t="s">
        <v>5600</v>
      </c>
      <c r="CL107" s="18"/>
      <c r="CM107" s="18"/>
      <c r="CN107" s="18"/>
      <c r="CO107" s="21"/>
      <c r="CP107" s="18" t="s">
        <v>5079</v>
      </c>
      <c r="CQ107" s="18"/>
      <c r="CR107" s="21"/>
      <c r="CS107" s="18"/>
      <c r="CT107" s="31"/>
      <c r="CU107" s="33"/>
      <c r="CV107" s="67" t="str">
        <f>FLEET7[[#This Row],[Category]]</f>
        <v>Roller</v>
      </c>
      <c r="CW107" s="22" t="str">
        <f t="shared" si="2"/>
        <v>DD-03</v>
      </c>
      <c r="CX107" s="22" t="str">
        <f>IFERROR(TRIM(MID(FLEET7[[#This Row],[Secondary Asset Identifier]], FIND(" - ", FLEET7[[#This Row],[Secondary Asset Identifier]]) + 3, LEN(FLEET7[[#This Row],[Secondary Asset Identifier]]))),FLEET7[[#This Row],[Emp ID]])</f>
        <v/>
      </c>
      <c r="CY10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7" s="22" t="str">
        <f>FLEET7[[#This Row],[Assigned]]</f>
        <v/>
      </c>
      <c r="DA107" s="22" t="str">
        <f t="shared" si="3"/>
        <v>DD-03</v>
      </c>
    </row>
    <row r="108" spans="1:105" x14ac:dyDescent="0.3">
      <c r="A108" s="17" t="s">
        <v>5060</v>
      </c>
      <c r="B108" s="18" t="s">
        <v>5061</v>
      </c>
      <c r="C108" s="18" t="s">
        <v>4003</v>
      </c>
      <c r="D108" s="18" t="s">
        <v>5291</v>
      </c>
      <c r="E108" s="18" t="s">
        <v>4004</v>
      </c>
      <c r="F108" s="18" t="s">
        <v>4005</v>
      </c>
      <c r="G108" s="18">
        <v>2018</v>
      </c>
      <c r="H108" s="18" t="s">
        <v>5798</v>
      </c>
      <c r="I108" s="19"/>
      <c r="J108" s="18"/>
      <c r="K108" s="20"/>
      <c r="L108" s="18"/>
      <c r="M108" s="18"/>
      <c r="N108" s="18"/>
      <c r="O108" s="18"/>
      <c r="P108" s="18"/>
      <c r="Q108" s="18"/>
      <c r="R108" s="18"/>
      <c r="S108" s="18"/>
      <c r="T108" s="18" t="s">
        <v>5067</v>
      </c>
      <c r="U108" s="18" t="s">
        <v>5232</v>
      </c>
      <c r="V108" s="18"/>
      <c r="W108" s="18"/>
      <c r="X108" s="18"/>
      <c r="Y108" s="18"/>
      <c r="Z108" s="18"/>
      <c r="AA108" s="18"/>
      <c r="AB108" s="18"/>
      <c r="AC108" s="18"/>
      <c r="AD108" s="18"/>
      <c r="AE108" s="18"/>
      <c r="AF108" s="18"/>
      <c r="AG108" s="18"/>
      <c r="AH108" s="18"/>
      <c r="AI108" s="18"/>
      <c r="AJ108" s="18"/>
      <c r="AK108" s="18"/>
      <c r="AL108" s="18"/>
      <c r="AM108" s="18"/>
      <c r="AN108" s="18"/>
      <c r="AO108" s="18" t="s">
        <v>5070</v>
      </c>
      <c r="AP108" s="18" t="s">
        <v>5071</v>
      </c>
      <c r="AQ108" s="18"/>
      <c r="AR108" s="18">
        <v>0</v>
      </c>
      <c r="AS108" s="18" t="s">
        <v>5879</v>
      </c>
      <c r="AT108" s="18"/>
      <c r="AU108" s="18">
        <v>0</v>
      </c>
      <c r="AV108" s="18">
        <v>0</v>
      </c>
      <c r="AW108" s="18">
        <v>0</v>
      </c>
      <c r="AX108" s="18"/>
      <c r="AY108" s="18"/>
      <c r="AZ108" s="18"/>
      <c r="BA108" s="18"/>
      <c r="BB108" s="18"/>
      <c r="BC108" s="18"/>
      <c r="BD108" s="18"/>
      <c r="BE108" s="18"/>
      <c r="BF108" s="18"/>
      <c r="BG108" s="18"/>
      <c r="BH108" s="18"/>
      <c r="BI108" s="18"/>
      <c r="BJ108" s="18"/>
      <c r="BK108" s="18"/>
      <c r="BL108" s="18"/>
      <c r="BM108" s="18"/>
      <c r="BN108" s="18"/>
      <c r="BO108" s="18"/>
      <c r="BP108" s="18"/>
      <c r="BQ108" s="18"/>
      <c r="BR108" s="18"/>
      <c r="BS108" s="18"/>
      <c r="BT108" s="18"/>
      <c r="BU108" s="18"/>
      <c r="BV108" s="18"/>
      <c r="BW108" s="18"/>
      <c r="BX108" s="18"/>
      <c r="BY108" s="18"/>
      <c r="BZ108" s="18"/>
      <c r="CA108" s="18"/>
      <c r="CB108" s="18"/>
      <c r="CC108" s="18"/>
      <c r="CD108" s="18"/>
      <c r="CE108" s="18"/>
      <c r="CF108" s="18"/>
      <c r="CG108" s="18"/>
      <c r="CH108" s="18"/>
      <c r="CI108" s="18"/>
      <c r="CJ108" s="18"/>
      <c r="CK108" s="18"/>
      <c r="CL108" s="18"/>
      <c r="CM108" s="18"/>
      <c r="CN108" s="18"/>
      <c r="CO108" s="21"/>
      <c r="CP108" s="18" t="s">
        <v>5079</v>
      </c>
      <c r="CQ108" s="18"/>
      <c r="CR108" s="21"/>
      <c r="CS108" s="18"/>
      <c r="CT108" s="31"/>
      <c r="CU108" s="33"/>
      <c r="CV108" s="67" t="str">
        <f>FLEET7[[#This Row],[Category]]</f>
        <v>Attachment</v>
      </c>
      <c r="CW108" s="22" t="str">
        <f t="shared" si="2"/>
        <v>Drop hammer</v>
      </c>
      <c r="CX108" s="22" t="str">
        <f>IFERROR(TRIM(MID(FLEET7[[#This Row],[Secondary Asset Identifier]], FIND(" - ", FLEET7[[#This Row],[Secondary Asset Identifier]]) + 3, LEN(FLEET7[[#This Row],[Secondary Asset Identifier]]))),FLEET7[[#This Row],[Emp ID]])</f>
        <v/>
      </c>
      <c r="CY10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8" s="22" t="str">
        <f>FLEET7[[#This Row],[Assigned]]</f>
        <v/>
      </c>
      <c r="DA108" s="22" t="str">
        <f t="shared" si="3"/>
        <v>Drop hammer</v>
      </c>
    </row>
    <row r="109" spans="1:105" x14ac:dyDescent="0.3">
      <c r="A109" s="17" t="s">
        <v>5060</v>
      </c>
      <c r="B109" s="18" t="s">
        <v>5061</v>
      </c>
      <c r="C109" s="18" t="s">
        <v>487</v>
      </c>
      <c r="D109" s="18" t="s">
        <v>5062</v>
      </c>
      <c r="E109" s="18" t="s">
        <v>563</v>
      </c>
      <c r="F109" s="18" t="s">
        <v>1010</v>
      </c>
      <c r="G109" s="18">
        <v>2017</v>
      </c>
      <c r="H109" s="18" t="s">
        <v>5074</v>
      </c>
      <c r="I109" s="19"/>
      <c r="J109" s="18"/>
      <c r="K109" s="20">
        <v>45788.795243055603</v>
      </c>
      <c r="L109" s="18" t="s">
        <v>5191</v>
      </c>
      <c r="M109" s="18"/>
      <c r="N109" s="18"/>
      <c r="O109" s="18"/>
      <c r="P109" s="18"/>
      <c r="Q109" s="18"/>
      <c r="R109" s="18" t="s">
        <v>8403</v>
      </c>
      <c r="S109" s="18"/>
      <c r="T109" s="18" t="s">
        <v>5067</v>
      </c>
      <c r="U109" s="18" t="s">
        <v>8445</v>
      </c>
      <c r="V109" s="18">
        <v>437</v>
      </c>
      <c r="W109" s="18">
        <v>110396</v>
      </c>
      <c r="X109" s="18">
        <v>110396</v>
      </c>
      <c r="Y109" s="18">
        <v>10581</v>
      </c>
      <c r="Z109" s="18">
        <v>10581</v>
      </c>
      <c r="AA109" s="18"/>
      <c r="AB109" s="18" t="s">
        <v>1009</v>
      </c>
      <c r="AC109" s="18"/>
      <c r="AD109" s="18" t="s">
        <v>3338</v>
      </c>
      <c r="AE109" s="18" t="s">
        <v>5069</v>
      </c>
      <c r="AF109" s="18"/>
      <c r="AG109" s="18"/>
      <c r="AH109" s="18"/>
      <c r="AI109" s="18"/>
      <c r="AJ109" s="18"/>
      <c r="AK109" s="18"/>
      <c r="AL109" s="18"/>
      <c r="AM109" s="18"/>
      <c r="AN109" s="18"/>
      <c r="AO109" s="18" t="s">
        <v>5070</v>
      </c>
      <c r="AP109" s="18"/>
      <c r="AQ109" s="18">
        <v>0</v>
      </c>
      <c r="AR109" s="18">
        <v>0</v>
      </c>
      <c r="AS109" s="18" t="s">
        <v>5879</v>
      </c>
      <c r="AT109" s="18">
        <v>0</v>
      </c>
      <c r="AU109" s="18">
        <v>0</v>
      </c>
      <c r="AV109" s="18">
        <v>0</v>
      </c>
      <c r="AW109" s="18">
        <v>0</v>
      </c>
      <c r="AX109" s="18" t="s">
        <v>7726</v>
      </c>
      <c r="AY109" s="18"/>
      <c r="AZ109" s="18"/>
      <c r="BA109" s="18"/>
      <c r="BB109" s="18"/>
      <c r="BC109" s="18"/>
      <c r="BD109" s="18"/>
      <c r="BE109" s="18"/>
      <c r="BF109" s="18" t="s">
        <v>3339</v>
      </c>
      <c r="BG109" s="18"/>
      <c r="BH109" s="18"/>
      <c r="BI109" s="18"/>
      <c r="BJ109" s="18"/>
      <c r="BK109" s="18"/>
      <c r="BL109" s="18"/>
      <c r="BM109" s="18"/>
      <c r="BN109" s="18"/>
      <c r="BO109" s="18"/>
      <c r="BP109" s="18"/>
      <c r="BQ109" s="18"/>
      <c r="BR109" s="18"/>
      <c r="BS109" s="18"/>
      <c r="BT109" s="18"/>
      <c r="BU109" s="18"/>
      <c r="BV109" s="18"/>
      <c r="BW109" s="18"/>
      <c r="BX109" s="18"/>
      <c r="BY109" s="18"/>
      <c r="BZ109" s="18"/>
      <c r="CA109" s="18"/>
      <c r="CB109" s="18"/>
      <c r="CC109" s="18"/>
      <c r="CD109" s="18"/>
      <c r="CE109" s="18"/>
      <c r="CF109" s="18"/>
      <c r="CG109" s="18"/>
      <c r="CH109" s="18"/>
      <c r="CI109" s="18"/>
      <c r="CJ109" s="18" t="s">
        <v>5076</v>
      </c>
      <c r="CK109" s="18" t="s">
        <v>5598</v>
      </c>
      <c r="CL109" s="18">
        <v>4</v>
      </c>
      <c r="CM109" s="18"/>
      <c r="CN109" s="18"/>
      <c r="CO109" s="21">
        <v>46081</v>
      </c>
      <c r="CP109" s="18" t="s">
        <v>5079</v>
      </c>
      <c r="CQ109" s="18"/>
      <c r="CR109" s="21"/>
      <c r="CS109" s="18"/>
      <c r="CT109" s="31"/>
      <c r="CU109" s="33"/>
      <c r="CV109" s="67" t="str">
        <f>FLEET7[[#This Row],[Category]]</f>
        <v>Heavy Truck</v>
      </c>
      <c r="CW109" s="22" t="str">
        <f t="shared" si="2"/>
        <v>DST-01</v>
      </c>
      <c r="CX109" s="22" t="str">
        <f>IFERROR(TRIM(MID(FLEET7[[#This Row],[Secondary Asset Identifier]], FIND(" - ", FLEET7[[#This Row],[Secondary Asset Identifier]]) + 3, LEN(FLEET7[[#This Row],[Secondary Asset Identifier]]))),FLEET7[[#This Row],[Emp ID]])</f>
        <v/>
      </c>
      <c r="CY10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09" s="22" t="str">
        <f>FLEET7[[#This Row],[Assigned]]</f>
        <v/>
      </c>
      <c r="DA109" s="22" t="str">
        <f t="shared" si="3"/>
        <v>DST-01</v>
      </c>
    </row>
    <row r="110" spans="1:105" x14ac:dyDescent="0.3">
      <c r="A110" s="17" t="s">
        <v>5060</v>
      </c>
      <c r="B110" s="18" t="s">
        <v>5061</v>
      </c>
      <c r="C110" s="18" t="s">
        <v>488</v>
      </c>
      <c r="D110" s="18" t="s">
        <v>5062</v>
      </c>
      <c r="E110" s="18" t="s">
        <v>571</v>
      </c>
      <c r="F110" s="18" t="s">
        <v>611</v>
      </c>
      <c r="G110" s="18">
        <v>2011</v>
      </c>
      <c r="H110" s="18" t="s">
        <v>5074</v>
      </c>
      <c r="I110" s="19"/>
      <c r="J110" s="18"/>
      <c r="K110" s="20">
        <v>45788.719930555599</v>
      </c>
      <c r="L110" s="18" t="s">
        <v>5191</v>
      </c>
      <c r="M110" s="18"/>
      <c r="N110" s="18"/>
      <c r="O110" s="18"/>
      <c r="P110" s="18"/>
      <c r="Q110" s="18"/>
      <c r="R110" s="18" t="s">
        <v>7651</v>
      </c>
      <c r="S110" s="18"/>
      <c r="T110" s="18" t="s">
        <v>5067</v>
      </c>
      <c r="U110" s="18" t="s">
        <v>1360</v>
      </c>
      <c r="V110" s="18">
        <v>620</v>
      </c>
      <c r="W110" s="18">
        <v>185309.3</v>
      </c>
      <c r="X110" s="18">
        <v>185309.3</v>
      </c>
      <c r="Y110" s="18">
        <v>11257</v>
      </c>
      <c r="Z110" s="18">
        <v>11257</v>
      </c>
      <c r="AA110" s="18"/>
      <c r="AB110" s="18" t="s">
        <v>1008</v>
      </c>
      <c r="AC110" s="18"/>
      <c r="AD110" s="18" t="s">
        <v>1007</v>
      </c>
      <c r="AE110" s="18" t="s">
        <v>5069</v>
      </c>
      <c r="AF110" s="18"/>
      <c r="AG110" s="18"/>
      <c r="AH110" s="18" t="s">
        <v>1006</v>
      </c>
      <c r="AI110" s="18"/>
      <c r="AJ110" s="18"/>
      <c r="AK110" s="18"/>
      <c r="AL110" s="18"/>
      <c r="AM110" s="18"/>
      <c r="AN110" s="18"/>
      <c r="AO110" s="18" t="s">
        <v>5070</v>
      </c>
      <c r="AP110" s="18" t="s">
        <v>5071</v>
      </c>
      <c r="AQ110" s="18">
        <v>0</v>
      </c>
      <c r="AR110" s="18">
        <v>0</v>
      </c>
      <c r="AS110" s="18" t="s">
        <v>5879</v>
      </c>
      <c r="AT110" s="18">
        <v>0</v>
      </c>
      <c r="AU110" s="18">
        <v>0</v>
      </c>
      <c r="AV110" s="18">
        <v>0</v>
      </c>
      <c r="AW110" s="18">
        <v>0</v>
      </c>
      <c r="AX110" s="18" t="s">
        <v>4006</v>
      </c>
      <c r="AY110" s="18"/>
      <c r="AZ110" s="18"/>
      <c r="BA110" s="18"/>
      <c r="BB110" s="18"/>
      <c r="BC110" s="18"/>
      <c r="BD110" s="18"/>
      <c r="BE110" s="18"/>
      <c r="BF110" s="18" t="s">
        <v>612</v>
      </c>
      <c r="BG110" s="18"/>
      <c r="BH110" s="18"/>
      <c r="BI110" s="18"/>
      <c r="BJ110" s="18"/>
      <c r="BK110" s="18"/>
      <c r="BL110" s="18"/>
      <c r="BM110" s="18"/>
      <c r="BN110" s="18"/>
      <c r="BO110" s="18"/>
      <c r="BP110" s="18"/>
      <c r="BQ110" s="18"/>
      <c r="BR110" s="18"/>
      <c r="BS110" s="18"/>
      <c r="BT110" s="18"/>
      <c r="BU110" s="18"/>
      <c r="BV110" s="18"/>
      <c r="BW110" s="18"/>
      <c r="BX110" s="18"/>
      <c r="BY110" s="18"/>
      <c r="BZ110" s="18"/>
      <c r="CA110" s="18"/>
      <c r="CB110" s="18"/>
      <c r="CC110" s="18"/>
      <c r="CD110" s="18"/>
      <c r="CE110" s="18"/>
      <c r="CF110" s="18"/>
      <c r="CG110" s="18"/>
      <c r="CH110" s="18"/>
      <c r="CI110" s="18"/>
      <c r="CJ110" s="18" t="s">
        <v>5072</v>
      </c>
      <c r="CK110" s="18" t="s">
        <v>5572</v>
      </c>
      <c r="CL110" s="18"/>
      <c r="CM110" s="18"/>
      <c r="CN110" s="18"/>
      <c r="CO110" s="21">
        <v>45900</v>
      </c>
      <c r="CP110" s="18" t="s">
        <v>5079</v>
      </c>
      <c r="CQ110" s="18"/>
      <c r="CR110" s="21"/>
      <c r="CS110" s="18"/>
      <c r="CT110" s="31"/>
      <c r="CU110" s="33"/>
      <c r="CV110" s="67" t="str">
        <f>FLEET7[[#This Row],[Category]]</f>
        <v>Heavy Truck</v>
      </c>
      <c r="CW110" s="22" t="str">
        <f t="shared" si="2"/>
        <v>DT-01S</v>
      </c>
      <c r="CX110" s="22" t="str">
        <f>IFERROR(TRIM(MID(FLEET7[[#This Row],[Secondary Asset Identifier]], FIND(" - ", FLEET7[[#This Row],[Secondary Asset Identifier]]) + 3, LEN(FLEET7[[#This Row],[Secondary Asset Identifier]]))),FLEET7[[#This Row],[Emp ID]])</f>
        <v/>
      </c>
      <c r="CY11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0" s="22" t="str">
        <f>FLEET7[[#This Row],[Assigned]]</f>
        <v/>
      </c>
      <c r="DA110" s="22" t="str">
        <f t="shared" si="3"/>
        <v>DT-01S</v>
      </c>
    </row>
    <row r="111" spans="1:105" x14ac:dyDescent="0.3">
      <c r="A111" s="17" t="s">
        <v>5060</v>
      </c>
      <c r="B111" s="18" t="s">
        <v>5061</v>
      </c>
      <c r="C111" s="18" t="s">
        <v>268</v>
      </c>
      <c r="D111" s="18" t="s">
        <v>5062</v>
      </c>
      <c r="E111" s="18" t="s">
        <v>571</v>
      </c>
      <c r="F111" s="18" t="s">
        <v>878</v>
      </c>
      <c r="G111" s="18">
        <v>2012</v>
      </c>
      <c r="H111" s="18" t="s">
        <v>5085</v>
      </c>
      <c r="I111" s="19" t="s">
        <v>5703</v>
      </c>
      <c r="J111" s="18"/>
      <c r="K111" s="20">
        <v>45789.358321759297</v>
      </c>
      <c r="L111" s="18" t="s">
        <v>5191</v>
      </c>
      <c r="M111" s="18"/>
      <c r="N111" s="18"/>
      <c r="O111" s="18"/>
      <c r="P111" s="18"/>
      <c r="Q111" s="18"/>
      <c r="R111" s="18" t="s">
        <v>5066</v>
      </c>
      <c r="S111" s="18"/>
      <c r="T111" s="18" t="s">
        <v>5067</v>
      </c>
      <c r="U111" s="18" t="s">
        <v>8421</v>
      </c>
      <c r="V111" s="18">
        <v>634</v>
      </c>
      <c r="W111" s="18">
        <v>3190.5</v>
      </c>
      <c r="X111" s="18">
        <v>180017.5</v>
      </c>
      <c r="Y111" s="18">
        <v>733</v>
      </c>
      <c r="Z111" s="18">
        <v>733</v>
      </c>
      <c r="AA111" s="18" t="s">
        <v>5704</v>
      </c>
      <c r="AB111" s="18" t="s">
        <v>1005</v>
      </c>
      <c r="AC111" s="18"/>
      <c r="AD111" s="18" t="s">
        <v>1004</v>
      </c>
      <c r="AE111" s="18" t="s">
        <v>5069</v>
      </c>
      <c r="AF111" s="18"/>
      <c r="AG111" s="18"/>
      <c r="AH111" s="18" t="s">
        <v>3340</v>
      </c>
      <c r="AI111" s="18"/>
      <c r="AJ111" s="18"/>
      <c r="AK111" s="18"/>
      <c r="AL111" s="18"/>
      <c r="AM111" s="18"/>
      <c r="AN111" s="18"/>
      <c r="AO111" s="18" t="s">
        <v>5070</v>
      </c>
      <c r="AP111" s="18" t="s">
        <v>5071</v>
      </c>
      <c r="AQ111" s="18">
        <v>0</v>
      </c>
      <c r="AR111" s="18">
        <v>0</v>
      </c>
      <c r="AS111" s="18" t="s">
        <v>5879</v>
      </c>
      <c r="AT111" s="18">
        <v>0</v>
      </c>
      <c r="AU111" s="18">
        <v>0</v>
      </c>
      <c r="AV111" s="18">
        <v>0</v>
      </c>
      <c r="AW111" s="18">
        <v>0</v>
      </c>
      <c r="AX111" s="18" t="s">
        <v>3341</v>
      </c>
      <c r="AY111" s="18" t="s">
        <v>5203</v>
      </c>
      <c r="AZ111" s="18">
        <v>34719</v>
      </c>
      <c r="BA111" s="18">
        <v>0</v>
      </c>
      <c r="BB111" s="18">
        <v>0</v>
      </c>
      <c r="BC111" s="18"/>
      <c r="BD111" s="18"/>
      <c r="BE111" s="18"/>
      <c r="BF111" s="18" t="s">
        <v>792</v>
      </c>
      <c r="BG111" s="18"/>
      <c r="BH111" s="18"/>
      <c r="BI111" s="18"/>
      <c r="BJ111" s="18"/>
      <c r="BK111" s="18"/>
      <c r="BL111" s="18"/>
      <c r="BM111" s="18"/>
      <c r="BN111" s="18"/>
      <c r="BO111" s="18"/>
      <c r="BP111" s="18"/>
      <c r="BQ111" s="18"/>
      <c r="BR111" s="18"/>
      <c r="BS111" s="18"/>
      <c r="BT111" s="18"/>
      <c r="BU111" s="18"/>
      <c r="BV111" s="18"/>
      <c r="BW111" s="18"/>
      <c r="BX111" s="18"/>
      <c r="BY111" s="18"/>
      <c r="BZ111" s="18"/>
      <c r="CA111" s="18"/>
      <c r="CB111" s="18"/>
      <c r="CC111" s="18"/>
      <c r="CD111" s="18"/>
      <c r="CE111" s="18"/>
      <c r="CF111" s="18"/>
      <c r="CG111" s="18"/>
      <c r="CH111" s="18"/>
      <c r="CI111" s="18"/>
      <c r="CJ111" s="18" t="s">
        <v>5072</v>
      </c>
      <c r="CK111" s="18" t="s">
        <v>5705</v>
      </c>
      <c r="CL111" s="18"/>
      <c r="CM111" s="18"/>
      <c r="CN111" s="18"/>
      <c r="CO111" s="21">
        <v>45961</v>
      </c>
      <c r="CP111" s="21" t="s">
        <v>5073</v>
      </c>
      <c r="CQ111" s="18"/>
      <c r="CR111" s="21"/>
      <c r="CS111" s="18"/>
      <c r="CT111" s="31"/>
      <c r="CU111" s="33"/>
      <c r="CV111" s="67" t="str">
        <f>FLEET7[[#This Row],[Category]]</f>
        <v>Medium Truck</v>
      </c>
      <c r="CW111" s="22" t="str">
        <f t="shared" si="2"/>
        <v>DT-07</v>
      </c>
      <c r="CX111" s="22" t="str">
        <f>IFERROR(TRIM(MID(FLEET7[[#This Row],[Secondary Asset Identifier]], FIND(" - ", FLEET7[[#This Row],[Secondary Asset Identifier]]) + 3, LEN(FLEET7[[#This Row],[Secondary Asset Identifier]]))),FLEET7[[#This Row],[Emp ID]])</f>
        <v/>
      </c>
      <c r="CY1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1" s="22" t="str">
        <f>FLEET7[[#This Row],[Assigned]]</f>
        <v/>
      </c>
      <c r="DA111" s="22" t="str">
        <f t="shared" si="3"/>
        <v>DT-07</v>
      </c>
    </row>
    <row r="112" spans="1:105" x14ac:dyDescent="0.3">
      <c r="A112" s="17" t="s">
        <v>5060</v>
      </c>
      <c r="B112" s="18" t="s">
        <v>5061</v>
      </c>
      <c r="C112" s="18" t="s">
        <v>8446</v>
      </c>
      <c r="D112" s="18" t="s">
        <v>5062</v>
      </c>
      <c r="E112" s="18" t="s">
        <v>571</v>
      </c>
      <c r="F112" s="18" t="s">
        <v>878</v>
      </c>
      <c r="G112" s="18">
        <v>2013</v>
      </c>
      <c r="H112" s="18" t="s">
        <v>5085</v>
      </c>
      <c r="I112" s="19"/>
      <c r="J112" s="18"/>
      <c r="K112" s="20">
        <v>45789.320393518501</v>
      </c>
      <c r="L112" s="18" t="s">
        <v>5164</v>
      </c>
      <c r="M112" s="18"/>
      <c r="N112" s="18"/>
      <c r="O112" s="18"/>
      <c r="P112" s="18"/>
      <c r="Q112" s="18"/>
      <c r="R112" s="18" t="s">
        <v>5089</v>
      </c>
      <c r="S112" s="18"/>
      <c r="T112" s="18" t="s">
        <v>5067</v>
      </c>
      <c r="U112" s="18" t="s">
        <v>5068</v>
      </c>
      <c r="V112" s="18">
        <v>1010</v>
      </c>
      <c r="W112" s="18">
        <v>213215.2</v>
      </c>
      <c r="X112" s="18">
        <v>213215.2</v>
      </c>
      <c r="Y112" s="18">
        <v>3051</v>
      </c>
      <c r="Z112" s="18">
        <v>3051</v>
      </c>
      <c r="AA112" s="18" t="s">
        <v>5217</v>
      </c>
      <c r="AB112" s="18" t="s">
        <v>1003</v>
      </c>
      <c r="AC112" s="18"/>
      <c r="AD112" s="18" t="s">
        <v>1002</v>
      </c>
      <c r="AE112" s="18" t="s">
        <v>5069</v>
      </c>
      <c r="AF112" s="18"/>
      <c r="AG112" s="18"/>
      <c r="AH112" s="18"/>
      <c r="AI112" s="18"/>
      <c r="AJ112" s="18"/>
      <c r="AK112" s="18"/>
      <c r="AL112" s="18"/>
      <c r="AM112" s="18"/>
      <c r="AN112" s="18"/>
      <c r="AO112" s="18" t="s">
        <v>5070</v>
      </c>
      <c r="AP112" s="18" t="s">
        <v>5071</v>
      </c>
      <c r="AQ112" s="18">
        <v>0</v>
      </c>
      <c r="AR112" s="18">
        <v>0</v>
      </c>
      <c r="AS112" s="18" t="s">
        <v>5879</v>
      </c>
      <c r="AT112" s="18">
        <v>0</v>
      </c>
      <c r="AU112" s="18">
        <v>0</v>
      </c>
      <c r="AV112" s="18">
        <v>0</v>
      </c>
      <c r="AW112" s="18">
        <v>0</v>
      </c>
      <c r="AX112" s="18" t="s">
        <v>1001</v>
      </c>
      <c r="AY112" s="18" t="s">
        <v>5218</v>
      </c>
      <c r="AZ112" s="18">
        <v>38367.9</v>
      </c>
      <c r="BA112" s="18">
        <v>0</v>
      </c>
      <c r="BB112" s="18">
        <v>0</v>
      </c>
      <c r="BC112" s="18"/>
      <c r="BD112" s="18"/>
      <c r="BE112" s="18"/>
      <c r="BF112" s="18"/>
      <c r="BG112" s="18"/>
      <c r="BH112" s="18"/>
      <c r="BI112" s="18"/>
      <c r="BJ112" s="18"/>
      <c r="BK112" s="18"/>
      <c r="BL112" s="18"/>
      <c r="BM112" s="18"/>
      <c r="BN112" s="18"/>
      <c r="BO112" s="18"/>
      <c r="BP112" s="18"/>
      <c r="BQ112" s="18"/>
      <c r="BR112" s="18"/>
      <c r="BS112" s="18"/>
      <c r="BT112" s="18"/>
      <c r="BU112" s="18"/>
      <c r="BV112" s="18"/>
      <c r="BW112" s="18"/>
      <c r="BX112" s="18"/>
      <c r="BY112" s="18"/>
      <c r="BZ112" s="18"/>
      <c r="CA112" s="18"/>
      <c r="CB112" s="18"/>
      <c r="CC112" s="18"/>
      <c r="CD112" s="18"/>
      <c r="CE112" s="18"/>
      <c r="CF112" s="18"/>
      <c r="CG112" s="18"/>
      <c r="CH112" s="18"/>
      <c r="CI112" s="18"/>
      <c r="CJ112" s="18" t="s">
        <v>5076</v>
      </c>
      <c r="CK112" s="18" t="s">
        <v>5219</v>
      </c>
      <c r="CL112" s="18"/>
      <c r="CM112" s="18"/>
      <c r="CN112" s="18"/>
      <c r="CO112" s="21">
        <v>45839</v>
      </c>
      <c r="CP112" s="18" t="s">
        <v>5073</v>
      </c>
      <c r="CQ112" s="18"/>
      <c r="CR112" s="21"/>
      <c r="CS112" s="18"/>
      <c r="CT112" s="31"/>
      <c r="CU112" s="33"/>
      <c r="CV112" s="67" t="str">
        <f>FLEET7[[#This Row],[Category]]</f>
        <v>Medium Truck</v>
      </c>
      <c r="CW112" s="22" t="str">
        <f t="shared" si="2"/>
        <v>DT-08</v>
      </c>
      <c r="CX112" s="22" t="str">
        <f>IFERROR(TRIM(MID(FLEET7[[#This Row],[Secondary Asset Identifier]], FIND(" - ", FLEET7[[#This Row],[Secondary Asset Identifier]]) + 3, LEN(FLEET7[[#This Row],[Secondary Asset Identifier]]))),FLEET7[[#This Row],[Emp ID]])</f>
        <v>WELDING TRUCK</v>
      </c>
      <c r="CY1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WELDING TRUCK</v>
      </c>
      <c r="CZ112" s="22" t="str">
        <f>FLEET7[[#This Row],[Assigned]]</f>
        <v>WELDING TRUCK</v>
      </c>
      <c r="DA112" s="22" t="str">
        <f t="shared" si="3"/>
        <v>DT-08</v>
      </c>
    </row>
    <row r="113" spans="1:105" x14ac:dyDescent="0.3">
      <c r="A113" s="17" t="s">
        <v>5060</v>
      </c>
      <c r="B113" s="18" t="s">
        <v>5061</v>
      </c>
      <c r="C113" s="18" t="s">
        <v>1840</v>
      </c>
      <c r="D113" s="18" t="s">
        <v>5062</v>
      </c>
      <c r="E113" s="18" t="s">
        <v>574</v>
      </c>
      <c r="F113" s="18" t="s">
        <v>3460</v>
      </c>
      <c r="G113" s="18">
        <v>2014</v>
      </c>
      <c r="H113" s="18" t="s">
        <v>5074</v>
      </c>
      <c r="I113" s="19"/>
      <c r="J113" s="18"/>
      <c r="K113" s="20">
        <v>45788.722939814797</v>
      </c>
      <c r="L113" s="18" t="s">
        <v>5191</v>
      </c>
      <c r="M113" s="18"/>
      <c r="N113" s="18"/>
      <c r="O113" s="18"/>
      <c r="P113" s="18"/>
      <c r="Q113" s="18"/>
      <c r="R113" s="18" t="s">
        <v>5417</v>
      </c>
      <c r="S113" s="18"/>
      <c r="T113" s="18" t="s">
        <v>5067</v>
      </c>
      <c r="U113" s="18" t="s">
        <v>1574</v>
      </c>
      <c r="V113" s="18">
        <v>394</v>
      </c>
      <c r="W113" s="18">
        <v>79503.7</v>
      </c>
      <c r="X113" s="18">
        <v>79503.7</v>
      </c>
      <c r="Y113" s="18">
        <v>10450</v>
      </c>
      <c r="Z113" s="18">
        <v>10450</v>
      </c>
      <c r="AA113" s="18"/>
      <c r="AB113" s="18" t="s">
        <v>3459</v>
      </c>
      <c r="AC113" s="18" t="s">
        <v>8256</v>
      </c>
      <c r="AD113" s="18" t="s">
        <v>8257</v>
      </c>
      <c r="AE113" s="18" t="s">
        <v>5069</v>
      </c>
      <c r="AF113" s="18"/>
      <c r="AG113" s="18"/>
      <c r="AH113" s="18"/>
      <c r="AI113" s="18"/>
      <c r="AJ113" s="18"/>
      <c r="AK113" s="18"/>
      <c r="AL113" s="18"/>
      <c r="AM113" s="18"/>
      <c r="AN113" s="18"/>
      <c r="AO113" s="18" t="s">
        <v>5070</v>
      </c>
      <c r="AP113" s="18"/>
      <c r="AQ113" s="18">
        <v>0</v>
      </c>
      <c r="AR113" s="18">
        <v>0</v>
      </c>
      <c r="AS113" s="18" t="s">
        <v>5879</v>
      </c>
      <c r="AT113" s="18">
        <v>0</v>
      </c>
      <c r="AU113" s="18">
        <v>0</v>
      </c>
      <c r="AV113" s="18">
        <v>0</v>
      </c>
      <c r="AW113" s="18">
        <v>0</v>
      </c>
      <c r="AX113" s="18" t="s">
        <v>7727</v>
      </c>
      <c r="AY113" s="18"/>
      <c r="AZ113" s="18"/>
      <c r="BA113" s="18"/>
      <c r="BB113" s="18"/>
      <c r="BC113" s="18"/>
      <c r="BD113" s="18"/>
      <c r="BE113" s="18"/>
      <c r="BF113" s="18" t="s">
        <v>792</v>
      </c>
      <c r="BG113" s="18"/>
      <c r="BH113" s="18"/>
      <c r="BI113" s="18"/>
      <c r="BJ113" s="18"/>
      <c r="BK113" s="18"/>
      <c r="BL113" s="18"/>
      <c r="BM113" s="18"/>
      <c r="BN113" s="18"/>
      <c r="BO113" s="18"/>
      <c r="BP113" s="18"/>
      <c r="BQ113" s="18"/>
      <c r="BR113" s="18"/>
      <c r="BS113" s="18"/>
      <c r="BT113" s="18"/>
      <c r="BU113" s="18"/>
      <c r="BV113" s="18"/>
      <c r="BW113" s="18"/>
      <c r="BX113" s="18"/>
      <c r="BY113" s="18"/>
      <c r="BZ113" s="18"/>
      <c r="CA113" s="18"/>
      <c r="CB113" s="18"/>
      <c r="CC113" s="18"/>
      <c r="CD113" s="18"/>
      <c r="CE113" s="18"/>
      <c r="CF113" s="18"/>
      <c r="CG113" s="18"/>
      <c r="CH113" s="18"/>
      <c r="CI113" s="18"/>
      <c r="CJ113" s="18" t="s">
        <v>5076</v>
      </c>
      <c r="CK113" s="18" t="s">
        <v>5796</v>
      </c>
      <c r="CL113" s="18">
        <v>4</v>
      </c>
      <c r="CM113" s="18"/>
      <c r="CN113" s="18"/>
      <c r="CO113" s="21">
        <v>46112</v>
      </c>
      <c r="CP113" s="18" t="s">
        <v>5079</v>
      </c>
      <c r="CQ113" s="18"/>
      <c r="CR113" s="21"/>
      <c r="CS113" s="18"/>
      <c r="CT113" s="31"/>
      <c r="CU113" s="33"/>
      <c r="CV113" s="67" t="str">
        <f>FLEET7[[#This Row],[Category]]</f>
        <v>Heavy Truck</v>
      </c>
      <c r="CW113" s="22" t="str">
        <f t="shared" si="2"/>
        <v>DT-11</v>
      </c>
      <c r="CX113" s="22" t="str">
        <f>IFERROR(TRIM(MID(FLEET7[[#This Row],[Secondary Asset Identifier]], FIND(" - ", FLEET7[[#This Row],[Secondary Asset Identifier]]) + 3, LEN(FLEET7[[#This Row],[Secondary Asset Identifier]]))),FLEET7[[#This Row],[Emp ID]])</f>
        <v/>
      </c>
      <c r="CY1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3" s="22" t="str">
        <f>FLEET7[[#This Row],[Assigned]]</f>
        <v/>
      </c>
      <c r="DA113" s="22" t="str">
        <f t="shared" si="3"/>
        <v>DT-11</v>
      </c>
    </row>
    <row r="114" spans="1:105" x14ac:dyDescent="0.3">
      <c r="A114" s="17" t="s">
        <v>5060</v>
      </c>
      <c r="B114" s="18" t="s">
        <v>5061</v>
      </c>
      <c r="C114" s="18" t="s">
        <v>1842</v>
      </c>
      <c r="D114" s="18" t="s">
        <v>5062</v>
      </c>
      <c r="E114" s="18" t="s">
        <v>563</v>
      </c>
      <c r="F114" s="18" t="s">
        <v>1010</v>
      </c>
      <c r="G114" s="18">
        <v>2019</v>
      </c>
      <c r="H114" s="18" t="s">
        <v>5074</v>
      </c>
      <c r="I114" s="19"/>
      <c r="J114" s="18"/>
      <c r="K114" s="20">
        <v>45789.427824074097</v>
      </c>
      <c r="L114" s="18" t="s">
        <v>5065</v>
      </c>
      <c r="M114" s="18"/>
      <c r="N114" s="18"/>
      <c r="O114" s="18"/>
      <c r="P114" s="18"/>
      <c r="Q114" s="18"/>
      <c r="R114" s="18" t="s">
        <v>8447</v>
      </c>
      <c r="S114" s="18"/>
      <c r="T114" s="18" t="s">
        <v>5067</v>
      </c>
      <c r="U114" s="18" t="s">
        <v>5068</v>
      </c>
      <c r="V114" s="18">
        <v>384</v>
      </c>
      <c r="W114" s="18">
        <v>89343.6</v>
      </c>
      <c r="X114" s="18">
        <v>89343.6</v>
      </c>
      <c r="Y114" s="18">
        <v>7485</v>
      </c>
      <c r="Z114" s="18">
        <v>7485</v>
      </c>
      <c r="AA114" s="18"/>
      <c r="AB114" s="18" t="s">
        <v>3464</v>
      </c>
      <c r="AC114" s="18" t="s">
        <v>8258</v>
      </c>
      <c r="AD114" s="18" t="s">
        <v>8259</v>
      </c>
      <c r="AE114" s="18" t="s">
        <v>5069</v>
      </c>
      <c r="AF114" s="18"/>
      <c r="AG114" s="18"/>
      <c r="AH114" s="19"/>
      <c r="AI114" s="18"/>
      <c r="AJ114" s="18"/>
      <c r="AK114" s="18"/>
      <c r="AL114" s="18"/>
      <c r="AM114" s="18"/>
      <c r="AN114" s="18"/>
      <c r="AO114" s="18" t="s">
        <v>5070</v>
      </c>
      <c r="AP114" s="18"/>
      <c r="AQ114" s="18">
        <v>0</v>
      </c>
      <c r="AR114" s="18">
        <v>0</v>
      </c>
      <c r="AS114" s="18" t="s">
        <v>5879</v>
      </c>
      <c r="AT114" s="18">
        <v>0</v>
      </c>
      <c r="AU114" s="18">
        <v>0</v>
      </c>
      <c r="AV114" s="18">
        <v>0</v>
      </c>
      <c r="AW114" s="18">
        <v>0</v>
      </c>
      <c r="AX114" s="18" t="s">
        <v>5911</v>
      </c>
      <c r="AY114" s="18"/>
      <c r="AZ114" s="18"/>
      <c r="BA114" s="18"/>
      <c r="BB114" s="18"/>
      <c r="BC114" s="18"/>
      <c r="BD114" s="18"/>
      <c r="BE114" s="18"/>
      <c r="BF114" s="18"/>
      <c r="BG114" s="18"/>
      <c r="BH114" s="18"/>
      <c r="BI114" s="18"/>
      <c r="BJ114" s="18"/>
      <c r="BK114" s="18"/>
      <c r="BL114" s="18"/>
      <c r="BM114" s="18"/>
      <c r="BN114" s="18"/>
      <c r="BO114" s="18"/>
      <c r="BP114" s="18"/>
      <c r="BQ114" s="18"/>
      <c r="BR114" s="18"/>
      <c r="BS114" s="18"/>
      <c r="BT114" s="18"/>
      <c r="BU114" s="18"/>
      <c r="BV114" s="18"/>
      <c r="BW114" s="18"/>
      <c r="BX114" s="18"/>
      <c r="BY114" s="18"/>
      <c r="BZ114" s="18"/>
      <c r="CA114" s="18"/>
      <c r="CB114" s="18"/>
      <c r="CC114" s="18"/>
      <c r="CD114" s="18"/>
      <c r="CE114" s="18"/>
      <c r="CF114" s="18"/>
      <c r="CG114" s="18"/>
      <c r="CH114" s="18"/>
      <c r="CI114" s="18"/>
      <c r="CJ114" s="18" t="s">
        <v>5076</v>
      </c>
      <c r="CK114" s="18" t="s">
        <v>5765</v>
      </c>
      <c r="CL114" s="18">
        <v>2</v>
      </c>
      <c r="CM114" s="18"/>
      <c r="CN114" s="18"/>
      <c r="CO114" s="21">
        <v>46142</v>
      </c>
      <c r="CP114" s="21" t="s">
        <v>5079</v>
      </c>
      <c r="CQ114" s="18"/>
      <c r="CR114" s="21"/>
      <c r="CS114" s="18"/>
      <c r="CT114" s="31"/>
      <c r="CU114" s="33"/>
      <c r="CV114" s="67" t="str">
        <f>FLEET7[[#This Row],[Category]]</f>
        <v>Heavy Truck</v>
      </c>
      <c r="CW114" s="22" t="str">
        <f t="shared" si="2"/>
        <v>DT-12</v>
      </c>
      <c r="CX114" s="22" t="str">
        <f>IFERROR(TRIM(MID(FLEET7[[#This Row],[Secondary Asset Identifier]], FIND(" - ", FLEET7[[#This Row],[Secondary Asset Identifier]]) + 3, LEN(FLEET7[[#This Row],[Secondary Asset Identifier]]))),FLEET7[[#This Row],[Emp ID]])</f>
        <v/>
      </c>
      <c r="CY1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4" s="22" t="str">
        <f>FLEET7[[#This Row],[Assigned]]</f>
        <v/>
      </c>
      <c r="DA114" s="22" t="str">
        <f t="shared" si="3"/>
        <v>DT-12</v>
      </c>
    </row>
    <row r="115" spans="1:105" x14ac:dyDescent="0.3">
      <c r="A115" s="55" t="s">
        <v>5060</v>
      </c>
      <c r="B115" s="56" t="s">
        <v>5061</v>
      </c>
      <c r="C115" s="56" t="s">
        <v>1844</v>
      </c>
      <c r="D115" s="56" t="s">
        <v>5062</v>
      </c>
      <c r="E115" s="56" t="s">
        <v>563</v>
      </c>
      <c r="F115" s="56" t="s">
        <v>1010</v>
      </c>
      <c r="G115" s="56">
        <v>2017</v>
      </c>
      <c r="H115" s="56" t="s">
        <v>5074</v>
      </c>
      <c r="I115" s="57"/>
      <c r="J115" s="56"/>
      <c r="K115" s="56">
        <v>45789.428310185198</v>
      </c>
      <c r="L115" s="56" t="s">
        <v>5065</v>
      </c>
      <c r="M115" s="56"/>
      <c r="N115" s="56"/>
      <c r="O115" s="56"/>
      <c r="P115" s="56"/>
      <c r="Q115" s="56"/>
      <c r="R115" s="56" t="s">
        <v>8448</v>
      </c>
      <c r="S115" s="56"/>
      <c r="T115" s="56" t="s">
        <v>5067</v>
      </c>
      <c r="U115" s="56" t="s">
        <v>5068</v>
      </c>
      <c r="V115" s="56">
        <v>405</v>
      </c>
      <c r="W115" s="56">
        <v>33094.5</v>
      </c>
      <c r="X115" s="56">
        <v>33094.5</v>
      </c>
      <c r="Y115" s="56">
        <v>4507</v>
      </c>
      <c r="Z115" s="56">
        <v>4507</v>
      </c>
      <c r="AA115" s="56"/>
      <c r="AB115" s="56" t="s">
        <v>3463</v>
      </c>
      <c r="AC115" s="56" t="s">
        <v>8260</v>
      </c>
      <c r="AD115" s="56" t="s">
        <v>8261</v>
      </c>
      <c r="AE115" s="56" t="s">
        <v>5069</v>
      </c>
      <c r="AF115" s="56"/>
      <c r="AG115" s="56"/>
      <c r="AH115" s="56"/>
      <c r="AI115" s="56"/>
      <c r="AJ115" s="56"/>
      <c r="AK115" s="56"/>
      <c r="AL115" s="56"/>
      <c r="AM115" s="56"/>
      <c r="AN115" s="56"/>
      <c r="AO115" s="56" t="s">
        <v>5070</v>
      </c>
      <c r="AP115" s="56"/>
      <c r="AQ115" s="56">
        <v>0</v>
      </c>
      <c r="AR115" s="56">
        <v>0</v>
      </c>
      <c r="AS115" s="56" t="s">
        <v>5879</v>
      </c>
      <c r="AT115" s="56">
        <v>0</v>
      </c>
      <c r="AU115" s="56">
        <v>0</v>
      </c>
      <c r="AV115" s="56">
        <v>0</v>
      </c>
      <c r="AW115" s="56">
        <v>0</v>
      </c>
      <c r="AX115" s="56" t="s">
        <v>8262</v>
      </c>
      <c r="AY115" s="56"/>
      <c r="AZ115" s="56"/>
      <c r="BA115" s="56"/>
      <c r="BB115" s="56"/>
      <c r="BC115" s="56"/>
      <c r="BD115" s="56"/>
      <c r="BE115" s="56"/>
      <c r="BF115" s="56"/>
      <c r="BG115" s="56"/>
      <c r="BH115" s="56"/>
      <c r="BI115" s="56"/>
      <c r="BJ115" s="56"/>
      <c r="BK115" s="56"/>
      <c r="BL115" s="56"/>
      <c r="BM115" s="56"/>
      <c r="BN115" s="56"/>
      <c r="BO115" s="56"/>
      <c r="BP115" s="56"/>
      <c r="BQ115" s="56"/>
      <c r="BR115" s="56"/>
      <c r="BS115" s="56"/>
      <c r="BT115" s="56"/>
      <c r="BU115" s="56"/>
      <c r="BV115" s="56"/>
      <c r="BW115" s="56"/>
      <c r="BX115" s="56"/>
      <c r="BY115" s="56"/>
      <c r="BZ115" s="56"/>
      <c r="CA115" s="56"/>
      <c r="CB115" s="56"/>
      <c r="CC115" s="56"/>
      <c r="CD115" s="56"/>
      <c r="CE115" s="56"/>
      <c r="CF115" s="56"/>
      <c r="CG115" s="56"/>
      <c r="CH115" s="56"/>
      <c r="CI115" s="56"/>
      <c r="CJ115" s="56" t="s">
        <v>5076</v>
      </c>
      <c r="CK115" s="56" t="s">
        <v>5779</v>
      </c>
      <c r="CL115" s="56">
        <v>4</v>
      </c>
      <c r="CM115" s="56"/>
      <c r="CN115" s="56"/>
      <c r="CO115" s="58">
        <v>46142</v>
      </c>
      <c r="CP115" s="56" t="s">
        <v>5079</v>
      </c>
      <c r="CQ115" s="56"/>
      <c r="CR115" s="58"/>
      <c r="CS115" s="56"/>
      <c r="CT115" s="59"/>
      <c r="CU115" s="60"/>
      <c r="CV115" s="68" t="str">
        <f>FLEET7[[#This Row],[Category]]</f>
        <v>Heavy Truck</v>
      </c>
      <c r="CW115" s="62" t="str">
        <f t="shared" si="2"/>
        <v>DT-13</v>
      </c>
      <c r="CX115" s="62" t="str">
        <f>IFERROR(TRIM(MID(FLEET7[[#This Row],[Secondary Asset Identifier]], FIND(" - ", FLEET7[[#This Row],[Secondary Asset Identifier]]) + 3, LEN(FLEET7[[#This Row],[Secondary Asset Identifier]]))),FLEET7[[#This Row],[Emp ID]])</f>
        <v/>
      </c>
      <c r="CY115"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5" s="62" t="str">
        <f>FLEET7[[#This Row],[Assigned]]</f>
        <v/>
      </c>
      <c r="DA115" s="62" t="str">
        <f t="shared" si="3"/>
        <v>DT-13</v>
      </c>
    </row>
    <row r="116" spans="1:105" x14ac:dyDescent="0.3">
      <c r="A116" s="17" t="s">
        <v>5060</v>
      </c>
      <c r="B116" s="18" t="s">
        <v>5061</v>
      </c>
      <c r="C116" s="18" t="s">
        <v>5912</v>
      </c>
      <c r="D116" s="18" t="s">
        <v>5230</v>
      </c>
      <c r="E116" s="18" t="s">
        <v>4055</v>
      </c>
      <c r="F116" s="18" t="s">
        <v>4056</v>
      </c>
      <c r="G116" s="18">
        <v>2022</v>
      </c>
      <c r="H116" s="18" t="s">
        <v>5286</v>
      </c>
      <c r="I116" s="19"/>
      <c r="J116" s="18"/>
      <c r="K116" s="20">
        <v>45789.234756944403</v>
      </c>
      <c r="L116" s="18" t="s">
        <v>5191</v>
      </c>
      <c r="M116" s="18"/>
      <c r="N116" s="18"/>
      <c r="O116" s="18"/>
      <c r="P116" s="18"/>
      <c r="Q116" s="18"/>
      <c r="R116" s="18" t="s">
        <v>7651</v>
      </c>
      <c r="S116" s="18"/>
      <c r="T116" s="18" t="s">
        <v>5067</v>
      </c>
      <c r="U116" s="18" t="s">
        <v>5232</v>
      </c>
      <c r="V116" s="18">
        <v>556</v>
      </c>
      <c r="W116" s="18"/>
      <c r="X116" s="18"/>
      <c r="Y116" s="18">
        <v>0</v>
      </c>
      <c r="Z116" s="18">
        <v>0</v>
      </c>
      <c r="AA116" s="18" t="s">
        <v>1756</v>
      </c>
      <c r="AB116" s="18" t="s">
        <v>4054</v>
      </c>
      <c r="AC116" s="18" t="s">
        <v>5913</v>
      </c>
      <c r="AD116" s="18" t="s">
        <v>5914</v>
      </c>
      <c r="AE116" s="18" t="s">
        <v>5069</v>
      </c>
      <c r="AF116" s="18"/>
      <c r="AG116" s="18"/>
      <c r="AH116" s="18"/>
      <c r="AI116" s="18"/>
      <c r="AJ116" s="18"/>
      <c r="AK116" s="18"/>
      <c r="AL116" s="18"/>
      <c r="AM116" s="18"/>
      <c r="AN116" s="18"/>
      <c r="AO116" s="18" t="s">
        <v>5070</v>
      </c>
      <c r="AP116" s="18" t="s">
        <v>5071</v>
      </c>
      <c r="AQ116" s="18">
        <v>0</v>
      </c>
      <c r="AR116" s="18">
        <v>0</v>
      </c>
      <c r="AS116" s="18" t="s">
        <v>5879</v>
      </c>
      <c r="AT116" s="18">
        <v>0</v>
      </c>
      <c r="AU116" s="18">
        <v>0</v>
      </c>
      <c r="AV116" s="18">
        <v>0</v>
      </c>
      <c r="AW116" s="18">
        <v>0</v>
      </c>
      <c r="AX116" s="18"/>
      <c r="AY116" s="18"/>
      <c r="AZ116" s="18"/>
      <c r="BA116" s="18"/>
      <c r="BB116" s="18"/>
      <c r="BC116" s="18"/>
      <c r="BD116" s="18"/>
      <c r="BE116" s="18"/>
      <c r="BF116" s="18"/>
      <c r="BG116" s="18"/>
      <c r="BH116" s="18"/>
      <c r="BI116" s="18"/>
      <c r="BJ116" s="18"/>
      <c r="BK116" s="18"/>
      <c r="BL116" s="18"/>
      <c r="BM116" s="18"/>
      <c r="BN116" s="18"/>
      <c r="BO116" s="18"/>
      <c r="BP116" s="18"/>
      <c r="BQ116" s="18"/>
      <c r="BR116" s="18"/>
      <c r="BS116" s="18"/>
      <c r="BT116" s="18"/>
      <c r="BU116" s="18"/>
      <c r="BV116" s="18"/>
      <c r="BW116" s="18"/>
      <c r="BX116" s="18"/>
      <c r="BY116" s="18"/>
      <c r="BZ116" s="18"/>
      <c r="CA116" s="18"/>
      <c r="CB116" s="18"/>
      <c r="CC116" s="18"/>
      <c r="CD116" s="18"/>
      <c r="CE116" s="18"/>
      <c r="CF116" s="18"/>
      <c r="CG116" s="18"/>
      <c r="CH116" s="18"/>
      <c r="CI116" s="18"/>
      <c r="CJ116" s="18" t="s">
        <v>5233</v>
      </c>
      <c r="CK116" s="18" t="s">
        <v>5392</v>
      </c>
      <c r="CL116" s="18"/>
      <c r="CM116" s="18"/>
      <c r="CN116" s="18"/>
      <c r="CO116" s="21">
        <v>45688</v>
      </c>
      <c r="CP116" s="18" t="s">
        <v>5079</v>
      </c>
      <c r="CQ116" s="18"/>
      <c r="CR116" s="21"/>
      <c r="CS116" s="18"/>
      <c r="CT116" s="31"/>
      <c r="CU116" s="33"/>
      <c r="CV116" s="67" t="str">
        <f>FLEET7[[#This Row],[Category]]</f>
        <v>Cargo Trailer</v>
      </c>
      <c r="CW116" s="22" t="str">
        <f t="shared" si="2"/>
        <v>DTC-??</v>
      </c>
      <c r="CX116" s="22" t="str">
        <f>IFERROR(TRIM(MID(FLEET7[[#This Row],[Secondary Asset Identifier]], FIND(" - ", FLEET7[[#This Row],[Secondary Asset Identifier]]) + 3, LEN(FLEET7[[#This Row],[Secondary Asset Identifier]]))),FLEET7[[#This Row],[Emp ID]])</f>
        <v/>
      </c>
      <c r="CY1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6" s="22" t="str">
        <f>FLEET7[[#This Row],[Assigned]]</f>
        <v/>
      </c>
      <c r="DA116" s="22" t="str">
        <f t="shared" si="3"/>
        <v>DTC-??</v>
      </c>
    </row>
    <row r="117" spans="1:105" x14ac:dyDescent="0.3">
      <c r="A117" s="17" t="s">
        <v>5060</v>
      </c>
      <c r="B117" s="18" t="s">
        <v>5061</v>
      </c>
      <c r="C117" s="18" t="s">
        <v>4007</v>
      </c>
      <c r="D117" s="18" t="s">
        <v>5230</v>
      </c>
      <c r="E117" s="18" t="s">
        <v>4009</v>
      </c>
      <c r="F117" s="18" t="s">
        <v>3824</v>
      </c>
      <c r="G117" s="18">
        <v>2020</v>
      </c>
      <c r="H117" s="18" t="s">
        <v>5286</v>
      </c>
      <c r="I117" s="19"/>
      <c r="J117" s="18"/>
      <c r="K117" s="20">
        <v>45789.236944444398</v>
      </c>
      <c r="L117" s="18" t="s">
        <v>5191</v>
      </c>
      <c r="M117" s="18"/>
      <c r="N117" s="18"/>
      <c r="O117" s="18"/>
      <c r="P117" s="18"/>
      <c r="Q117" s="18"/>
      <c r="R117" s="18" t="s">
        <v>5066</v>
      </c>
      <c r="S117" s="18"/>
      <c r="T117" s="18" t="s">
        <v>5067</v>
      </c>
      <c r="U117" s="18" t="s">
        <v>5232</v>
      </c>
      <c r="V117" s="18">
        <v>556</v>
      </c>
      <c r="W117" s="18"/>
      <c r="X117" s="18"/>
      <c r="Y117" s="18">
        <v>0</v>
      </c>
      <c r="Z117" s="18">
        <v>0</v>
      </c>
      <c r="AA117" s="18" t="s">
        <v>1752</v>
      </c>
      <c r="AB117" s="18" t="s">
        <v>4008</v>
      </c>
      <c r="AC117" s="18"/>
      <c r="AD117" s="18" t="s">
        <v>5316</v>
      </c>
      <c r="AE117" s="18" t="s">
        <v>5069</v>
      </c>
      <c r="AF117" s="18"/>
      <c r="AG117" s="18"/>
      <c r="AH117" s="18" t="s">
        <v>4010</v>
      </c>
      <c r="AI117" s="18"/>
      <c r="AJ117" s="18"/>
      <c r="AK117" s="18"/>
      <c r="AL117" s="18"/>
      <c r="AM117" s="18"/>
      <c r="AN117" s="18"/>
      <c r="AO117" s="18" t="s">
        <v>5070</v>
      </c>
      <c r="AP117" s="18" t="s">
        <v>5071</v>
      </c>
      <c r="AQ117" s="18">
        <v>0</v>
      </c>
      <c r="AR117" s="18">
        <v>0</v>
      </c>
      <c r="AS117" s="18" t="s">
        <v>5879</v>
      </c>
      <c r="AT117" s="18">
        <v>0</v>
      </c>
      <c r="AU117" s="18">
        <v>0</v>
      </c>
      <c r="AV117" s="18">
        <v>0</v>
      </c>
      <c r="AW117" s="18">
        <v>0</v>
      </c>
      <c r="AX117" s="18"/>
      <c r="AY117" s="18"/>
      <c r="AZ117" s="18"/>
      <c r="BA117" s="18"/>
      <c r="BB117" s="18"/>
      <c r="BC117" s="18"/>
      <c r="BD117" s="18"/>
      <c r="BE117" s="18"/>
      <c r="BF117" s="18"/>
      <c r="BG117" s="18"/>
      <c r="BH117" s="18"/>
      <c r="BI117" s="18"/>
      <c r="BJ117" s="18"/>
      <c r="BK117" s="18"/>
      <c r="BL117" s="18"/>
      <c r="BM117" s="18"/>
      <c r="BN117" s="18"/>
      <c r="BO117" s="18"/>
      <c r="BP117" s="18"/>
      <c r="BQ117" s="18"/>
      <c r="BR117" s="18"/>
      <c r="BS117" s="18"/>
      <c r="BT117" s="18"/>
      <c r="BU117" s="18"/>
      <c r="BV117" s="18"/>
      <c r="BW117" s="18"/>
      <c r="BX117" s="18"/>
      <c r="BY117" s="18"/>
      <c r="BZ117" s="18"/>
      <c r="CA117" s="18"/>
      <c r="CB117" s="18"/>
      <c r="CC117" s="18"/>
      <c r="CD117" s="18"/>
      <c r="CE117" s="18"/>
      <c r="CF117" s="18"/>
      <c r="CG117" s="18"/>
      <c r="CH117" s="18"/>
      <c r="CI117" s="18"/>
      <c r="CJ117" s="18" t="s">
        <v>5233</v>
      </c>
      <c r="CK117" s="18" t="s">
        <v>5317</v>
      </c>
      <c r="CL117" s="18"/>
      <c r="CM117" s="18"/>
      <c r="CN117" s="18"/>
      <c r="CO117" s="21">
        <v>44561</v>
      </c>
      <c r="CP117" s="21" t="s">
        <v>5079</v>
      </c>
      <c r="CQ117" s="18"/>
      <c r="CR117" s="21"/>
      <c r="CS117" s="18"/>
      <c r="CT117" s="31"/>
      <c r="CU117" s="33"/>
      <c r="CV117" s="67" t="str">
        <f>FLEET7[[#This Row],[Category]]</f>
        <v>Cargo Trailer</v>
      </c>
      <c r="CW117" s="22" t="str">
        <f t="shared" si="2"/>
        <v>DTC-01</v>
      </c>
      <c r="CX117" s="22" t="str">
        <f>IFERROR(TRIM(MID(FLEET7[[#This Row],[Secondary Asset Identifier]], FIND(" - ", FLEET7[[#This Row],[Secondary Asset Identifier]]) + 3, LEN(FLEET7[[#This Row],[Secondary Asset Identifier]]))),FLEET7[[#This Row],[Emp ID]])</f>
        <v/>
      </c>
      <c r="CY1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7" s="22" t="str">
        <f>FLEET7[[#This Row],[Assigned]]</f>
        <v/>
      </c>
      <c r="DA117" s="22" t="str">
        <f t="shared" si="3"/>
        <v>DTC-01</v>
      </c>
    </row>
    <row r="118" spans="1:105" x14ac:dyDescent="0.3">
      <c r="A118" s="17" t="s">
        <v>5060</v>
      </c>
      <c r="B118" s="18" t="s">
        <v>5061</v>
      </c>
      <c r="C118" s="18" t="s">
        <v>4011</v>
      </c>
      <c r="D118" s="18" t="s">
        <v>5230</v>
      </c>
      <c r="E118" s="18" t="s">
        <v>4013</v>
      </c>
      <c r="F118" s="18" t="s">
        <v>3824</v>
      </c>
      <c r="G118" s="18">
        <v>2021</v>
      </c>
      <c r="H118" s="18" t="s">
        <v>5286</v>
      </c>
      <c r="I118" s="19"/>
      <c r="J118" s="18"/>
      <c r="K118" s="20">
        <v>45789.234386574099</v>
      </c>
      <c r="L118" s="18" t="s">
        <v>5191</v>
      </c>
      <c r="M118" s="18"/>
      <c r="N118" s="18"/>
      <c r="O118" s="18"/>
      <c r="P118" s="18"/>
      <c r="Q118" s="18"/>
      <c r="R118" s="18" t="s">
        <v>5066</v>
      </c>
      <c r="S118" s="18"/>
      <c r="T118" s="18" t="s">
        <v>5067</v>
      </c>
      <c r="U118" s="18" t="s">
        <v>5232</v>
      </c>
      <c r="V118" s="18">
        <v>214</v>
      </c>
      <c r="W118" s="18"/>
      <c r="X118" s="18"/>
      <c r="Y118" s="18">
        <v>0</v>
      </c>
      <c r="Z118" s="18">
        <v>0</v>
      </c>
      <c r="AA118" s="18"/>
      <c r="AB118" s="18" t="s">
        <v>4012</v>
      </c>
      <c r="AC118" s="18"/>
      <c r="AD118" s="18" t="s">
        <v>5915</v>
      </c>
      <c r="AE118" s="18" t="s">
        <v>5069</v>
      </c>
      <c r="AF118" s="18"/>
      <c r="AG118" s="18"/>
      <c r="AH118" s="18" t="s">
        <v>4014</v>
      </c>
      <c r="AI118" s="18"/>
      <c r="AJ118" s="18"/>
      <c r="AK118" s="18"/>
      <c r="AL118" s="18"/>
      <c r="AM118" s="18"/>
      <c r="AN118" s="18"/>
      <c r="AO118" s="18" t="s">
        <v>5070</v>
      </c>
      <c r="AP118" s="18" t="s">
        <v>5071</v>
      </c>
      <c r="AQ118" s="18">
        <v>0</v>
      </c>
      <c r="AR118" s="18">
        <v>0</v>
      </c>
      <c r="AS118" s="18" t="s">
        <v>5879</v>
      </c>
      <c r="AT118" s="18">
        <v>0</v>
      </c>
      <c r="AU118" s="18">
        <v>0</v>
      </c>
      <c r="AV118" s="18">
        <v>0</v>
      </c>
      <c r="AW118" s="18">
        <v>0</v>
      </c>
      <c r="AX118" s="18"/>
      <c r="AY118" s="18"/>
      <c r="AZ118" s="18"/>
      <c r="BA118" s="18"/>
      <c r="BB118" s="18"/>
      <c r="BC118" s="18"/>
      <c r="BD118" s="18"/>
      <c r="BE118" s="18"/>
      <c r="BF118" s="18"/>
      <c r="BG118" s="18"/>
      <c r="BH118" s="18"/>
      <c r="BI118" s="18"/>
      <c r="BJ118" s="18"/>
      <c r="BK118" s="18"/>
      <c r="BL118" s="18"/>
      <c r="BM118" s="18"/>
      <c r="BN118" s="18"/>
      <c r="BO118" s="18"/>
      <c r="BP118" s="18"/>
      <c r="BQ118" s="18"/>
      <c r="BR118" s="18"/>
      <c r="BS118" s="18"/>
      <c r="BT118" s="18"/>
      <c r="BU118" s="18"/>
      <c r="BV118" s="18"/>
      <c r="BW118" s="18"/>
      <c r="BX118" s="18"/>
      <c r="BY118" s="18"/>
      <c r="BZ118" s="18"/>
      <c r="CA118" s="18"/>
      <c r="CB118" s="18"/>
      <c r="CC118" s="18"/>
      <c r="CD118" s="18"/>
      <c r="CE118" s="18"/>
      <c r="CF118" s="18"/>
      <c r="CG118" s="18"/>
      <c r="CH118" s="18"/>
      <c r="CI118" s="18"/>
      <c r="CJ118" s="18" t="s">
        <v>5233</v>
      </c>
      <c r="CK118" s="18" t="s">
        <v>7619</v>
      </c>
      <c r="CL118" s="18"/>
      <c r="CM118" s="18"/>
      <c r="CN118" s="18"/>
      <c r="CO118" s="21">
        <v>45961</v>
      </c>
      <c r="CP118" s="21" t="s">
        <v>5079</v>
      </c>
      <c r="CQ118" s="18"/>
      <c r="CR118" s="21"/>
      <c r="CS118" s="18"/>
      <c r="CT118" s="31"/>
      <c r="CU118" s="33"/>
      <c r="CV118" s="67" t="str">
        <f>FLEET7[[#This Row],[Category]]</f>
        <v>Cargo Trailer</v>
      </c>
      <c r="CW118" s="22" t="str">
        <f t="shared" si="2"/>
        <v>DTC-01S</v>
      </c>
      <c r="CX118" s="22" t="str">
        <f>IFERROR(TRIM(MID(FLEET7[[#This Row],[Secondary Asset Identifier]], FIND(" - ", FLEET7[[#This Row],[Secondary Asset Identifier]]) + 3, LEN(FLEET7[[#This Row],[Secondary Asset Identifier]]))),FLEET7[[#This Row],[Emp ID]])</f>
        <v/>
      </c>
      <c r="CY1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8" s="22" t="str">
        <f>FLEET7[[#This Row],[Assigned]]</f>
        <v/>
      </c>
      <c r="DA118" s="22" t="str">
        <f t="shared" si="3"/>
        <v>DTC-01S</v>
      </c>
    </row>
    <row r="119" spans="1:105" x14ac:dyDescent="0.3">
      <c r="A119" s="17" t="s">
        <v>5060</v>
      </c>
      <c r="B119" s="18" t="s">
        <v>5061</v>
      </c>
      <c r="C119" s="18" t="s">
        <v>4015</v>
      </c>
      <c r="D119" s="18" t="s">
        <v>5230</v>
      </c>
      <c r="E119" s="18" t="s">
        <v>4017</v>
      </c>
      <c r="F119" s="18" t="s">
        <v>3824</v>
      </c>
      <c r="G119" s="18">
        <v>2002</v>
      </c>
      <c r="H119" s="18" t="s">
        <v>5286</v>
      </c>
      <c r="I119" s="19"/>
      <c r="J119" s="18"/>
      <c r="K119" s="20"/>
      <c r="L119" s="18"/>
      <c r="M119" s="18"/>
      <c r="N119" s="18"/>
      <c r="O119" s="18"/>
      <c r="P119" s="18"/>
      <c r="Q119" s="18"/>
      <c r="R119" s="18"/>
      <c r="S119" s="18"/>
      <c r="T119" s="18" t="s">
        <v>5067</v>
      </c>
      <c r="U119" s="18" t="s">
        <v>5232</v>
      </c>
      <c r="V119" s="18"/>
      <c r="W119" s="18"/>
      <c r="X119" s="18"/>
      <c r="Y119" s="18"/>
      <c r="Z119" s="18"/>
      <c r="AA119" s="18"/>
      <c r="AB119" s="18" t="s">
        <v>4016</v>
      </c>
      <c r="AC119" s="18"/>
      <c r="AD119" s="18"/>
      <c r="AE119" s="18" t="s">
        <v>5069</v>
      </c>
      <c r="AF119" s="18"/>
      <c r="AG119" s="18"/>
      <c r="AH119" s="18" t="s">
        <v>4018</v>
      </c>
      <c r="AI119" s="18"/>
      <c r="AJ119" s="18"/>
      <c r="AK119" s="18"/>
      <c r="AL119" s="18"/>
      <c r="AM119" s="18"/>
      <c r="AN119" s="18"/>
      <c r="AO119" s="18" t="s">
        <v>5070</v>
      </c>
      <c r="AP119" s="18" t="s">
        <v>5071</v>
      </c>
      <c r="AQ119" s="18"/>
      <c r="AR119" s="18">
        <v>0</v>
      </c>
      <c r="AS119" s="18" t="s">
        <v>5879</v>
      </c>
      <c r="AT119" s="18"/>
      <c r="AU119" s="18">
        <v>0</v>
      </c>
      <c r="AV119" s="18">
        <v>0</v>
      </c>
      <c r="AW119" s="18">
        <v>0</v>
      </c>
      <c r="AX119" s="18"/>
      <c r="AY119" s="18"/>
      <c r="AZ119" s="18"/>
      <c r="BA119" s="18"/>
      <c r="BB119" s="18"/>
      <c r="BC119" s="18"/>
      <c r="BD119" s="18"/>
      <c r="BE119" s="18"/>
      <c r="BF119" s="18"/>
      <c r="BG119" s="18"/>
      <c r="BH119" s="18"/>
      <c r="BI119" s="18"/>
      <c r="BJ119" s="18"/>
      <c r="BK119" s="18"/>
      <c r="BL119" s="18"/>
      <c r="BM119" s="18"/>
      <c r="BN119" s="18"/>
      <c r="BO119" s="18"/>
      <c r="BP119" s="18"/>
      <c r="BQ119" s="18"/>
      <c r="BR119" s="18"/>
      <c r="BS119" s="18"/>
      <c r="BT119" s="18"/>
      <c r="BU119" s="18"/>
      <c r="BV119" s="18"/>
      <c r="BW119" s="18"/>
      <c r="BX119" s="18"/>
      <c r="BY119" s="18"/>
      <c r="BZ119" s="18"/>
      <c r="CA119" s="18"/>
      <c r="CB119" s="18"/>
      <c r="CC119" s="18"/>
      <c r="CD119" s="18"/>
      <c r="CE119" s="18"/>
      <c r="CF119" s="18"/>
      <c r="CG119" s="18"/>
      <c r="CH119" s="18"/>
      <c r="CI119" s="18"/>
      <c r="CJ119" s="18"/>
      <c r="CK119" s="18"/>
      <c r="CL119" s="18"/>
      <c r="CM119" s="18"/>
      <c r="CN119" s="18"/>
      <c r="CO119" s="21"/>
      <c r="CP119" s="18" t="s">
        <v>5079</v>
      </c>
      <c r="CQ119" s="18"/>
      <c r="CR119" s="21"/>
      <c r="CS119" s="18"/>
      <c r="CT119" s="31"/>
      <c r="CU119" s="33"/>
      <c r="CV119" s="67" t="str">
        <f>FLEET7[[#This Row],[Category]]</f>
        <v>Cargo Trailer</v>
      </c>
      <c r="CW119" s="22" t="str">
        <f t="shared" si="2"/>
        <v>DTC-02</v>
      </c>
      <c r="CX119" s="22" t="str">
        <f>IFERROR(TRIM(MID(FLEET7[[#This Row],[Secondary Asset Identifier]], FIND(" - ", FLEET7[[#This Row],[Secondary Asset Identifier]]) + 3, LEN(FLEET7[[#This Row],[Secondary Asset Identifier]]))),FLEET7[[#This Row],[Emp ID]])</f>
        <v/>
      </c>
      <c r="CY1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19" s="22" t="str">
        <f>FLEET7[[#This Row],[Assigned]]</f>
        <v/>
      </c>
      <c r="DA119" s="22" t="str">
        <f t="shared" si="3"/>
        <v>DTC-02</v>
      </c>
    </row>
    <row r="120" spans="1:105" x14ac:dyDescent="0.3">
      <c r="A120" s="17" t="s">
        <v>5060</v>
      </c>
      <c r="B120" s="18" t="s">
        <v>5061</v>
      </c>
      <c r="C120" s="18" t="s">
        <v>4019</v>
      </c>
      <c r="D120" s="18" t="s">
        <v>5230</v>
      </c>
      <c r="E120" s="18" t="s">
        <v>4021</v>
      </c>
      <c r="F120" s="18" t="s">
        <v>3824</v>
      </c>
      <c r="G120" s="18">
        <v>2021</v>
      </c>
      <c r="H120" s="18" t="s">
        <v>5286</v>
      </c>
      <c r="I120" s="19"/>
      <c r="J120" s="18"/>
      <c r="K120" s="20">
        <v>45789.233437499999</v>
      </c>
      <c r="L120" s="18" t="s">
        <v>5191</v>
      </c>
      <c r="M120" s="18"/>
      <c r="N120" s="18"/>
      <c r="O120" s="18"/>
      <c r="P120" s="18"/>
      <c r="Q120" s="18"/>
      <c r="R120" s="18" t="s">
        <v>7651</v>
      </c>
      <c r="S120" s="18"/>
      <c r="T120" s="18" t="s">
        <v>5067</v>
      </c>
      <c r="U120" s="18" t="s">
        <v>5232</v>
      </c>
      <c r="V120" s="18">
        <v>303</v>
      </c>
      <c r="W120" s="18"/>
      <c r="X120" s="18"/>
      <c r="Y120" s="18">
        <v>0</v>
      </c>
      <c r="Z120" s="18">
        <v>0</v>
      </c>
      <c r="AA120" s="18" t="s">
        <v>4019</v>
      </c>
      <c r="AB120" s="18" t="s">
        <v>4020</v>
      </c>
      <c r="AC120" s="18"/>
      <c r="AD120" s="18" t="s">
        <v>4022</v>
      </c>
      <c r="AE120" s="18" t="s">
        <v>5069</v>
      </c>
      <c r="AF120" s="18"/>
      <c r="AG120" s="18"/>
      <c r="AH120" s="18"/>
      <c r="AI120" s="18"/>
      <c r="AJ120" s="18"/>
      <c r="AK120" s="18"/>
      <c r="AL120" s="18"/>
      <c r="AM120" s="18"/>
      <c r="AN120" s="18"/>
      <c r="AO120" s="18" t="s">
        <v>5070</v>
      </c>
      <c r="AP120" s="18"/>
      <c r="AQ120" s="18">
        <v>0</v>
      </c>
      <c r="AR120" s="18">
        <v>0</v>
      </c>
      <c r="AS120" s="18" t="s">
        <v>5879</v>
      </c>
      <c r="AT120" s="18">
        <v>0</v>
      </c>
      <c r="AU120" s="18">
        <v>0</v>
      </c>
      <c r="AV120" s="18">
        <v>0</v>
      </c>
      <c r="AW120" s="18">
        <v>0</v>
      </c>
      <c r="AX120" s="18"/>
      <c r="AY120" s="18"/>
      <c r="AZ120" s="18"/>
      <c r="BA120" s="18"/>
      <c r="BB120" s="18"/>
      <c r="BC120" s="18"/>
      <c r="BD120" s="18"/>
      <c r="BE120" s="18"/>
      <c r="BF120" s="18" t="s">
        <v>612</v>
      </c>
      <c r="BG120" s="18"/>
      <c r="BH120" s="18"/>
      <c r="BI120" s="18"/>
      <c r="BJ120" s="18"/>
      <c r="BK120" s="18"/>
      <c r="BL120" s="18"/>
      <c r="BM120" s="18"/>
      <c r="BN120" s="18"/>
      <c r="BO120" s="18"/>
      <c r="BP120" s="18"/>
      <c r="BQ120" s="18"/>
      <c r="BR120" s="18"/>
      <c r="BS120" s="18"/>
      <c r="BT120" s="18"/>
      <c r="BU120" s="18"/>
      <c r="BV120" s="18"/>
      <c r="BW120" s="18"/>
      <c r="BX120" s="18"/>
      <c r="BY120" s="18"/>
      <c r="BZ120" s="18"/>
      <c r="CA120" s="18"/>
      <c r="CB120" s="18"/>
      <c r="CC120" s="18"/>
      <c r="CD120" s="18"/>
      <c r="CE120" s="18"/>
      <c r="CF120" s="18"/>
      <c r="CG120" s="18"/>
      <c r="CH120" s="18"/>
      <c r="CI120" s="18"/>
      <c r="CJ120" s="18" t="s">
        <v>5233</v>
      </c>
      <c r="CK120" s="18" t="s">
        <v>5313</v>
      </c>
      <c r="CL120" s="18"/>
      <c r="CM120" s="18"/>
      <c r="CN120" s="18"/>
      <c r="CO120" s="21">
        <v>45991</v>
      </c>
      <c r="CP120" s="21" t="s">
        <v>5079</v>
      </c>
      <c r="CQ120" s="18"/>
      <c r="CR120" s="21"/>
      <c r="CS120" s="18"/>
      <c r="CT120" s="31"/>
      <c r="CU120" s="33"/>
      <c r="CV120" s="67" t="str">
        <f>FLEET7[[#This Row],[Category]]</f>
        <v>Cargo Trailer</v>
      </c>
      <c r="CW120" s="22" t="str">
        <f t="shared" si="2"/>
        <v>DTC-02S</v>
      </c>
      <c r="CX120" s="22" t="str">
        <f>IFERROR(TRIM(MID(FLEET7[[#This Row],[Secondary Asset Identifier]], FIND(" - ", FLEET7[[#This Row],[Secondary Asset Identifier]]) + 3, LEN(FLEET7[[#This Row],[Secondary Asset Identifier]]))),FLEET7[[#This Row],[Emp ID]])</f>
        <v/>
      </c>
      <c r="CY1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0" s="22" t="str">
        <f>FLEET7[[#This Row],[Assigned]]</f>
        <v/>
      </c>
      <c r="DA120" s="22" t="str">
        <f t="shared" si="3"/>
        <v>DTC-02S</v>
      </c>
    </row>
    <row r="121" spans="1:105" x14ac:dyDescent="0.3">
      <c r="A121" s="17" t="s">
        <v>5060</v>
      </c>
      <c r="B121" s="18" t="s">
        <v>5061</v>
      </c>
      <c r="C121" s="18" t="s">
        <v>4023</v>
      </c>
      <c r="D121" s="18" t="s">
        <v>5230</v>
      </c>
      <c r="E121" s="18" t="s">
        <v>4013</v>
      </c>
      <c r="F121" s="18" t="s">
        <v>4013</v>
      </c>
      <c r="G121" s="18">
        <v>2020</v>
      </c>
      <c r="H121" s="18" t="s">
        <v>5286</v>
      </c>
      <c r="I121" s="19"/>
      <c r="J121" s="18"/>
      <c r="K121" s="20">
        <v>45789.232476851903</v>
      </c>
      <c r="L121" s="18" t="s">
        <v>5191</v>
      </c>
      <c r="M121" s="18"/>
      <c r="N121" s="18"/>
      <c r="O121" s="18"/>
      <c r="P121" s="18"/>
      <c r="Q121" s="18"/>
      <c r="R121" s="18" t="s">
        <v>8430</v>
      </c>
      <c r="S121" s="18"/>
      <c r="T121" s="18" t="s">
        <v>5067</v>
      </c>
      <c r="U121" s="18" t="s">
        <v>5232</v>
      </c>
      <c r="V121" s="18">
        <v>362</v>
      </c>
      <c r="W121" s="18"/>
      <c r="X121" s="18"/>
      <c r="Y121" s="18">
        <v>0</v>
      </c>
      <c r="Z121" s="18">
        <v>0</v>
      </c>
      <c r="AA121" s="18" t="s">
        <v>390</v>
      </c>
      <c r="AB121" s="18" t="s">
        <v>4024</v>
      </c>
      <c r="AC121" s="18"/>
      <c r="AD121" s="18" t="s">
        <v>4026</v>
      </c>
      <c r="AE121" s="18" t="s">
        <v>5069</v>
      </c>
      <c r="AF121" s="18"/>
      <c r="AG121" s="18"/>
      <c r="AH121" s="18" t="s">
        <v>4025</v>
      </c>
      <c r="AI121" s="18"/>
      <c r="AJ121" s="18"/>
      <c r="AK121" s="18"/>
      <c r="AL121" s="18"/>
      <c r="AM121" s="18"/>
      <c r="AN121" s="18"/>
      <c r="AO121" s="18" t="s">
        <v>5070</v>
      </c>
      <c r="AP121" s="18" t="s">
        <v>5071</v>
      </c>
      <c r="AQ121" s="18">
        <v>0</v>
      </c>
      <c r="AR121" s="18">
        <v>0</v>
      </c>
      <c r="AS121" s="18" t="s">
        <v>5879</v>
      </c>
      <c r="AT121" s="18">
        <v>0</v>
      </c>
      <c r="AU121" s="18">
        <v>0</v>
      </c>
      <c r="AV121" s="18">
        <v>0</v>
      </c>
      <c r="AW121" s="18">
        <v>0</v>
      </c>
      <c r="AX121" s="18"/>
      <c r="AY121" s="18"/>
      <c r="AZ121" s="18"/>
      <c r="BA121" s="18"/>
      <c r="BB121" s="18"/>
      <c r="BC121" s="18"/>
      <c r="BD121" s="18"/>
      <c r="BE121" s="18"/>
      <c r="BF121" s="18"/>
      <c r="BG121" s="18"/>
      <c r="BH121" s="18"/>
      <c r="BI121" s="18"/>
      <c r="BJ121" s="18"/>
      <c r="BK121" s="18"/>
      <c r="BL121" s="18"/>
      <c r="BM121" s="18"/>
      <c r="BN121" s="18"/>
      <c r="BO121" s="18"/>
      <c r="BP121" s="18"/>
      <c r="BQ121" s="18"/>
      <c r="BR121" s="18"/>
      <c r="BS121" s="18"/>
      <c r="BT121" s="18"/>
      <c r="BU121" s="18"/>
      <c r="BV121" s="18"/>
      <c r="BW121" s="18"/>
      <c r="BX121" s="18"/>
      <c r="BY121" s="18"/>
      <c r="BZ121" s="18"/>
      <c r="CA121" s="18"/>
      <c r="CB121" s="18"/>
      <c r="CC121" s="18"/>
      <c r="CD121" s="18"/>
      <c r="CE121" s="18"/>
      <c r="CF121" s="18"/>
      <c r="CG121" s="18"/>
      <c r="CH121" s="18"/>
      <c r="CI121" s="18"/>
      <c r="CJ121" s="18" t="s">
        <v>5233</v>
      </c>
      <c r="CK121" s="18" t="s">
        <v>5470</v>
      </c>
      <c r="CL121" s="18"/>
      <c r="CM121" s="18"/>
      <c r="CN121" s="18"/>
      <c r="CO121" s="21">
        <v>45504</v>
      </c>
      <c r="CP121" s="21" t="s">
        <v>5079</v>
      </c>
      <c r="CQ121" s="18"/>
      <c r="CR121" s="21"/>
      <c r="CS121" s="18"/>
      <c r="CT121" s="31"/>
      <c r="CU121" s="33"/>
      <c r="CV121" s="67" t="str">
        <f>FLEET7[[#This Row],[Category]]</f>
        <v>Cargo Trailer</v>
      </c>
      <c r="CW121" s="22" t="str">
        <f t="shared" si="2"/>
        <v>DTC-03</v>
      </c>
      <c r="CX121" s="22" t="str">
        <f>IFERROR(TRIM(MID(FLEET7[[#This Row],[Secondary Asset Identifier]], FIND(" - ", FLEET7[[#This Row],[Secondary Asset Identifier]]) + 3, LEN(FLEET7[[#This Row],[Secondary Asset Identifier]]))),FLEET7[[#This Row],[Emp ID]])</f>
        <v/>
      </c>
      <c r="CY1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1" s="22" t="str">
        <f>FLEET7[[#This Row],[Assigned]]</f>
        <v/>
      </c>
      <c r="DA121" s="22" t="str">
        <f t="shared" si="3"/>
        <v>DTC-03</v>
      </c>
    </row>
    <row r="122" spans="1:105" x14ac:dyDescent="0.3">
      <c r="A122" s="17" t="s">
        <v>5060</v>
      </c>
      <c r="B122" s="18" t="s">
        <v>5061</v>
      </c>
      <c r="C122" s="18" t="s">
        <v>4027</v>
      </c>
      <c r="D122" s="18" t="s">
        <v>5230</v>
      </c>
      <c r="E122" s="18" t="s">
        <v>4029</v>
      </c>
      <c r="F122" s="18" t="s">
        <v>3852</v>
      </c>
      <c r="G122" s="18">
        <v>2022</v>
      </c>
      <c r="H122" s="18" t="s">
        <v>5286</v>
      </c>
      <c r="I122" s="19"/>
      <c r="J122" s="18"/>
      <c r="K122" s="20">
        <v>45789.233356481498</v>
      </c>
      <c r="L122" s="18" t="s">
        <v>5191</v>
      </c>
      <c r="M122" s="18"/>
      <c r="N122" s="18"/>
      <c r="O122" s="18"/>
      <c r="P122" s="18"/>
      <c r="Q122" s="18"/>
      <c r="R122" s="18" t="s">
        <v>5089</v>
      </c>
      <c r="S122" s="18"/>
      <c r="T122" s="18" t="s">
        <v>5067</v>
      </c>
      <c r="U122" s="18" t="s">
        <v>5232</v>
      </c>
      <c r="V122" s="18">
        <v>605</v>
      </c>
      <c r="W122" s="18"/>
      <c r="X122" s="18"/>
      <c r="Y122" s="18">
        <v>0</v>
      </c>
      <c r="Z122" s="18">
        <v>0</v>
      </c>
      <c r="AA122" s="18" t="s">
        <v>3739</v>
      </c>
      <c r="AB122" s="18" t="s">
        <v>4028</v>
      </c>
      <c r="AC122" s="18"/>
      <c r="AD122" s="18" t="s">
        <v>4031</v>
      </c>
      <c r="AE122" s="18" t="s">
        <v>5069</v>
      </c>
      <c r="AF122" s="18"/>
      <c r="AG122" s="18"/>
      <c r="AH122" s="18" t="s">
        <v>4030</v>
      </c>
      <c r="AI122" s="18"/>
      <c r="AJ122" s="18"/>
      <c r="AK122" s="18"/>
      <c r="AL122" s="18"/>
      <c r="AM122" s="18"/>
      <c r="AN122" s="18"/>
      <c r="AO122" s="18" t="s">
        <v>5070</v>
      </c>
      <c r="AP122" s="18" t="s">
        <v>5071</v>
      </c>
      <c r="AQ122" s="18">
        <v>0</v>
      </c>
      <c r="AR122" s="18">
        <v>0</v>
      </c>
      <c r="AS122" s="18" t="s">
        <v>5879</v>
      </c>
      <c r="AT122" s="18">
        <v>0</v>
      </c>
      <c r="AU122" s="18">
        <v>0</v>
      </c>
      <c r="AV122" s="18">
        <v>0</v>
      </c>
      <c r="AW122" s="18">
        <v>0</v>
      </c>
      <c r="AX122" s="18"/>
      <c r="AY122" s="18"/>
      <c r="AZ122" s="18"/>
      <c r="BA122" s="18"/>
      <c r="BB122" s="18"/>
      <c r="BC122" s="18"/>
      <c r="BD122" s="18"/>
      <c r="BE122" s="18"/>
      <c r="BF122" s="18"/>
      <c r="BG122" s="18"/>
      <c r="BH122" s="18"/>
      <c r="BI122" s="18"/>
      <c r="BJ122" s="18"/>
      <c r="BK122" s="18"/>
      <c r="BL122" s="18"/>
      <c r="BM122" s="18"/>
      <c r="BN122" s="18"/>
      <c r="BO122" s="18"/>
      <c r="BP122" s="18"/>
      <c r="BQ122" s="18"/>
      <c r="BR122" s="18"/>
      <c r="BS122" s="18"/>
      <c r="BT122" s="18"/>
      <c r="BU122" s="18"/>
      <c r="BV122" s="18"/>
      <c r="BW122" s="18"/>
      <c r="BX122" s="18"/>
      <c r="BY122" s="18"/>
      <c r="BZ122" s="18"/>
      <c r="CA122" s="18"/>
      <c r="CB122" s="18"/>
      <c r="CC122" s="18"/>
      <c r="CD122" s="18"/>
      <c r="CE122" s="18"/>
      <c r="CF122" s="18"/>
      <c r="CG122" s="18"/>
      <c r="CH122" s="18"/>
      <c r="CI122" s="18"/>
      <c r="CJ122" s="18" t="s">
        <v>5233</v>
      </c>
      <c r="CK122" s="18" t="s">
        <v>5371</v>
      </c>
      <c r="CL122" s="18"/>
      <c r="CM122" s="18"/>
      <c r="CN122" s="18"/>
      <c r="CO122" s="21">
        <v>45777</v>
      </c>
      <c r="CP122" s="18" t="s">
        <v>5079</v>
      </c>
      <c r="CQ122" s="18"/>
      <c r="CR122" s="21"/>
      <c r="CS122" s="18"/>
      <c r="CT122" s="31"/>
      <c r="CU122" s="33"/>
      <c r="CV122" s="67" t="str">
        <f>FLEET7[[#This Row],[Category]]</f>
        <v>Cargo Trailer</v>
      </c>
      <c r="CW122" s="22" t="str">
        <f t="shared" si="2"/>
        <v>DTC-04</v>
      </c>
      <c r="CX122" s="22" t="str">
        <f>IFERROR(TRIM(MID(FLEET7[[#This Row],[Secondary Asset Identifier]], FIND(" - ", FLEET7[[#This Row],[Secondary Asset Identifier]]) + 3, LEN(FLEET7[[#This Row],[Secondary Asset Identifier]]))),FLEET7[[#This Row],[Emp ID]])</f>
        <v/>
      </c>
      <c r="CY1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2" s="22" t="str">
        <f>FLEET7[[#This Row],[Assigned]]</f>
        <v/>
      </c>
      <c r="DA122" s="22" t="str">
        <f t="shared" si="3"/>
        <v>DTC-04</v>
      </c>
    </row>
    <row r="123" spans="1:105" x14ac:dyDescent="0.3">
      <c r="A123" s="17" t="s">
        <v>5060</v>
      </c>
      <c r="B123" s="18" t="s">
        <v>5061</v>
      </c>
      <c r="C123" s="18" t="s">
        <v>1847</v>
      </c>
      <c r="D123" s="18" t="s">
        <v>5230</v>
      </c>
      <c r="E123" s="18" t="s">
        <v>4033</v>
      </c>
      <c r="F123" s="18" t="s">
        <v>3824</v>
      </c>
      <c r="G123" s="18">
        <v>2019</v>
      </c>
      <c r="H123" s="18" t="s">
        <v>5286</v>
      </c>
      <c r="I123" s="19"/>
      <c r="J123" s="18"/>
      <c r="K123" s="20">
        <v>45788.990150463003</v>
      </c>
      <c r="L123" s="18" t="s">
        <v>5191</v>
      </c>
      <c r="M123" s="18"/>
      <c r="N123" s="18"/>
      <c r="O123" s="18"/>
      <c r="P123" s="18"/>
      <c r="Q123" s="18"/>
      <c r="R123" s="18" t="s">
        <v>5103</v>
      </c>
      <c r="S123" s="18"/>
      <c r="T123" s="18" t="s">
        <v>5067</v>
      </c>
      <c r="U123" s="18" t="s">
        <v>5232</v>
      </c>
      <c r="V123" s="18">
        <v>303</v>
      </c>
      <c r="W123" s="18"/>
      <c r="X123" s="18"/>
      <c r="Y123" s="18">
        <v>0</v>
      </c>
      <c r="Z123" s="18">
        <v>0</v>
      </c>
      <c r="AA123" s="18" t="s">
        <v>5308</v>
      </c>
      <c r="AB123" s="18" t="s">
        <v>4032</v>
      </c>
      <c r="AC123" s="18"/>
      <c r="AD123" s="18" t="s">
        <v>4035</v>
      </c>
      <c r="AE123" s="18" t="s">
        <v>5069</v>
      </c>
      <c r="AF123" s="18"/>
      <c r="AG123" s="18"/>
      <c r="AH123" s="18" t="s">
        <v>4034</v>
      </c>
      <c r="AI123" s="18"/>
      <c r="AJ123" s="18"/>
      <c r="AK123" s="18"/>
      <c r="AL123" s="18"/>
      <c r="AM123" s="18"/>
      <c r="AN123" s="18"/>
      <c r="AO123" s="18" t="s">
        <v>5070</v>
      </c>
      <c r="AP123" s="18" t="s">
        <v>5071</v>
      </c>
      <c r="AQ123" s="18">
        <v>0</v>
      </c>
      <c r="AR123" s="18">
        <v>0</v>
      </c>
      <c r="AS123" s="18" t="s">
        <v>5879</v>
      </c>
      <c r="AT123" s="18">
        <v>0</v>
      </c>
      <c r="AU123" s="18">
        <v>0</v>
      </c>
      <c r="AV123" s="18">
        <v>0</v>
      </c>
      <c r="AW123" s="18">
        <v>0</v>
      </c>
      <c r="AX123" s="18"/>
      <c r="AY123" s="18"/>
      <c r="AZ123" s="18"/>
      <c r="BA123" s="18"/>
      <c r="BB123" s="18"/>
      <c r="BC123" s="18"/>
      <c r="BD123" s="18"/>
      <c r="BE123" s="18"/>
      <c r="BF123" s="18"/>
      <c r="BG123" s="18"/>
      <c r="BH123" s="18"/>
      <c r="BI123" s="18"/>
      <c r="BJ123" s="18"/>
      <c r="BK123" s="18"/>
      <c r="BL123" s="18"/>
      <c r="BM123" s="18"/>
      <c r="BN123" s="18"/>
      <c r="BO123" s="18"/>
      <c r="BP123" s="18"/>
      <c r="BQ123" s="18"/>
      <c r="BR123" s="18"/>
      <c r="BS123" s="18"/>
      <c r="BT123" s="18"/>
      <c r="BU123" s="18"/>
      <c r="BV123" s="18"/>
      <c r="BW123" s="18"/>
      <c r="BX123" s="18"/>
      <c r="BY123" s="18"/>
      <c r="BZ123" s="18"/>
      <c r="CA123" s="18"/>
      <c r="CB123" s="18"/>
      <c r="CC123" s="18"/>
      <c r="CD123" s="18"/>
      <c r="CE123" s="18"/>
      <c r="CF123" s="18"/>
      <c r="CG123" s="18"/>
      <c r="CH123" s="18"/>
      <c r="CI123" s="18"/>
      <c r="CJ123" s="18" t="s">
        <v>5233</v>
      </c>
      <c r="CK123" s="18" t="s">
        <v>5309</v>
      </c>
      <c r="CL123" s="18"/>
      <c r="CM123" s="18"/>
      <c r="CN123" s="18"/>
      <c r="CO123" s="21">
        <v>45657</v>
      </c>
      <c r="CP123" s="21" t="s">
        <v>5079</v>
      </c>
      <c r="CQ123" s="18"/>
      <c r="CR123" s="21"/>
      <c r="CS123" s="18"/>
      <c r="CT123" s="31"/>
      <c r="CU123" s="33"/>
      <c r="CV123" s="67" t="str">
        <f>FLEET7[[#This Row],[Category]]</f>
        <v>Cargo Trailer</v>
      </c>
      <c r="CW123" s="22" t="str">
        <f t="shared" si="2"/>
        <v>DTC-05</v>
      </c>
      <c r="CX123" s="22" t="str">
        <f>IFERROR(TRIM(MID(FLEET7[[#This Row],[Secondary Asset Identifier]], FIND(" - ", FLEET7[[#This Row],[Secondary Asset Identifier]]) + 3, LEN(FLEET7[[#This Row],[Secondary Asset Identifier]]))),FLEET7[[#This Row],[Emp ID]])</f>
        <v/>
      </c>
      <c r="CY1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3" s="22" t="str">
        <f>FLEET7[[#This Row],[Assigned]]</f>
        <v/>
      </c>
      <c r="DA123" s="22" t="str">
        <f t="shared" si="3"/>
        <v>DTC-05</v>
      </c>
    </row>
    <row r="124" spans="1:105" x14ac:dyDescent="0.3">
      <c r="A124" s="17" t="s">
        <v>5060</v>
      </c>
      <c r="B124" s="18" t="s">
        <v>5061</v>
      </c>
      <c r="C124" s="18" t="s">
        <v>4036</v>
      </c>
      <c r="D124" s="18" t="s">
        <v>5230</v>
      </c>
      <c r="E124" s="18" t="s">
        <v>4038</v>
      </c>
      <c r="F124" s="18" t="s">
        <v>4039</v>
      </c>
      <c r="G124" s="18">
        <v>2017</v>
      </c>
      <c r="H124" s="18" t="s">
        <v>5286</v>
      </c>
      <c r="I124" s="19"/>
      <c r="J124" s="18"/>
      <c r="K124" s="20"/>
      <c r="L124" s="18"/>
      <c r="M124" s="18"/>
      <c r="N124" s="18"/>
      <c r="O124" s="18"/>
      <c r="P124" s="18"/>
      <c r="Q124" s="18"/>
      <c r="R124" s="18"/>
      <c r="S124" s="18"/>
      <c r="T124" s="18" t="s">
        <v>5067</v>
      </c>
      <c r="U124" s="18" t="s">
        <v>5232</v>
      </c>
      <c r="V124" s="18"/>
      <c r="W124" s="18"/>
      <c r="X124" s="18"/>
      <c r="Y124" s="18"/>
      <c r="Z124" s="18"/>
      <c r="AA124" s="18"/>
      <c r="AB124" s="18" t="s">
        <v>4037</v>
      </c>
      <c r="AC124" s="18"/>
      <c r="AD124" s="18"/>
      <c r="AE124" s="18" t="s">
        <v>5069</v>
      </c>
      <c r="AF124" s="18"/>
      <c r="AG124" s="18"/>
      <c r="AH124" s="18" t="s">
        <v>4040</v>
      </c>
      <c r="AI124" s="18"/>
      <c r="AJ124" s="18"/>
      <c r="AK124" s="18"/>
      <c r="AL124" s="18"/>
      <c r="AM124" s="18"/>
      <c r="AN124" s="18"/>
      <c r="AO124" s="18" t="s">
        <v>5070</v>
      </c>
      <c r="AP124" s="18" t="s">
        <v>5071</v>
      </c>
      <c r="AQ124" s="18"/>
      <c r="AR124" s="18">
        <v>0</v>
      </c>
      <c r="AS124" s="18" t="s">
        <v>5879</v>
      </c>
      <c r="AT124" s="18"/>
      <c r="AU124" s="18">
        <v>0</v>
      </c>
      <c r="AV124" s="18">
        <v>0</v>
      </c>
      <c r="AW124" s="18">
        <v>0</v>
      </c>
      <c r="AX124" s="18"/>
      <c r="AY124" s="18"/>
      <c r="AZ124" s="18"/>
      <c r="BA124" s="18"/>
      <c r="BB124" s="18"/>
      <c r="BC124" s="18"/>
      <c r="BD124" s="18"/>
      <c r="BE124" s="18"/>
      <c r="BF124" s="18"/>
      <c r="BG124" s="18"/>
      <c r="BH124" s="18"/>
      <c r="BI124" s="18"/>
      <c r="BJ124" s="18"/>
      <c r="BK124" s="18"/>
      <c r="BL124" s="18"/>
      <c r="BM124" s="18"/>
      <c r="BN124" s="18"/>
      <c r="BO124" s="18"/>
      <c r="BP124" s="18"/>
      <c r="BQ124" s="18"/>
      <c r="BR124" s="18"/>
      <c r="BS124" s="18"/>
      <c r="BT124" s="18"/>
      <c r="BU124" s="18"/>
      <c r="BV124" s="18"/>
      <c r="BW124" s="18"/>
      <c r="BX124" s="18"/>
      <c r="BY124" s="18"/>
      <c r="BZ124" s="18"/>
      <c r="CA124" s="18"/>
      <c r="CB124" s="18"/>
      <c r="CC124" s="18"/>
      <c r="CD124" s="18"/>
      <c r="CE124" s="18"/>
      <c r="CF124" s="18"/>
      <c r="CG124" s="18"/>
      <c r="CH124" s="18"/>
      <c r="CI124" s="18"/>
      <c r="CJ124" s="18"/>
      <c r="CK124" s="18"/>
      <c r="CL124" s="18"/>
      <c r="CM124" s="18"/>
      <c r="CN124" s="18"/>
      <c r="CO124" s="21"/>
      <c r="CP124" s="21" t="s">
        <v>5079</v>
      </c>
      <c r="CQ124" s="18"/>
      <c r="CR124" s="21"/>
      <c r="CS124" s="18"/>
      <c r="CT124" s="31"/>
      <c r="CU124" s="33"/>
      <c r="CV124" s="67" t="str">
        <f>FLEET7[[#This Row],[Category]]</f>
        <v>Cargo Trailer</v>
      </c>
      <c r="CW124" s="22" t="str">
        <f t="shared" si="2"/>
        <v>DTC-06</v>
      </c>
      <c r="CX124" s="22" t="str">
        <f>IFERROR(TRIM(MID(FLEET7[[#This Row],[Secondary Asset Identifier]], FIND(" - ", FLEET7[[#This Row],[Secondary Asset Identifier]]) + 3, LEN(FLEET7[[#This Row],[Secondary Asset Identifier]]))),FLEET7[[#This Row],[Emp ID]])</f>
        <v/>
      </c>
      <c r="CY1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4" s="22" t="str">
        <f>FLEET7[[#This Row],[Assigned]]</f>
        <v/>
      </c>
      <c r="DA124" s="22" t="str">
        <f t="shared" si="3"/>
        <v>DTC-06</v>
      </c>
    </row>
    <row r="125" spans="1:105" x14ac:dyDescent="0.3">
      <c r="A125" s="17" t="s">
        <v>5060</v>
      </c>
      <c r="B125" s="18" t="s">
        <v>5061</v>
      </c>
      <c r="C125" s="18" t="s">
        <v>1850</v>
      </c>
      <c r="D125" s="18" t="s">
        <v>5230</v>
      </c>
      <c r="E125" s="18" t="s">
        <v>4042</v>
      </c>
      <c r="F125" s="18" t="s">
        <v>3824</v>
      </c>
      <c r="G125" s="18">
        <v>2021</v>
      </c>
      <c r="H125" s="18" t="s">
        <v>5286</v>
      </c>
      <c r="I125" s="19"/>
      <c r="J125" s="18"/>
      <c r="K125" s="20">
        <v>45789.232870370397</v>
      </c>
      <c r="L125" s="18" t="s">
        <v>5191</v>
      </c>
      <c r="M125" s="18"/>
      <c r="N125" s="18"/>
      <c r="O125" s="18"/>
      <c r="P125" s="18"/>
      <c r="Q125" s="18"/>
      <c r="R125" s="18" t="s">
        <v>5066</v>
      </c>
      <c r="S125" s="18"/>
      <c r="T125" s="18" t="s">
        <v>5067</v>
      </c>
      <c r="U125" s="18" t="s">
        <v>5232</v>
      </c>
      <c r="V125" s="18">
        <v>551</v>
      </c>
      <c r="W125" s="18"/>
      <c r="X125" s="18"/>
      <c r="Y125" s="18">
        <v>0</v>
      </c>
      <c r="Z125" s="18">
        <v>0</v>
      </c>
      <c r="AA125" s="18" t="s">
        <v>358</v>
      </c>
      <c r="AB125" s="18" t="s">
        <v>4041</v>
      </c>
      <c r="AC125" s="18" t="s">
        <v>7624</v>
      </c>
      <c r="AD125" s="18" t="s">
        <v>4044</v>
      </c>
      <c r="AE125" s="18" t="s">
        <v>5069</v>
      </c>
      <c r="AF125" s="18"/>
      <c r="AG125" s="18"/>
      <c r="AH125" s="18" t="s">
        <v>4043</v>
      </c>
      <c r="AI125" s="18"/>
      <c r="AJ125" s="18"/>
      <c r="AK125" s="18"/>
      <c r="AL125" s="18"/>
      <c r="AM125" s="18"/>
      <c r="AN125" s="18"/>
      <c r="AO125" s="18" t="s">
        <v>5070</v>
      </c>
      <c r="AP125" s="18" t="s">
        <v>5071</v>
      </c>
      <c r="AQ125" s="18">
        <v>0</v>
      </c>
      <c r="AR125" s="18">
        <v>0</v>
      </c>
      <c r="AS125" s="18" t="s">
        <v>5879</v>
      </c>
      <c r="AT125" s="18">
        <v>0</v>
      </c>
      <c r="AU125" s="18">
        <v>0</v>
      </c>
      <c r="AV125" s="18">
        <v>0</v>
      </c>
      <c r="AW125" s="18">
        <v>0</v>
      </c>
      <c r="AX125" s="18"/>
      <c r="AY125" s="18"/>
      <c r="AZ125" s="18"/>
      <c r="BA125" s="18"/>
      <c r="BB125" s="18"/>
      <c r="BC125" s="18"/>
      <c r="BD125" s="18"/>
      <c r="BE125" s="18"/>
      <c r="BF125" s="18"/>
      <c r="BG125" s="18"/>
      <c r="BH125" s="18"/>
      <c r="BI125" s="18"/>
      <c r="BJ125" s="18"/>
      <c r="BK125" s="18"/>
      <c r="BL125" s="18"/>
      <c r="BM125" s="18"/>
      <c r="BN125" s="18"/>
      <c r="BO125" s="18"/>
      <c r="BP125" s="18"/>
      <c r="BQ125" s="18"/>
      <c r="BR125" s="18"/>
      <c r="BS125" s="18"/>
      <c r="BT125" s="18"/>
      <c r="BU125" s="18"/>
      <c r="BV125" s="18"/>
      <c r="BW125" s="18"/>
      <c r="BX125" s="18"/>
      <c r="BY125" s="18"/>
      <c r="BZ125" s="18"/>
      <c r="CA125" s="18"/>
      <c r="CB125" s="18"/>
      <c r="CC125" s="18"/>
      <c r="CD125" s="18"/>
      <c r="CE125" s="18"/>
      <c r="CF125" s="18"/>
      <c r="CG125" s="18"/>
      <c r="CH125" s="18"/>
      <c r="CI125" s="18"/>
      <c r="CJ125" s="18" t="s">
        <v>5233</v>
      </c>
      <c r="CK125" s="18" t="s">
        <v>5453</v>
      </c>
      <c r="CL125" s="18"/>
      <c r="CM125" s="18"/>
      <c r="CN125" s="18"/>
      <c r="CO125" s="21">
        <v>46022</v>
      </c>
      <c r="CP125" s="21" t="s">
        <v>5079</v>
      </c>
      <c r="CQ125" s="18"/>
      <c r="CR125" s="21"/>
      <c r="CS125" s="18"/>
      <c r="CT125" s="31"/>
      <c r="CU125" s="33"/>
      <c r="CV125" s="67" t="str">
        <f>FLEET7[[#This Row],[Category]]</f>
        <v>Cargo Trailer</v>
      </c>
      <c r="CW125" s="22" t="str">
        <f t="shared" si="2"/>
        <v>DTC-09</v>
      </c>
      <c r="CX125" s="22" t="str">
        <f>IFERROR(TRIM(MID(FLEET7[[#This Row],[Secondary Asset Identifier]], FIND(" - ", FLEET7[[#This Row],[Secondary Asset Identifier]]) + 3, LEN(FLEET7[[#This Row],[Secondary Asset Identifier]]))),FLEET7[[#This Row],[Emp ID]])</f>
        <v/>
      </c>
      <c r="CY1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5" s="22" t="str">
        <f>FLEET7[[#This Row],[Assigned]]</f>
        <v/>
      </c>
      <c r="DA125" s="22" t="str">
        <f t="shared" si="3"/>
        <v>DTC-09</v>
      </c>
    </row>
    <row r="126" spans="1:105" x14ac:dyDescent="0.3">
      <c r="A126" s="17" t="s">
        <v>5060</v>
      </c>
      <c r="B126" s="18" t="s">
        <v>5061</v>
      </c>
      <c r="C126" s="18" t="s">
        <v>4045</v>
      </c>
      <c r="D126" s="18" t="s">
        <v>5230</v>
      </c>
      <c r="E126" s="18" t="s">
        <v>4038</v>
      </c>
      <c r="F126" s="18" t="s">
        <v>3824</v>
      </c>
      <c r="G126" s="18">
        <v>2015</v>
      </c>
      <c r="H126" s="18" t="s">
        <v>5286</v>
      </c>
      <c r="I126" s="19"/>
      <c r="J126" s="18"/>
      <c r="K126" s="20"/>
      <c r="L126" s="18"/>
      <c r="M126" s="18"/>
      <c r="N126" s="18"/>
      <c r="O126" s="18"/>
      <c r="P126" s="18"/>
      <c r="Q126" s="18"/>
      <c r="R126" s="18"/>
      <c r="S126" s="18"/>
      <c r="T126" s="18" t="s">
        <v>5067</v>
      </c>
      <c r="U126" s="18" t="s">
        <v>5232</v>
      </c>
      <c r="V126" s="18"/>
      <c r="W126" s="18"/>
      <c r="X126" s="18"/>
      <c r="Y126" s="18"/>
      <c r="Z126" s="18"/>
      <c r="AA126" s="18"/>
      <c r="AB126" s="18" t="s">
        <v>4046</v>
      </c>
      <c r="AC126" s="18"/>
      <c r="AD126" s="18"/>
      <c r="AE126" s="18" t="s">
        <v>5069</v>
      </c>
      <c r="AF126" s="18"/>
      <c r="AG126" s="18"/>
      <c r="AH126" s="18" t="s">
        <v>4047</v>
      </c>
      <c r="AI126" s="18"/>
      <c r="AJ126" s="18"/>
      <c r="AK126" s="18"/>
      <c r="AL126" s="18"/>
      <c r="AM126" s="18"/>
      <c r="AN126" s="18"/>
      <c r="AO126" s="18" t="s">
        <v>5070</v>
      </c>
      <c r="AP126" s="18" t="s">
        <v>5071</v>
      </c>
      <c r="AQ126" s="18"/>
      <c r="AR126" s="18">
        <v>0</v>
      </c>
      <c r="AS126" s="18" t="s">
        <v>5879</v>
      </c>
      <c r="AT126" s="18"/>
      <c r="AU126" s="18">
        <v>0</v>
      </c>
      <c r="AV126" s="18">
        <v>0</v>
      </c>
      <c r="AW126" s="18">
        <v>0</v>
      </c>
      <c r="AX126" s="18"/>
      <c r="AY126" s="18"/>
      <c r="AZ126" s="18"/>
      <c r="BA126" s="18"/>
      <c r="BB126" s="18"/>
      <c r="BC126" s="18"/>
      <c r="BD126" s="18"/>
      <c r="BE126" s="18"/>
      <c r="BF126" s="18"/>
      <c r="BG126" s="18"/>
      <c r="BH126" s="18"/>
      <c r="BI126" s="18"/>
      <c r="BJ126" s="18"/>
      <c r="BK126" s="18"/>
      <c r="BL126" s="18"/>
      <c r="BM126" s="18"/>
      <c r="BN126" s="18"/>
      <c r="BO126" s="18"/>
      <c r="BP126" s="18"/>
      <c r="BQ126" s="18"/>
      <c r="BR126" s="18"/>
      <c r="BS126" s="18"/>
      <c r="BT126" s="18"/>
      <c r="BU126" s="18"/>
      <c r="BV126" s="18"/>
      <c r="BW126" s="18"/>
      <c r="BX126" s="18"/>
      <c r="BY126" s="18"/>
      <c r="BZ126" s="18"/>
      <c r="CA126" s="18"/>
      <c r="CB126" s="18"/>
      <c r="CC126" s="18"/>
      <c r="CD126" s="18"/>
      <c r="CE126" s="18"/>
      <c r="CF126" s="18"/>
      <c r="CG126" s="18"/>
      <c r="CH126" s="18"/>
      <c r="CI126" s="18"/>
      <c r="CJ126" s="18"/>
      <c r="CK126" s="18"/>
      <c r="CL126" s="18"/>
      <c r="CM126" s="18"/>
      <c r="CN126" s="18"/>
      <c r="CO126" s="21"/>
      <c r="CP126" s="21" t="s">
        <v>5079</v>
      </c>
      <c r="CQ126" s="18"/>
      <c r="CR126" s="21"/>
      <c r="CS126" s="18"/>
      <c r="CT126" s="31"/>
      <c r="CU126" s="33"/>
      <c r="CV126" s="67" t="str">
        <f>FLEET7[[#This Row],[Category]]</f>
        <v>Cargo Trailer</v>
      </c>
      <c r="CW126" s="22" t="str">
        <f t="shared" si="2"/>
        <v>DTC-10</v>
      </c>
      <c r="CX126" s="22" t="str">
        <f>IFERROR(TRIM(MID(FLEET7[[#This Row],[Secondary Asset Identifier]], FIND(" - ", FLEET7[[#This Row],[Secondary Asset Identifier]]) + 3, LEN(FLEET7[[#This Row],[Secondary Asset Identifier]]))),FLEET7[[#This Row],[Emp ID]])</f>
        <v/>
      </c>
      <c r="CY1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6" s="22" t="str">
        <f>FLEET7[[#This Row],[Assigned]]</f>
        <v/>
      </c>
      <c r="DA126" s="22" t="str">
        <f t="shared" si="3"/>
        <v>DTC-10</v>
      </c>
    </row>
    <row r="127" spans="1:105" x14ac:dyDescent="0.3">
      <c r="A127" s="17" t="s">
        <v>5060</v>
      </c>
      <c r="B127" s="18" t="s">
        <v>5061</v>
      </c>
      <c r="C127" s="18" t="s">
        <v>7848</v>
      </c>
      <c r="D127" s="18" t="s">
        <v>5230</v>
      </c>
      <c r="E127" s="18" t="s">
        <v>3824</v>
      </c>
      <c r="F127" s="18" t="s">
        <v>3852</v>
      </c>
      <c r="G127" s="18">
        <v>2018</v>
      </c>
      <c r="H127" s="18" t="s">
        <v>5286</v>
      </c>
      <c r="I127" s="19"/>
      <c r="J127" s="18"/>
      <c r="K127" s="20">
        <v>45789.232766203699</v>
      </c>
      <c r="L127" s="18" t="s">
        <v>5191</v>
      </c>
      <c r="M127" s="18"/>
      <c r="N127" s="18"/>
      <c r="O127" s="18"/>
      <c r="P127" s="18"/>
      <c r="Q127" s="18"/>
      <c r="R127" s="18" t="s">
        <v>5103</v>
      </c>
      <c r="S127" s="18"/>
      <c r="T127" s="18" t="s">
        <v>5067</v>
      </c>
      <c r="U127" s="18" t="s">
        <v>5232</v>
      </c>
      <c r="V127" s="18">
        <v>559</v>
      </c>
      <c r="W127" s="18"/>
      <c r="X127" s="18"/>
      <c r="Y127" s="18">
        <v>0</v>
      </c>
      <c r="Z127" s="18">
        <v>0</v>
      </c>
      <c r="AA127" s="18" t="s">
        <v>7849</v>
      </c>
      <c r="AB127" s="18" t="s">
        <v>4048</v>
      </c>
      <c r="AC127" s="18"/>
      <c r="AD127" s="18" t="s">
        <v>5429</v>
      </c>
      <c r="AE127" s="18" t="s">
        <v>5069</v>
      </c>
      <c r="AF127" s="18"/>
      <c r="AG127" s="18"/>
      <c r="AH127" s="18" t="s">
        <v>4049</v>
      </c>
      <c r="AI127" s="18"/>
      <c r="AJ127" s="18"/>
      <c r="AK127" s="18"/>
      <c r="AL127" s="18"/>
      <c r="AM127" s="18"/>
      <c r="AN127" s="18"/>
      <c r="AO127" s="18" t="s">
        <v>5070</v>
      </c>
      <c r="AP127" s="18" t="s">
        <v>5071</v>
      </c>
      <c r="AQ127" s="18">
        <v>0</v>
      </c>
      <c r="AR127" s="18">
        <v>0</v>
      </c>
      <c r="AS127" s="18" t="s">
        <v>5879</v>
      </c>
      <c r="AT127" s="18">
        <v>0</v>
      </c>
      <c r="AU127" s="18">
        <v>0</v>
      </c>
      <c r="AV127" s="18">
        <v>0</v>
      </c>
      <c r="AW127" s="18">
        <v>0</v>
      </c>
      <c r="AX127" s="18"/>
      <c r="AY127" s="18"/>
      <c r="AZ127" s="18"/>
      <c r="BA127" s="18"/>
      <c r="BB127" s="18"/>
      <c r="BC127" s="18"/>
      <c r="BD127" s="18"/>
      <c r="BE127" s="18"/>
      <c r="BF127" s="18"/>
      <c r="BG127" s="18"/>
      <c r="BH127" s="18"/>
      <c r="BI127" s="18"/>
      <c r="BJ127" s="18"/>
      <c r="BK127" s="18"/>
      <c r="BL127" s="18"/>
      <c r="BM127" s="18"/>
      <c r="BN127" s="18"/>
      <c r="BO127" s="18"/>
      <c r="BP127" s="18"/>
      <c r="BQ127" s="18"/>
      <c r="BR127" s="18"/>
      <c r="BS127" s="18"/>
      <c r="BT127" s="18"/>
      <c r="BU127" s="18"/>
      <c r="BV127" s="18"/>
      <c r="BW127" s="18"/>
      <c r="BX127" s="18"/>
      <c r="BY127" s="18"/>
      <c r="BZ127" s="18"/>
      <c r="CA127" s="18"/>
      <c r="CB127" s="18"/>
      <c r="CC127" s="18"/>
      <c r="CD127" s="18"/>
      <c r="CE127" s="18"/>
      <c r="CF127" s="18"/>
      <c r="CG127" s="18"/>
      <c r="CH127" s="18"/>
      <c r="CI127" s="18"/>
      <c r="CJ127" s="18" t="s">
        <v>5233</v>
      </c>
      <c r="CK127" s="18" t="s">
        <v>5430</v>
      </c>
      <c r="CL127" s="18"/>
      <c r="CM127" s="18"/>
      <c r="CN127" s="18"/>
      <c r="CO127" s="21">
        <v>45961</v>
      </c>
      <c r="CP127" s="18" t="s">
        <v>5079</v>
      </c>
      <c r="CQ127" s="18"/>
      <c r="CR127" s="21"/>
      <c r="CS127" s="18"/>
      <c r="CT127" s="31"/>
      <c r="CU127" s="33"/>
      <c r="CV127" s="67" t="str">
        <f>FLEET7[[#This Row],[Category]]</f>
        <v>Cargo Trailer</v>
      </c>
      <c r="CW127" s="22" t="str">
        <f t="shared" si="2"/>
        <v>DTC-11</v>
      </c>
      <c r="CX127" s="22" t="str">
        <f>IFERROR(TRIM(MID(FLEET7[[#This Row],[Secondary Asset Identifier]], FIND(" - ", FLEET7[[#This Row],[Secondary Asset Identifier]]) + 3, LEN(FLEET7[[#This Row],[Secondary Asset Identifier]]))),FLEET7[[#This Row],[Emp ID]])</f>
        <v>SALVADOR AGUILLON</v>
      </c>
      <c r="CY1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SALVADOR AGUILLON</v>
      </c>
      <c r="CZ127" s="22" t="str">
        <f>FLEET7[[#This Row],[Assigned]]</f>
        <v>SALVADOR AGUILLON</v>
      </c>
      <c r="DA127" s="22" t="str">
        <f t="shared" si="3"/>
        <v>DTC-11</v>
      </c>
    </row>
    <row r="128" spans="1:105" x14ac:dyDescent="0.3">
      <c r="A128" s="17" t="s">
        <v>5060</v>
      </c>
      <c r="B128" s="18" t="s">
        <v>5061</v>
      </c>
      <c r="C128" s="18" t="s">
        <v>4050</v>
      </c>
      <c r="D128" s="18" t="s">
        <v>5230</v>
      </c>
      <c r="E128" s="18" t="s">
        <v>4038</v>
      </c>
      <c r="F128" s="18" t="s">
        <v>4039</v>
      </c>
      <c r="G128" s="18">
        <v>2020</v>
      </c>
      <c r="H128" s="18" t="s">
        <v>5286</v>
      </c>
      <c r="I128" s="19"/>
      <c r="J128" s="18"/>
      <c r="K128" s="20">
        <v>45789.2347337963</v>
      </c>
      <c r="L128" s="18" t="s">
        <v>5191</v>
      </c>
      <c r="M128" s="18"/>
      <c r="N128" s="18"/>
      <c r="O128" s="18"/>
      <c r="P128" s="18"/>
      <c r="Q128" s="18"/>
      <c r="R128" s="18" t="s">
        <v>5066</v>
      </c>
      <c r="S128" s="18"/>
      <c r="T128" s="18" t="s">
        <v>5067</v>
      </c>
      <c r="U128" s="18" t="s">
        <v>5232</v>
      </c>
      <c r="V128" s="18">
        <v>474</v>
      </c>
      <c r="W128" s="18"/>
      <c r="X128" s="18"/>
      <c r="Y128" s="18">
        <v>0</v>
      </c>
      <c r="Z128" s="18">
        <v>0</v>
      </c>
      <c r="AA128" s="18" t="s">
        <v>1745</v>
      </c>
      <c r="AB128" s="18" t="s">
        <v>4051</v>
      </c>
      <c r="AC128" s="18" t="s">
        <v>5390</v>
      </c>
      <c r="AD128" s="18" t="s">
        <v>4053</v>
      </c>
      <c r="AE128" s="18" t="s">
        <v>5069</v>
      </c>
      <c r="AF128" s="18"/>
      <c r="AG128" s="18"/>
      <c r="AH128" s="18" t="s">
        <v>4052</v>
      </c>
      <c r="AI128" s="18"/>
      <c r="AJ128" s="18"/>
      <c r="AK128" s="18"/>
      <c r="AL128" s="18"/>
      <c r="AM128" s="18"/>
      <c r="AN128" s="18"/>
      <c r="AO128" s="18" t="s">
        <v>5070</v>
      </c>
      <c r="AP128" s="18" t="s">
        <v>5071</v>
      </c>
      <c r="AQ128" s="18">
        <v>0</v>
      </c>
      <c r="AR128" s="18">
        <v>0</v>
      </c>
      <c r="AS128" s="18" t="s">
        <v>5879</v>
      </c>
      <c r="AT128" s="18">
        <v>0</v>
      </c>
      <c r="AU128" s="18">
        <v>0</v>
      </c>
      <c r="AV128" s="18">
        <v>0</v>
      </c>
      <c r="AW128" s="18">
        <v>0</v>
      </c>
      <c r="AX128" s="18"/>
      <c r="AY128" s="18"/>
      <c r="AZ128" s="18"/>
      <c r="BA128" s="18"/>
      <c r="BB128" s="18"/>
      <c r="BC128" s="18"/>
      <c r="BD128" s="18"/>
      <c r="BE128" s="18"/>
      <c r="BF128" s="18"/>
      <c r="BG128" s="18"/>
      <c r="BH128" s="18"/>
      <c r="BI128" s="18"/>
      <c r="BJ128" s="18"/>
      <c r="BK128" s="18"/>
      <c r="BL128" s="18"/>
      <c r="BM128" s="18"/>
      <c r="BN128" s="18"/>
      <c r="BO128" s="18"/>
      <c r="BP128" s="18"/>
      <c r="BQ128" s="18"/>
      <c r="BR128" s="18"/>
      <c r="BS128" s="18"/>
      <c r="BT128" s="18"/>
      <c r="BU128" s="18"/>
      <c r="BV128" s="18"/>
      <c r="BW128" s="18"/>
      <c r="BX128" s="18"/>
      <c r="BY128" s="18"/>
      <c r="BZ128" s="18"/>
      <c r="CA128" s="18"/>
      <c r="CB128" s="18"/>
      <c r="CC128" s="18"/>
      <c r="CD128" s="18"/>
      <c r="CE128" s="18"/>
      <c r="CF128" s="18"/>
      <c r="CG128" s="18"/>
      <c r="CH128" s="18"/>
      <c r="CI128" s="18"/>
      <c r="CJ128" s="18" t="s">
        <v>5233</v>
      </c>
      <c r="CK128" s="18" t="s">
        <v>5391</v>
      </c>
      <c r="CL128" s="18"/>
      <c r="CM128" s="18"/>
      <c r="CN128" s="18"/>
      <c r="CO128" s="21">
        <v>45596</v>
      </c>
      <c r="CP128" s="18" t="s">
        <v>5079</v>
      </c>
      <c r="CQ128" s="18"/>
      <c r="CR128" s="21"/>
      <c r="CS128" s="18"/>
      <c r="CT128" s="31"/>
      <c r="CU128" s="33"/>
      <c r="CV128" s="67" t="str">
        <f>FLEET7[[#This Row],[Category]]</f>
        <v>Cargo Trailer</v>
      </c>
      <c r="CW128" s="22" t="str">
        <f t="shared" si="2"/>
        <v>DTC-12</v>
      </c>
      <c r="CX128" s="22" t="str">
        <f>IFERROR(TRIM(MID(FLEET7[[#This Row],[Secondary Asset Identifier]], FIND(" - ", FLEET7[[#This Row],[Secondary Asset Identifier]]) + 3, LEN(FLEET7[[#This Row],[Secondary Asset Identifier]]))),FLEET7[[#This Row],[Emp ID]])</f>
        <v>JUAN L. RUIZ</v>
      </c>
      <c r="CY1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JUAN L. RUIZ</v>
      </c>
      <c r="CZ128" s="22" t="str">
        <f>FLEET7[[#This Row],[Assigned]]</f>
        <v>JUAN L. RUIZ</v>
      </c>
      <c r="DA128" s="22" t="str">
        <f t="shared" si="3"/>
        <v>DTC-12</v>
      </c>
    </row>
    <row r="129" spans="1:105" x14ac:dyDescent="0.3">
      <c r="A129" s="17" t="s">
        <v>5060</v>
      </c>
      <c r="B129" s="18" t="s">
        <v>5061</v>
      </c>
      <c r="C129" s="18" t="s">
        <v>1857</v>
      </c>
      <c r="D129" s="18" t="s">
        <v>5230</v>
      </c>
      <c r="E129" s="18" t="s">
        <v>4055</v>
      </c>
      <c r="F129" s="18" t="s">
        <v>4056</v>
      </c>
      <c r="G129" s="18">
        <v>2020</v>
      </c>
      <c r="H129" s="18" t="s">
        <v>5286</v>
      </c>
      <c r="I129" s="19"/>
      <c r="J129" s="18"/>
      <c r="K129" s="20">
        <v>45789.236238425903</v>
      </c>
      <c r="L129" s="18" t="s">
        <v>5191</v>
      </c>
      <c r="M129" s="18"/>
      <c r="N129" s="18"/>
      <c r="O129" s="18"/>
      <c r="P129" s="18"/>
      <c r="Q129" s="18"/>
      <c r="R129" s="18" t="s">
        <v>5066</v>
      </c>
      <c r="S129" s="18"/>
      <c r="T129" s="18" t="s">
        <v>5067</v>
      </c>
      <c r="U129" s="18" t="s">
        <v>5232</v>
      </c>
      <c r="V129" s="18">
        <v>230</v>
      </c>
      <c r="W129" s="18"/>
      <c r="X129" s="18"/>
      <c r="Y129" s="18">
        <v>0</v>
      </c>
      <c r="Z129" s="18">
        <v>0</v>
      </c>
      <c r="AA129" s="18"/>
      <c r="AB129" s="18" t="s">
        <v>5916</v>
      </c>
      <c r="AC129" s="18"/>
      <c r="AD129" s="18"/>
      <c r="AE129" s="18"/>
      <c r="AF129" s="18"/>
      <c r="AG129" s="18"/>
      <c r="AH129" s="18"/>
      <c r="AI129" s="18"/>
      <c r="AJ129" s="18"/>
      <c r="AK129" s="18"/>
      <c r="AL129" s="18"/>
      <c r="AM129" s="18"/>
      <c r="AN129" s="18"/>
      <c r="AO129" s="18" t="s">
        <v>5070</v>
      </c>
      <c r="AP129" s="18"/>
      <c r="AQ129" s="18">
        <v>0</v>
      </c>
      <c r="AR129" s="18">
        <v>0</v>
      </c>
      <c r="AS129" s="18" t="s">
        <v>5879</v>
      </c>
      <c r="AT129" s="18">
        <v>0</v>
      </c>
      <c r="AU129" s="18">
        <v>0</v>
      </c>
      <c r="AV129" s="18">
        <v>0</v>
      </c>
      <c r="AW129" s="18">
        <v>0</v>
      </c>
      <c r="AX129" s="18"/>
      <c r="AY129" s="18"/>
      <c r="AZ129" s="18"/>
      <c r="BA129" s="18"/>
      <c r="BB129" s="18"/>
      <c r="BC129" s="18"/>
      <c r="BD129" s="18"/>
      <c r="BE129" s="18"/>
      <c r="BF129" s="18"/>
      <c r="BG129" s="18"/>
      <c r="BH129" s="18"/>
      <c r="BI129" s="18"/>
      <c r="BJ129" s="18"/>
      <c r="BK129" s="18"/>
      <c r="BL129" s="18"/>
      <c r="BM129" s="18"/>
      <c r="BN129" s="18"/>
      <c r="BO129" s="18"/>
      <c r="BP129" s="18"/>
      <c r="BQ129" s="18"/>
      <c r="BR129" s="18"/>
      <c r="BS129" s="18"/>
      <c r="BT129" s="18"/>
      <c r="BU129" s="18"/>
      <c r="BV129" s="18"/>
      <c r="BW129" s="18"/>
      <c r="BX129" s="18"/>
      <c r="BY129" s="18"/>
      <c r="BZ129" s="18"/>
      <c r="CA129" s="18"/>
      <c r="CB129" s="18"/>
      <c r="CC129" s="18"/>
      <c r="CD129" s="18"/>
      <c r="CE129" s="18"/>
      <c r="CF129" s="18"/>
      <c r="CG129" s="18"/>
      <c r="CH129" s="18"/>
      <c r="CI129" s="18"/>
      <c r="CJ129" s="18" t="s">
        <v>5233</v>
      </c>
      <c r="CK129" s="18" t="s">
        <v>5917</v>
      </c>
      <c r="CL129" s="18"/>
      <c r="CM129" s="18"/>
      <c r="CN129" s="18"/>
      <c r="CO129" s="21"/>
      <c r="CP129" s="21" t="s">
        <v>5079</v>
      </c>
      <c r="CQ129" s="18"/>
      <c r="CR129" s="21"/>
      <c r="CS129" s="18"/>
      <c r="CT129" s="31"/>
      <c r="CU129" s="33"/>
      <c r="CV129" s="67" t="str">
        <f>FLEET7[[#This Row],[Category]]</f>
        <v>Cargo Trailer</v>
      </c>
      <c r="CW129" s="22" t="str">
        <f t="shared" si="2"/>
        <v>DTC-18</v>
      </c>
      <c r="CX129" s="22" t="str">
        <f>IFERROR(TRIM(MID(FLEET7[[#This Row],[Secondary Asset Identifier]], FIND(" - ", FLEET7[[#This Row],[Secondary Asset Identifier]]) + 3, LEN(FLEET7[[#This Row],[Secondary Asset Identifier]]))),FLEET7[[#This Row],[Emp ID]])</f>
        <v/>
      </c>
      <c r="CY1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29" s="22" t="str">
        <f>FLEET7[[#This Row],[Assigned]]</f>
        <v/>
      </c>
      <c r="DA129" s="22" t="str">
        <f t="shared" si="3"/>
        <v>DTC-18</v>
      </c>
    </row>
    <row r="130" spans="1:105" x14ac:dyDescent="0.3">
      <c r="A130" s="17" t="s">
        <v>5060</v>
      </c>
      <c r="B130" s="18" t="s">
        <v>5061</v>
      </c>
      <c r="C130" s="18" t="s">
        <v>1859</v>
      </c>
      <c r="D130" s="18" t="s">
        <v>5230</v>
      </c>
      <c r="E130" s="18" t="s">
        <v>4055</v>
      </c>
      <c r="F130" s="18" t="s">
        <v>4058</v>
      </c>
      <c r="G130" s="18">
        <v>2019</v>
      </c>
      <c r="H130" s="18" t="s">
        <v>5286</v>
      </c>
      <c r="I130" s="19"/>
      <c r="J130" s="18"/>
      <c r="K130" s="20">
        <v>45788.9894444444</v>
      </c>
      <c r="L130" s="18" t="s">
        <v>5191</v>
      </c>
      <c r="M130" s="18"/>
      <c r="N130" s="18"/>
      <c r="O130" s="18"/>
      <c r="P130" s="18"/>
      <c r="Q130" s="18"/>
      <c r="R130" s="18" t="s">
        <v>5089</v>
      </c>
      <c r="S130" s="18"/>
      <c r="T130" s="18" t="s">
        <v>5067</v>
      </c>
      <c r="U130" s="18" t="s">
        <v>5232</v>
      </c>
      <c r="V130" s="18">
        <v>559</v>
      </c>
      <c r="W130" s="18"/>
      <c r="X130" s="18"/>
      <c r="Y130" s="18">
        <v>0</v>
      </c>
      <c r="Z130" s="18">
        <v>0</v>
      </c>
      <c r="AA130" s="18" t="s">
        <v>1739</v>
      </c>
      <c r="AB130" s="18" t="s">
        <v>4057</v>
      </c>
      <c r="AC130" s="18"/>
      <c r="AD130" s="18" t="s">
        <v>4060</v>
      </c>
      <c r="AE130" s="18" t="s">
        <v>5069</v>
      </c>
      <c r="AF130" s="18"/>
      <c r="AG130" s="18"/>
      <c r="AH130" s="18" t="s">
        <v>4059</v>
      </c>
      <c r="AI130" s="18"/>
      <c r="AJ130" s="18"/>
      <c r="AK130" s="18"/>
      <c r="AL130" s="18"/>
      <c r="AM130" s="18"/>
      <c r="AN130" s="18"/>
      <c r="AO130" s="18" t="s">
        <v>5070</v>
      </c>
      <c r="AP130" s="18" t="s">
        <v>5071</v>
      </c>
      <c r="AQ130" s="18">
        <v>0</v>
      </c>
      <c r="AR130" s="18">
        <v>0</v>
      </c>
      <c r="AS130" s="18" t="s">
        <v>5879</v>
      </c>
      <c r="AT130" s="18">
        <v>0</v>
      </c>
      <c r="AU130" s="18">
        <v>0</v>
      </c>
      <c r="AV130" s="18">
        <v>0</v>
      </c>
      <c r="AW130" s="18">
        <v>0</v>
      </c>
      <c r="AX130" s="18"/>
      <c r="AY130" s="18"/>
      <c r="AZ130" s="18"/>
      <c r="BA130" s="18"/>
      <c r="BB130" s="18"/>
      <c r="BC130" s="18"/>
      <c r="BD130" s="18"/>
      <c r="BE130" s="18"/>
      <c r="BF130" s="18"/>
      <c r="BG130" s="18"/>
      <c r="BH130" s="18"/>
      <c r="BI130" s="18"/>
      <c r="BJ130" s="18"/>
      <c r="BK130" s="18"/>
      <c r="BL130" s="18"/>
      <c r="BM130" s="18"/>
      <c r="BN130" s="18"/>
      <c r="BO130" s="18"/>
      <c r="BP130" s="18"/>
      <c r="BQ130" s="18"/>
      <c r="BR130" s="18"/>
      <c r="BS130" s="18"/>
      <c r="BT130" s="18"/>
      <c r="BU130" s="18"/>
      <c r="BV130" s="18"/>
      <c r="BW130" s="18"/>
      <c r="BX130" s="18"/>
      <c r="BY130" s="18"/>
      <c r="BZ130" s="18"/>
      <c r="CA130" s="18"/>
      <c r="CB130" s="18"/>
      <c r="CC130" s="18"/>
      <c r="CD130" s="18"/>
      <c r="CE130" s="18"/>
      <c r="CF130" s="18"/>
      <c r="CG130" s="18"/>
      <c r="CH130" s="18"/>
      <c r="CI130" s="18"/>
      <c r="CJ130" s="18" t="s">
        <v>5233</v>
      </c>
      <c r="CK130" s="18" t="s">
        <v>5550</v>
      </c>
      <c r="CL130" s="18"/>
      <c r="CM130" s="18"/>
      <c r="CN130" s="18"/>
      <c r="CO130" s="21">
        <v>45565</v>
      </c>
      <c r="CP130" s="18" t="s">
        <v>5079</v>
      </c>
      <c r="CQ130" s="18"/>
      <c r="CR130" s="21"/>
      <c r="CS130" s="18"/>
      <c r="CT130" s="31"/>
      <c r="CU130" s="33"/>
      <c r="CV130" s="67" t="str">
        <f>FLEET7[[#This Row],[Category]]</f>
        <v>Cargo Trailer</v>
      </c>
      <c r="CW130" s="22" t="str">
        <f t="shared" ref="CW130:CW193" si="4">TRIM(LEFT($C130, FIND("(", $C130 &amp; "(") - 1))</f>
        <v>DTC-20</v>
      </c>
      <c r="CX130" s="22" t="str">
        <f>IFERROR(TRIM(MID(FLEET7[[#This Row],[Secondary Asset Identifier]], FIND(" - ", FLEET7[[#This Row],[Secondary Asset Identifier]]) + 3, LEN(FLEET7[[#This Row],[Secondary Asset Identifier]]))),FLEET7[[#This Row],[Emp ID]])</f>
        <v/>
      </c>
      <c r="CY1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0" s="22" t="str">
        <f>FLEET7[[#This Row],[Assigned]]</f>
        <v/>
      </c>
      <c r="DA130" s="22" t="str">
        <f t="shared" ref="DA130:DA193" si="5">TRIM(LEFT($C130, FIND("(", $C130 &amp; "(") - 1))</f>
        <v>DTC-20</v>
      </c>
    </row>
    <row r="131" spans="1:105" x14ac:dyDescent="0.3">
      <c r="A131" s="17" t="s">
        <v>5060</v>
      </c>
      <c r="B131" s="18" t="s">
        <v>5061</v>
      </c>
      <c r="C131" s="18" t="s">
        <v>4061</v>
      </c>
      <c r="D131" s="18" t="s">
        <v>5230</v>
      </c>
      <c r="E131" s="18" t="s">
        <v>4009</v>
      </c>
      <c r="F131" s="18" t="s">
        <v>3824</v>
      </c>
      <c r="G131" s="18">
        <v>2020</v>
      </c>
      <c r="H131" s="18" t="s">
        <v>5286</v>
      </c>
      <c r="I131" s="19"/>
      <c r="J131" s="18"/>
      <c r="K131" s="20">
        <v>45789.236087963</v>
      </c>
      <c r="L131" s="18" t="s">
        <v>5191</v>
      </c>
      <c r="M131" s="18"/>
      <c r="N131" s="18"/>
      <c r="O131" s="18"/>
      <c r="P131" s="18"/>
      <c r="Q131" s="18"/>
      <c r="R131" s="18" t="s">
        <v>5066</v>
      </c>
      <c r="S131" s="18"/>
      <c r="T131" s="18" t="s">
        <v>5067</v>
      </c>
      <c r="U131" s="18" t="s">
        <v>5232</v>
      </c>
      <c r="V131" s="18">
        <v>440</v>
      </c>
      <c r="W131" s="18"/>
      <c r="X131" s="18"/>
      <c r="Y131" s="18">
        <v>0</v>
      </c>
      <c r="Z131" s="18">
        <v>0</v>
      </c>
      <c r="AA131" s="18" t="s">
        <v>4061</v>
      </c>
      <c r="AB131" s="18" t="s">
        <v>4062</v>
      </c>
      <c r="AC131" s="18"/>
      <c r="AD131" s="18" t="s">
        <v>5423</v>
      </c>
      <c r="AE131" s="18" t="s">
        <v>5069</v>
      </c>
      <c r="AF131" s="18"/>
      <c r="AG131" s="18"/>
      <c r="AH131" s="18" t="s">
        <v>4063</v>
      </c>
      <c r="AI131" s="18"/>
      <c r="AJ131" s="18"/>
      <c r="AK131" s="18"/>
      <c r="AL131" s="18"/>
      <c r="AM131" s="18"/>
      <c r="AN131" s="18"/>
      <c r="AO131" s="18" t="s">
        <v>5070</v>
      </c>
      <c r="AP131" s="18" t="s">
        <v>5071</v>
      </c>
      <c r="AQ131" s="18">
        <v>0</v>
      </c>
      <c r="AR131" s="18">
        <v>0</v>
      </c>
      <c r="AS131" s="18" t="s">
        <v>5879</v>
      </c>
      <c r="AT131" s="18">
        <v>0</v>
      </c>
      <c r="AU131" s="18">
        <v>0</v>
      </c>
      <c r="AV131" s="18">
        <v>0</v>
      </c>
      <c r="AW131" s="18">
        <v>0</v>
      </c>
      <c r="AX131" s="18"/>
      <c r="AY131" s="18"/>
      <c r="AZ131" s="18"/>
      <c r="BA131" s="18"/>
      <c r="BB131" s="18"/>
      <c r="BC131" s="18"/>
      <c r="BD131" s="18"/>
      <c r="BE131" s="18"/>
      <c r="BF131" s="18"/>
      <c r="BG131" s="18"/>
      <c r="BH131" s="18"/>
      <c r="BI131" s="18"/>
      <c r="BJ131" s="18"/>
      <c r="BK131" s="18"/>
      <c r="BL131" s="18"/>
      <c r="BM131" s="18"/>
      <c r="BN131" s="18"/>
      <c r="BO131" s="18"/>
      <c r="BP131" s="18"/>
      <c r="BQ131" s="18"/>
      <c r="BR131" s="18"/>
      <c r="BS131" s="18"/>
      <c r="BT131" s="18"/>
      <c r="BU131" s="18"/>
      <c r="BV131" s="18"/>
      <c r="BW131" s="18"/>
      <c r="BX131" s="18"/>
      <c r="BY131" s="18"/>
      <c r="BZ131" s="18"/>
      <c r="CA131" s="18"/>
      <c r="CB131" s="18"/>
      <c r="CC131" s="18"/>
      <c r="CD131" s="18"/>
      <c r="CE131" s="18"/>
      <c r="CF131" s="18"/>
      <c r="CG131" s="18"/>
      <c r="CH131" s="18"/>
      <c r="CI131" s="18"/>
      <c r="CJ131" s="18" t="s">
        <v>5233</v>
      </c>
      <c r="CK131" s="18" t="s">
        <v>5424</v>
      </c>
      <c r="CL131" s="18"/>
      <c r="CM131" s="18"/>
      <c r="CN131" s="18"/>
      <c r="CO131" s="21">
        <v>45900</v>
      </c>
      <c r="CP131" s="21" t="s">
        <v>5079</v>
      </c>
      <c r="CQ131" s="18"/>
      <c r="CR131" s="21"/>
      <c r="CS131" s="18"/>
      <c r="CT131" s="31"/>
      <c r="CU131" s="33"/>
      <c r="CV131" s="67" t="str">
        <f>FLEET7[[#This Row],[Category]]</f>
        <v>Cargo Trailer</v>
      </c>
      <c r="CW131" s="22" t="str">
        <f t="shared" si="4"/>
        <v>DTC-21</v>
      </c>
      <c r="CX131" s="22" t="str">
        <f>IFERROR(TRIM(MID(FLEET7[[#This Row],[Secondary Asset Identifier]], FIND(" - ", FLEET7[[#This Row],[Secondary Asset Identifier]]) + 3, LEN(FLEET7[[#This Row],[Secondary Asset Identifier]]))),FLEET7[[#This Row],[Emp ID]])</f>
        <v/>
      </c>
      <c r="CY1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1" s="22" t="str">
        <f>FLEET7[[#This Row],[Assigned]]</f>
        <v/>
      </c>
      <c r="DA131" s="22" t="str">
        <f t="shared" si="5"/>
        <v>DTC-21</v>
      </c>
    </row>
    <row r="132" spans="1:105" x14ac:dyDescent="0.3">
      <c r="A132" s="17" t="s">
        <v>5060</v>
      </c>
      <c r="B132" s="18" t="s">
        <v>5061</v>
      </c>
      <c r="C132" s="18" t="s">
        <v>4064</v>
      </c>
      <c r="D132" s="18" t="s">
        <v>5230</v>
      </c>
      <c r="E132" s="18" t="s">
        <v>4042</v>
      </c>
      <c r="F132" s="18" t="s">
        <v>3824</v>
      </c>
      <c r="G132" s="18">
        <v>2021</v>
      </c>
      <c r="H132" s="18" t="s">
        <v>5286</v>
      </c>
      <c r="I132" s="19"/>
      <c r="J132" s="18"/>
      <c r="K132" s="20">
        <v>45789.233912037002</v>
      </c>
      <c r="L132" s="18" t="s">
        <v>5191</v>
      </c>
      <c r="M132" s="18"/>
      <c r="N132" s="18"/>
      <c r="O132" s="18"/>
      <c r="P132" s="18"/>
      <c r="Q132" s="18"/>
      <c r="R132" s="18" t="s">
        <v>5066</v>
      </c>
      <c r="S132" s="18"/>
      <c r="T132" s="18" t="s">
        <v>5067</v>
      </c>
      <c r="U132" s="18" t="s">
        <v>5232</v>
      </c>
      <c r="V132" s="18">
        <v>362</v>
      </c>
      <c r="W132" s="18"/>
      <c r="X132" s="18"/>
      <c r="Y132" s="18">
        <v>0</v>
      </c>
      <c r="Z132" s="18">
        <v>0</v>
      </c>
      <c r="AA132" s="18" t="s">
        <v>4064</v>
      </c>
      <c r="AB132" s="18" t="s">
        <v>4065</v>
      </c>
      <c r="AC132" s="18"/>
      <c r="AD132" s="18" t="s">
        <v>4067</v>
      </c>
      <c r="AE132" s="18" t="s">
        <v>5069</v>
      </c>
      <c r="AF132" s="18"/>
      <c r="AG132" s="18"/>
      <c r="AH132" s="18" t="s">
        <v>4066</v>
      </c>
      <c r="AI132" s="18"/>
      <c r="AJ132" s="18"/>
      <c r="AK132" s="18"/>
      <c r="AL132" s="18"/>
      <c r="AM132" s="18"/>
      <c r="AN132" s="18"/>
      <c r="AO132" s="18" t="s">
        <v>5070</v>
      </c>
      <c r="AP132" s="18" t="s">
        <v>5071</v>
      </c>
      <c r="AQ132" s="18">
        <v>0</v>
      </c>
      <c r="AR132" s="18">
        <v>7000</v>
      </c>
      <c r="AS132" s="18" t="s">
        <v>5879</v>
      </c>
      <c r="AT132" s="18">
        <v>0</v>
      </c>
      <c r="AU132" s="18">
        <v>0</v>
      </c>
      <c r="AV132" s="18">
        <v>0</v>
      </c>
      <c r="AW132" s="18">
        <v>0</v>
      </c>
      <c r="AX132" s="18"/>
      <c r="AY132" s="18"/>
      <c r="AZ132" s="18"/>
      <c r="BA132" s="18"/>
      <c r="BB132" s="18"/>
      <c r="BC132" s="18"/>
      <c r="BD132" s="18"/>
      <c r="BE132" s="18"/>
      <c r="BF132" s="18" t="s">
        <v>792</v>
      </c>
      <c r="BG132" s="18"/>
      <c r="BH132" s="18"/>
      <c r="BI132" s="18"/>
      <c r="BJ132" s="18"/>
      <c r="BK132" s="18"/>
      <c r="BL132" s="18"/>
      <c r="BM132" s="18"/>
      <c r="BN132" s="18"/>
      <c r="BO132" s="18"/>
      <c r="BP132" s="18"/>
      <c r="BQ132" s="18"/>
      <c r="BR132" s="18"/>
      <c r="BS132" s="18"/>
      <c r="BT132" s="18"/>
      <c r="BU132" s="18"/>
      <c r="BV132" s="18"/>
      <c r="BW132" s="18"/>
      <c r="BX132" s="18"/>
      <c r="BY132" s="18"/>
      <c r="BZ132" s="18"/>
      <c r="CA132" s="18"/>
      <c r="CB132" s="18"/>
      <c r="CC132" s="18"/>
      <c r="CD132" s="18"/>
      <c r="CE132" s="18"/>
      <c r="CF132" s="18"/>
      <c r="CG132" s="18"/>
      <c r="CH132" s="18"/>
      <c r="CI132" s="18"/>
      <c r="CJ132" s="18" t="s">
        <v>5233</v>
      </c>
      <c r="CK132" s="18" t="s">
        <v>5372</v>
      </c>
      <c r="CL132" s="18">
        <v>2</v>
      </c>
      <c r="CM132" s="18"/>
      <c r="CN132" s="18"/>
      <c r="CO132" s="21">
        <v>44620</v>
      </c>
      <c r="CP132" s="18" t="s">
        <v>5079</v>
      </c>
      <c r="CQ132" s="18"/>
      <c r="CR132" s="21"/>
      <c r="CS132" s="18"/>
      <c r="CT132" s="31"/>
      <c r="CU132" s="33"/>
      <c r="CV132" s="67" t="str">
        <f>FLEET7[[#This Row],[Category]]</f>
        <v>Cargo Trailer</v>
      </c>
      <c r="CW132" s="22" t="str">
        <f t="shared" si="4"/>
        <v>DTC-22</v>
      </c>
      <c r="CX132" s="22" t="str">
        <f>IFERROR(TRIM(MID(FLEET7[[#This Row],[Secondary Asset Identifier]], FIND(" - ", FLEET7[[#This Row],[Secondary Asset Identifier]]) + 3, LEN(FLEET7[[#This Row],[Secondary Asset Identifier]]))),FLEET7[[#This Row],[Emp ID]])</f>
        <v/>
      </c>
      <c r="CY1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2" s="22" t="str">
        <f>FLEET7[[#This Row],[Assigned]]</f>
        <v/>
      </c>
      <c r="DA132" s="22" t="str">
        <f t="shared" si="5"/>
        <v>DTC-22</v>
      </c>
    </row>
    <row r="133" spans="1:105" x14ac:dyDescent="0.3">
      <c r="A133" s="17" t="s">
        <v>5060</v>
      </c>
      <c r="B133" s="18" t="s">
        <v>5061</v>
      </c>
      <c r="C133" s="18" t="s">
        <v>1861</v>
      </c>
      <c r="D133" s="18" t="s">
        <v>5230</v>
      </c>
      <c r="E133" s="18" t="s">
        <v>4055</v>
      </c>
      <c r="F133" s="18" t="s">
        <v>4058</v>
      </c>
      <c r="G133" s="18">
        <v>2020</v>
      </c>
      <c r="H133" s="18" t="s">
        <v>5286</v>
      </c>
      <c r="I133" s="19"/>
      <c r="J133" s="18"/>
      <c r="K133" s="20">
        <v>45728.478483796302</v>
      </c>
      <c r="L133" s="18" t="s">
        <v>5191</v>
      </c>
      <c r="M133" s="18"/>
      <c r="N133" s="18"/>
      <c r="O133" s="18"/>
      <c r="P133" s="18"/>
      <c r="Q133" s="18"/>
      <c r="R133" s="18" t="s">
        <v>8263</v>
      </c>
      <c r="S133" s="18"/>
      <c r="T133" s="18" t="s">
        <v>5067</v>
      </c>
      <c r="U133" s="18" t="s">
        <v>5232</v>
      </c>
      <c r="V133" s="18">
        <v>514</v>
      </c>
      <c r="W133" s="18"/>
      <c r="X133" s="18"/>
      <c r="Y133" s="18">
        <v>0</v>
      </c>
      <c r="Z133" s="18">
        <v>0</v>
      </c>
      <c r="AA133" s="18" t="s">
        <v>1861</v>
      </c>
      <c r="AB133" s="18" t="s">
        <v>4068</v>
      </c>
      <c r="AC133" s="18"/>
      <c r="AD133" s="18" t="s">
        <v>5513</v>
      </c>
      <c r="AE133" s="18" t="s">
        <v>5069</v>
      </c>
      <c r="AF133" s="18"/>
      <c r="AG133" s="18"/>
      <c r="AH133" s="18" t="s">
        <v>4069</v>
      </c>
      <c r="AI133" s="18"/>
      <c r="AJ133" s="18"/>
      <c r="AK133" s="18"/>
      <c r="AL133" s="18"/>
      <c r="AM133" s="18"/>
      <c r="AN133" s="18"/>
      <c r="AO133" s="18" t="s">
        <v>5070</v>
      </c>
      <c r="AP133" s="18" t="s">
        <v>5071</v>
      </c>
      <c r="AQ133" s="18">
        <v>0</v>
      </c>
      <c r="AR133" s="18">
        <v>0</v>
      </c>
      <c r="AS133" s="18" t="s">
        <v>5879</v>
      </c>
      <c r="AT133" s="18">
        <v>0</v>
      </c>
      <c r="AU133" s="18">
        <v>0</v>
      </c>
      <c r="AV133" s="18">
        <v>0</v>
      </c>
      <c r="AW133" s="18">
        <v>0</v>
      </c>
      <c r="AX133" s="18"/>
      <c r="AY133" s="18"/>
      <c r="AZ133" s="18"/>
      <c r="BA133" s="18"/>
      <c r="BB133" s="18"/>
      <c r="BC133" s="18"/>
      <c r="BD133" s="18"/>
      <c r="BE133" s="18"/>
      <c r="BF133" s="18"/>
      <c r="BG133" s="18"/>
      <c r="BH133" s="18"/>
      <c r="BI133" s="18"/>
      <c r="BJ133" s="18"/>
      <c r="BK133" s="18"/>
      <c r="BL133" s="18"/>
      <c r="BM133" s="18"/>
      <c r="BN133" s="18"/>
      <c r="BO133" s="18"/>
      <c r="BP133" s="18"/>
      <c r="BQ133" s="18"/>
      <c r="BR133" s="18"/>
      <c r="BS133" s="18"/>
      <c r="BT133" s="18"/>
      <c r="BU133" s="18"/>
      <c r="BV133" s="18"/>
      <c r="BW133" s="18"/>
      <c r="BX133" s="18"/>
      <c r="BY133" s="18"/>
      <c r="BZ133" s="18"/>
      <c r="CA133" s="18"/>
      <c r="CB133" s="18"/>
      <c r="CC133" s="18"/>
      <c r="CD133" s="18"/>
      <c r="CE133" s="18"/>
      <c r="CF133" s="18"/>
      <c r="CG133" s="18"/>
      <c r="CH133" s="18"/>
      <c r="CI133" s="18"/>
      <c r="CJ133" s="18" t="s">
        <v>5233</v>
      </c>
      <c r="CK133" s="18" t="s">
        <v>5514</v>
      </c>
      <c r="CL133" s="18"/>
      <c r="CM133" s="18"/>
      <c r="CN133" s="18"/>
      <c r="CO133" s="21">
        <v>45138</v>
      </c>
      <c r="CP133" s="21" t="s">
        <v>5079</v>
      </c>
      <c r="CQ133" s="18"/>
      <c r="CR133" s="21"/>
      <c r="CS133" s="18"/>
      <c r="CT133" s="31"/>
      <c r="CU133" s="33"/>
      <c r="CV133" s="67" t="str">
        <f>FLEET7[[#This Row],[Category]]</f>
        <v>Cargo Trailer</v>
      </c>
      <c r="CW133" s="22" t="str">
        <f t="shared" si="4"/>
        <v>DTC-23</v>
      </c>
      <c r="CX133" s="22" t="str">
        <f>IFERROR(TRIM(MID(FLEET7[[#This Row],[Secondary Asset Identifier]], FIND(" - ", FLEET7[[#This Row],[Secondary Asset Identifier]]) + 3, LEN(FLEET7[[#This Row],[Secondary Asset Identifier]]))),FLEET7[[#This Row],[Emp ID]])</f>
        <v/>
      </c>
      <c r="CY1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3" s="22" t="str">
        <f>FLEET7[[#This Row],[Assigned]]</f>
        <v/>
      </c>
      <c r="DA133" s="22" t="str">
        <f t="shared" si="5"/>
        <v>DTC-23</v>
      </c>
    </row>
    <row r="134" spans="1:105" x14ac:dyDescent="0.3">
      <c r="A134" s="17" t="s">
        <v>5060</v>
      </c>
      <c r="B134" s="18" t="s">
        <v>5061</v>
      </c>
      <c r="C134" s="18" t="s">
        <v>1862</v>
      </c>
      <c r="D134" s="18" t="s">
        <v>5230</v>
      </c>
      <c r="E134" s="18" t="s">
        <v>4038</v>
      </c>
      <c r="F134" s="18" t="s">
        <v>3824</v>
      </c>
      <c r="G134" s="18">
        <v>2020</v>
      </c>
      <c r="H134" s="18" t="s">
        <v>5286</v>
      </c>
      <c r="I134" s="19"/>
      <c r="J134" s="18"/>
      <c r="K134" s="20">
        <v>45789.231956018499</v>
      </c>
      <c r="L134" s="18" t="s">
        <v>5191</v>
      </c>
      <c r="M134" s="18"/>
      <c r="N134" s="18"/>
      <c r="O134" s="18"/>
      <c r="P134" s="18"/>
      <c r="Q134" s="18"/>
      <c r="R134" s="18" t="s">
        <v>5144</v>
      </c>
      <c r="S134" s="18"/>
      <c r="T134" s="18" t="s">
        <v>5067</v>
      </c>
      <c r="U134" s="18" t="s">
        <v>5232</v>
      </c>
      <c r="V134" s="18">
        <v>538</v>
      </c>
      <c r="W134" s="18"/>
      <c r="X134" s="18"/>
      <c r="Y134" s="18">
        <v>0</v>
      </c>
      <c r="Z134" s="18">
        <v>0</v>
      </c>
      <c r="AA134" s="18" t="s">
        <v>1750</v>
      </c>
      <c r="AB134" s="18" t="s">
        <v>4070</v>
      </c>
      <c r="AC134" s="18"/>
      <c r="AD134" s="18" t="s">
        <v>5455</v>
      </c>
      <c r="AE134" s="18" t="s">
        <v>5069</v>
      </c>
      <c r="AF134" s="18"/>
      <c r="AG134" s="18"/>
      <c r="AH134" s="18" t="s">
        <v>4052</v>
      </c>
      <c r="AI134" s="18"/>
      <c r="AJ134" s="18"/>
      <c r="AK134" s="18"/>
      <c r="AL134" s="18"/>
      <c r="AM134" s="18"/>
      <c r="AN134" s="18"/>
      <c r="AO134" s="18" t="s">
        <v>5070</v>
      </c>
      <c r="AP134" s="18" t="s">
        <v>5071</v>
      </c>
      <c r="AQ134" s="18">
        <v>0</v>
      </c>
      <c r="AR134" s="18">
        <v>0</v>
      </c>
      <c r="AS134" s="18" t="s">
        <v>5879</v>
      </c>
      <c r="AT134" s="18">
        <v>0</v>
      </c>
      <c r="AU134" s="18">
        <v>0</v>
      </c>
      <c r="AV134" s="18">
        <v>0</v>
      </c>
      <c r="AW134" s="18">
        <v>0</v>
      </c>
      <c r="AX134" s="18"/>
      <c r="AY134" s="18"/>
      <c r="AZ134" s="18"/>
      <c r="BA134" s="18"/>
      <c r="BB134" s="18"/>
      <c r="BC134" s="18"/>
      <c r="BD134" s="18"/>
      <c r="BE134" s="18"/>
      <c r="BF134" s="18"/>
      <c r="BG134" s="18"/>
      <c r="BH134" s="18"/>
      <c r="BI134" s="18"/>
      <c r="BJ134" s="18"/>
      <c r="BK134" s="18"/>
      <c r="BL134" s="18"/>
      <c r="BM134" s="18"/>
      <c r="BN134" s="18"/>
      <c r="BO134" s="18"/>
      <c r="BP134" s="18"/>
      <c r="BQ134" s="18"/>
      <c r="BR134" s="18"/>
      <c r="BS134" s="18"/>
      <c r="BT134" s="18"/>
      <c r="BU134" s="18"/>
      <c r="BV134" s="18"/>
      <c r="BW134" s="18"/>
      <c r="BX134" s="18"/>
      <c r="BY134" s="18"/>
      <c r="BZ134" s="18"/>
      <c r="CA134" s="18"/>
      <c r="CB134" s="18"/>
      <c r="CC134" s="18"/>
      <c r="CD134" s="18"/>
      <c r="CE134" s="18"/>
      <c r="CF134" s="18"/>
      <c r="CG134" s="18"/>
      <c r="CH134" s="18"/>
      <c r="CI134" s="18"/>
      <c r="CJ134" s="18" t="s">
        <v>5233</v>
      </c>
      <c r="CK134" s="18" t="s">
        <v>5456</v>
      </c>
      <c r="CL134" s="18"/>
      <c r="CM134" s="18"/>
      <c r="CN134" s="18"/>
      <c r="CO134" s="21">
        <v>45657</v>
      </c>
      <c r="CP134" s="21" t="s">
        <v>5079</v>
      </c>
      <c r="CQ134" s="18"/>
      <c r="CR134" s="21"/>
      <c r="CS134" s="18"/>
      <c r="CT134" s="31"/>
      <c r="CU134" s="33"/>
      <c r="CV134" s="67" t="str">
        <f>FLEET7[[#This Row],[Category]]</f>
        <v>Cargo Trailer</v>
      </c>
      <c r="CW134" s="22" t="str">
        <f t="shared" si="4"/>
        <v>DTC-24</v>
      </c>
      <c r="CX134" s="22" t="str">
        <f>IFERROR(TRIM(MID(FLEET7[[#This Row],[Secondary Asset Identifier]], FIND(" - ", FLEET7[[#This Row],[Secondary Asset Identifier]]) + 3, LEN(FLEET7[[#This Row],[Secondary Asset Identifier]]))),FLEET7[[#This Row],[Emp ID]])</f>
        <v/>
      </c>
      <c r="CY1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4" s="22" t="str">
        <f>FLEET7[[#This Row],[Assigned]]</f>
        <v/>
      </c>
      <c r="DA134" s="22" t="str">
        <f t="shared" si="5"/>
        <v>DTC-24</v>
      </c>
    </row>
    <row r="135" spans="1:105" x14ac:dyDescent="0.3">
      <c r="A135" s="17" t="s">
        <v>5060</v>
      </c>
      <c r="B135" s="18" t="s">
        <v>5061</v>
      </c>
      <c r="C135" s="18" t="s">
        <v>4071</v>
      </c>
      <c r="D135" s="18" t="s">
        <v>5230</v>
      </c>
      <c r="E135" s="18" t="s">
        <v>4009</v>
      </c>
      <c r="F135" s="18" t="s">
        <v>3824</v>
      </c>
      <c r="G135" s="18">
        <v>2023</v>
      </c>
      <c r="H135" s="18" t="s">
        <v>5286</v>
      </c>
      <c r="I135" s="19"/>
      <c r="J135" s="18"/>
      <c r="K135" s="20">
        <v>45789.234166666698</v>
      </c>
      <c r="L135" s="18" t="s">
        <v>5191</v>
      </c>
      <c r="M135" s="18"/>
      <c r="N135" s="18"/>
      <c r="O135" s="18"/>
      <c r="P135" s="18"/>
      <c r="Q135" s="18"/>
      <c r="R135" s="18" t="s">
        <v>5089</v>
      </c>
      <c r="S135" s="18"/>
      <c r="T135" s="18" t="s">
        <v>5067</v>
      </c>
      <c r="U135" s="18" t="s">
        <v>5232</v>
      </c>
      <c r="V135" s="18">
        <v>461</v>
      </c>
      <c r="W135" s="18"/>
      <c r="X135" s="18"/>
      <c r="Y135" s="18">
        <v>0</v>
      </c>
      <c r="Z135" s="18">
        <v>0</v>
      </c>
      <c r="AA135" s="18" t="s">
        <v>1758</v>
      </c>
      <c r="AB135" s="18" t="s">
        <v>4072</v>
      </c>
      <c r="AC135" s="18"/>
      <c r="AD135" s="18" t="s">
        <v>4074</v>
      </c>
      <c r="AE135" s="18" t="s">
        <v>5069</v>
      </c>
      <c r="AF135" s="18"/>
      <c r="AG135" s="18"/>
      <c r="AH135" s="18" t="s">
        <v>4073</v>
      </c>
      <c r="AI135" s="18"/>
      <c r="AJ135" s="18"/>
      <c r="AK135" s="18"/>
      <c r="AL135" s="18"/>
      <c r="AM135" s="18"/>
      <c r="AN135" s="18"/>
      <c r="AO135" s="18" t="s">
        <v>5070</v>
      </c>
      <c r="AP135" s="18" t="s">
        <v>5071</v>
      </c>
      <c r="AQ135" s="18">
        <v>0</v>
      </c>
      <c r="AR135" s="18">
        <v>0</v>
      </c>
      <c r="AS135" s="18" t="s">
        <v>5879</v>
      </c>
      <c r="AT135" s="18">
        <v>0</v>
      </c>
      <c r="AU135" s="18">
        <v>0</v>
      </c>
      <c r="AV135" s="18">
        <v>0</v>
      </c>
      <c r="AW135" s="18">
        <v>0</v>
      </c>
      <c r="AX135" s="18"/>
      <c r="AY135" s="18"/>
      <c r="AZ135" s="18"/>
      <c r="BA135" s="18"/>
      <c r="BB135" s="18"/>
      <c r="BC135" s="18"/>
      <c r="BD135" s="18"/>
      <c r="BE135" s="18"/>
      <c r="BF135" s="18" t="s">
        <v>642</v>
      </c>
      <c r="BG135" s="18"/>
      <c r="BH135" s="18"/>
      <c r="BI135" s="18"/>
      <c r="BJ135" s="18"/>
      <c r="BK135" s="18"/>
      <c r="BL135" s="18"/>
      <c r="BM135" s="18"/>
      <c r="BN135" s="18"/>
      <c r="BO135" s="18"/>
      <c r="BP135" s="18"/>
      <c r="BQ135" s="18"/>
      <c r="BR135" s="18"/>
      <c r="BS135" s="18"/>
      <c r="BT135" s="18"/>
      <c r="BU135" s="18"/>
      <c r="BV135" s="18"/>
      <c r="BW135" s="18"/>
      <c r="BX135" s="18"/>
      <c r="BY135" s="18"/>
      <c r="BZ135" s="18"/>
      <c r="CA135" s="18"/>
      <c r="CB135" s="18"/>
      <c r="CC135" s="18"/>
      <c r="CD135" s="18"/>
      <c r="CE135" s="18"/>
      <c r="CF135" s="18"/>
      <c r="CG135" s="18"/>
      <c r="CH135" s="18"/>
      <c r="CI135" s="18"/>
      <c r="CJ135" s="18" t="s">
        <v>5233</v>
      </c>
      <c r="CK135" s="18" t="s">
        <v>5395</v>
      </c>
      <c r="CL135" s="18"/>
      <c r="CM135" s="18"/>
      <c r="CN135" s="18"/>
      <c r="CO135" s="21">
        <v>45716</v>
      </c>
      <c r="CP135" s="21" t="s">
        <v>5079</v>
      </c>
      <c r="CQ135" s="18"/>
      <c r="CR135" s="21"/>
      <c r="CS135" s="18"/>
      <c r="CT135" s="31"/>
      <c r="CU135" s="33"/>
      <c r="CV135" s="67" t="str">
        <f>FLEET7[[#This Row],[Category]]</f>
        <v>Cargo Trailer</v>
      </c>
      <c r="CW135" s="22" t="str">
        <f t="shared" si="4"/>
        <v>DTC-25</v>
      </c>
      <c r="CX135" s="22" t="str">
        <f>IFERROR(TRIM(MID(FLEET7[[#This Row],[Secondary Asset Identifier]], FIND(" - ", FLEET7[[#This Row],[Secondary Asset Identifier]]) + 3, LEN(FLEET7[[#This Row],[Secondary Asset Identifier]]))),FLEET7[[#This Row],[Emp ID]])</f>
        <v>SALVADOR AGUILLON</v>
      </c>
      <c r="CY1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SALVADOR AGUILLON</v>
      </c>
      <c r="CZ135" s="22" t="str">
        <f>FLEET7[[#This Row],[Assigned]]</f>
        <v>SALVADOR AGUILLON</v>
      </c>
      <c r="DA135" s="22" t="str">
        <f t="shared" si="5"/>
        <v>DTC-25</v>
      </c>
    </row>
    <row r="136" spans="1:105" x14ac:dyDescent="0.3">
      <c r="A136" s="17" t="s">
        <v>5060</v>
      </c>
      <c r="B136" s="18" t="s">
        <v>5061</v>
      </c>
      <c r="C136" s="18" t="s">
        <v>4075</v>
      </c>
      <c r="D136" s="18" t="s">
        <v>5230</v>
      </c>
      <c r="E136" s="18" t="s">
        <v>4038</v>
      </c>
      <c r="F136" s="18" t="s">
        <v>4039</v>
      </c>
      <c r="G136" s="18">
        <v>2018</v>
      </c>
      <c r="H136" s="18" t="s">
        <v>5286</v>
      </c>
      <c r="I136" s="19"/>
      <c r="J136" s="18"/>
      <c r="K136" s="20"/>
      <c r="L136" s="18"/>
      <c r="M136" s="18"/>
      <c r="N136" s="18"/>
      <c r="O136" s="18"/>
      <c r="P136" s="18"/>
      <c r="Q136" s="18"/>
      <c r="R136" s="18"/>
      <c r="S136" s="18"/>
      <c r="T136" s="18" t="s">
        <v>5067</v>
      </c>
      <c r="U136" s="18" t="s">
        <v>5232</v>
      </c>
      <c r="V136" s="18"/>
      <c r="W136" s="18"/>
      <c r="X136" s="18"/>
      <c r="Y136" s="18"/>
      <c r="Z136" s="18"/>
      <c r="AA136" s="18" t="s">
        <v>4075</v>
      </c>
      <c r="AB136" s="18" t="s">
        <v>4076</v>
      </c>
      <c r="AC136" s="18"/>
      <c r="AD136" s="18"/>
      <c r="AE136" s="18" t="s">
        <v>5069</v>
      </c>
      <c r="AF136" s="18"/>
      <c r="AG136" s="18"/>
      <c r="AH136" s="18" t="s">
        <v>4077</v>
      </c>
      <c r="AI136" s="18"/>
      <c r="AJ136" s="18"/>
      <c r="AK136" s="18"/>
      <c r="AL136" s="18"/>
      <c r="AM136" s="18"/>
      <c r="AN136" s="18"/>
      <c r="AO136" s="18" t="s">
        <v>5070</v>
      </c>
      <c r="AP136" s="18" t="s">
        <v>5071</v>
      </c>
      <c r="AQ136" s="18"/>
      <c r="AR136" s="18">
        <v>0</v>
      </c>
      <c r="AS136" s="18" t="s">
        <v>5879</v>
      </c>
      <c r="AT136" s="18"/>
      <c r="AU136" s="18">
        <v>0</v>
      </c>
      <c r="AV136" s="18">
        <v>0</v>
      </c>
      <c r="AW136" s="18">
        <v>0</v>
      </c>
      <c r="AX136" s="18"/>
      <c r="AY136" s="18"/>
      <c r="AZ136" s="18"/>
      <c r="BA136" s="18"/>
      <c r="BB136" s="18"/>
      <c r="BC136" s="18"/>
      <c r="BD136" s="18"/>
      <c r="BE136" s="18"/>
      <c r="BF136" s="18"/>
      <c r="BG136" s="18"/>
      <c r="BH136" s="18"/>
      <c r="BI136" s="18"/>
      <c r="BJ136" s="18"/>
      <c r="BK136" s="18"/>
      <c r="BL136" s="18"/>
      <c r="BM136" s="18"/>
      <c r="BN136" s="18"/>
      <c r="BO136" s="18"/>
      <c r="BP136" s="18"/>
      <c r="BQ136" s="18"/>
      <c r="BR136" s="18"/>
      <c r="BS136" s="18"/>
      <c r="BT136" s="18"/>
      <c r="BU136" s="18"/>
      <c r="BV136" s="18"/>
      <c r="BW136" s="18"/>
      <c r="BX136" s="18"/>
      <c r="BY136" s="18"/>
      <c r="BZ136" s="18"/>
      <c r="CA136" s="18"/>
      <c r="CB136" s="18"/>
      <c r="CC136" s="18"/>
      <c r="CD136" s="18"/>
      <c r="CE136" s="18"/>
      <c r="CF136" s="18"/>
      <c r="CG136" s="18"/>
      <c r="CH136" s="18"/>
      <c r="CI136" s="18"/>
      <c r="CJ136" s="18"/>
      <c r="CK136" s="18"/>
      <c r="CL136" s="18"/>
      <c r="CM136" s="18"/>
      <c r="CN136" s="18"/>
      <c r="CO136" s="21"/>
      <c r="CP136" s="21" t="s">
        <v>5079</v>
      </c>
      <c r="CQ136" s="18"/>
      <c r="CR136" s="21"/>
      <c r="CS136" s="18"/>
      <c r="CT136" s="31"/>
      <c r="CU136" s="33"/>
      <c r="CV136" s="67" t="str">
        <f>FLEET7[[#This Row],[Category]]</f>
        <v>Cargo Trailer</v>
      </c>
      <c r="CW136" s="22" t="str">
        <f t="shared" si="4"/>
        <v>DTC-27</v>
      </c>
      <c r="CX136" s="22" t="str">
        <f>IFERROR(TRIM(MID(FLEET7[[#This Row],[Secondary Asset Identifier]], FIND(" - ", FLEET7[[#This Row],[Secondary Asset Identifier]]) + 3, LEN(FLEET7[[#This Row],[Secondary Asset Identifier]]))),FLEET7[[#This Row],[Emp ID]])</f>
        <v/>
      </c>
      <c r="CY1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6" s="22" t="str">
        <f>FLEET7[[#This Row],[Assigned]]</f>
        <v/>
      </c>
      <c r="DA136" s="22" t="str">
        <f t="shared" si="5"/>
        <v>DTC-27</v>
      </c>
    </row>
    <row r="137" spans="1:105" x14ac:dyDescent="0.3">
      <c r="A137" s="17" t="s">
        <v>5060</v>
      </c>
      <c r="B137" s="18" t="s">
        <v>5061</v>
      </c>
      <c r="C137" s="18" t="s">
        <v>3497</v>
      </c>
      <c r="D137" s="18" t="s">
        <v>5230</v>
      </c>
      <c r="E137" s="18" t="s">
        <v>4042</v>
      </c>
      <c r="F137" s="18" t="s">
        <v>3824</v>
      </c>
      <c r="G137" s="18">
        <v>2022</v>
      </c>
      <c r="H137" s="18" t="s">
        <v>5286</v>
      </c>
      <c r="I137" s="19"/>
      <c r="J137" s="18"/>
      <c r="K137" s="20">
        <v>45788.490370370397</v>
      </c>
      <c r="L137" s="18" t="s">
        <v>5191</v>
      </c>
      <c r="M137" s="18"/>
      <c r="N137" s="18"/>
      <c r="O137" s="18"/>
      <c r="P137" s="18"/>
      <c r="Q137" s="18"/>
      <c r="R137" s="18" t="s">
        <v>7651</v>
      </c>
      <c r="S137" s="18"/>
      <c r="T137" s="18" t="s">
        <v>5067</v>
      </c>
      <c r="U137" s="18" t="s">
        <v>5232</v>
      </c>
      <c r="V137" s="18">
        <v>388</v>
      </c>
      <c r="W137" s="18"/>
      <c r="X137" s="18"/>
      <c r="Y137" s="18">
        <v>0</v>
      </c>
      <c r="Z137" s="18">
        <v>0</v>
      </c>
      <c r="AA137" s="18" t="s">
        <v>3497</v>
      </c>
      <c r="AB137" s="18" t="s">
        <v>4078</v>
      </c>
      <c r="AC137" s="18" t="s">
        <v>5761</v>
      </c>
      <c r="AD137" s="18" t="s">
        <v>4080</v>
      </c>
      <c r="AE137" s="18" t="s">
        <v>5069</v>
      </c>
      <c r="AF137" s="18"/>
      <c r="AG137" s="18"/>
      <c r="AH137" s="18" t="s">
        <v>4079</v>
      </c>
      <c r="AI137" s="18"/>
      <c r="AJ137" s="18"/>
      <c r="AK137" s="18"/>
      <c r="AL137" s="18"/>
      <c r="AM137" s="18"/>
      <c r="AN137" s="18"/>
      <c r="AO137" s="18" t="s">
        <v>5070</v>
      </c>
      <c r="AP137" s="18" t="s">
        <v>5071</v>
      </c>
      <c r="AQ137" s="18">
        <v>0</v>
      </c>
      <c r="AR137" s="18">
        <v>0</v>
      </c>
      <c r="AS137" s="18" t="s">
        <v>5879</v>
      </c>
      <c r="AT137" s="18">
        <v>0</v>
      </c>
      <c r="AU137" s="18">
        <v>0</v>
      </c>
      <c r="AV137" s="18">
        <v>0</v>
      </c>
      <c r="AW137" s="18">
        <v>0</v>
      </c>
      <c r="AX137" s="18" t="s">
        <v>7850</v>
      </c>
      <c r="AY137" s="18"/>
      <c r="AZ137" s="18"/>
      <c r="BA137" s="18"/>
      <c r="BB137" s="18"/>
      <c r="BC137" s="18"/>
      <c r="BD137" s="18"/>
      <c r="BE137" s="18"/>
      <c r="BF137" s="18"/>
      <c r="BG137" s="18"/>
      <c r="BH137" s="18"/>
      <c r="BI137" s="18"/>
      <c r="BJ137" s="18"/>
      <c r="BK137" s="18"/>
      <c r="BL137" s="18"/>
      <c r="BM137" s="18"/>
      <c r="BN137" s="18"/>
      <c r="BO137" s="18"/>
      <c r="BP137" s="18"/>
      <c r="BQ137" s="18"/>
      <c r="BR137" s="18"/>
      <c r="BS137" s="18"/>
      <c r="BT137" s="18"/>
      <c r="BU137" s="18"/>
      <c r="BV137" s="18"/>
      <c r="BW137" s="18"/>
      <c r="BX137" s="18"/>
      <c r="BY137" s="18"/>
      <c r="BZ137" s="18"/>
      <c r="CA137" s="18"/>
      <c r="CB137" s="18"/>
      <c r="CC137" s="18"/>
      <c r="CD137" s="18"/>
      <c r="CE137" s="18"/>
      <c r="CF137" s="18"/>
      <c r="CG137" s="18"/>
      <c r="CH137" s="18"/>
      <c r="CI137" s="18"/>
      <c r="CJ137" s="18" t="s">
        <v>5233</v>
      </c>
      <c r="CK137" s="18" t="s">
        <v>5762</v>
      </c>
      <c r="CL137" s="18">
        <v>2</v>
      </c>
      <c r="CM137" s="18"/>
      <c r="CN137" s="18"/>
      <c r="CO137" s="21">
        <v>45777</v>
      </c>
      <c r="CP137" s="21" t="s">
        <v>5079</v>
      </c>
      <c r="CQ137" s="18"/>
      <c r="CR137" s="21"/>
      <c r="CS137" s="18"/>
      <c r="CT137" s="31"/>
      <c r="CU137" s="33"/>
      <c r="CV137" s="67" t="str">
        <f>FLEET7[[#This Row],[Category]]</f>
        <v>Cargo Trailer</v>
      </c>
      <c r="CW137" s="22" t="str">
        <f t="shared" si="4"/>
        <v>DTC-28</v>
      </c>
      <c r="CX137" s="22" t="str">
        <f>IFERROR(TRIM(MID(FLEET7[[#This Row],[Secondary Asset Identifier]], FIND(" - ", FLEET7[[#This Row],[Secondary Asset Identifier]]) + 3, LEN(FLEET7[[#This Row],[Secondary Asset Identifier]]))),FLEET7[[#This Row],[Emp ID]])</f>
        <v/>
      </c>
      <c r="CY1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7" s="22" t="str">
        <f>FLEET7[[#This Row],[Assigned]]</f>
        <v/>
      </c>
      <c r="DA137" s="22" t="str">
        <f t="shared" si="5"/>
        <v>DTC-28</v>
      </c>
    </row>
    <row r="138" spans="1:105" x14ac:dyDescent="0.3">
      <c r="A138" s="17" t="s">
        <v>5060</v>
      </c>
      <c r="B138" s="18" t="s">
        <v>5061</v>
      </c>
      <c r="C138" s="18" t="s">
        <v>7728</v>
      </c>
      <c r="D138" s="18" t="s">
        <v>5230</v>
      </c>
      <c r="E138" s="18" t="s">
        <v>4042</v>
      </c>
      <c r="F138" s="18" t="s">
        <v>3824</v>
      </c>
      <c r="G138" s="18">
        <v>2022</v>
      </c>
      <c r="H138" s="18" t="s">
        <v>5286</v>
      </c>
      <c r="I138" s="19"/>
      <c r="J138" s="18"/>
      <c r="K138" s="20">
        <v>45788.978263888901</v>
      </c>
      <c r="L138" s="18" t="s">
        <v>5191</v>
      </c>
      <c r="M138" s="18"/>
      <c r="N138" s="18"/>
      <c r="O138" s="18"/>
      <c r="P138" s="18"/>
      <c r="Q138" s="18"/>
      <c r="R138" s="18" t="s">
        <v>7851</v>
      </c>
      <c r="S138" s="18"/>
      <c r="T138" s="18" t="s">
        <v>5067</v>
      </c>
      <c r="U138" s="18" t="s">
        <v>5232</v>
      </c>
      <c r="V138" s="18">
        <v>649</v>
      </c>
      <c r="W138" s="18"/>
      <c r="X138" s="18"/>
      <c r="Y138" s="18">
        <v>0</v>
      </c>
      <c r="Z138" s="18">
        <v>0</v>
      </c>
      <c r="AA138" s="18" t="s">
        <v>4081</v>
      </c>
      <c r="AB138" s="18" t="s">
        <v>4082</v>
      </c>
      <c r="AC138" s="18"/>
      <c r="AD138" s="18" t="s">
        <v>4084</v>
      </c>
      <c r="AE138" s="18" t="s">
        <v>5069</v>
      </c>
      <c r="AF138" s="18"/>
      <c r="AG138" s="18"/>
      <c r="AH138" s="18" t="s">
        <v>4083</v>
      </c>
      <c r="AI138" s="18"/>
      <c r="AJ138" s="18"/>
      <c r="AK138" s="18"/>
      <c r="AL138" s="18"/>
      <c r="AM138" s="18"/>
      <c r="AN138" s="18"/>
      <c r="AO138" s="18" t="s">
        <v>5070</v>
      </c>
      <c r="AP138" s="18" t="s">
        <v>5071</v>
      </c>
      <c r="AQ138" s="18">
        <v>0</v>
      </c>
      <c r="AR138" s="18">
        <v>0</v>
      </c>
      <c r="AS138" s="18" t="s">
        <v>5879</v>
      </c>
      <c r="AT138" s="18">
        <v>0</v>
      </c>
      <c r="AU138" s="18">
        <v>0</v>
      </c>
      <c r="AV138" s="18">
        <v>0</v>
      </c>
      <c r="AW138" s="18">
        <v>0</v>
      </c>
      <c r="AX138" s="18"/>
      <c r="AY138" s="18"/>
      <c r="AZ138" s="18"/>
      <c r="BA138" s="18"/>
      <c r="BB138" s="18"/>
      <c r="BC138" s="18"/>
      <c r="BD138" s="18"/>
      <c r="BE138" s="18"/>
      <c r="BF138" s="18"/>
      <c r="BG138" s="18"/>
      <c r="BH138" s="18"/>
      <c r="BI138" s="18"/>
      <c r="BJ138" s="18"/>
      <c r="BK138" s="18"/>
      <c r="BL138" s="18"/>
      <c r="BM138" s="18"/>
      <c r="BN138" s="18"/>
      <c r="BO138" s="18"/>
      <c r="BP138" s="18"/>
      <c r="BQ138" s="18"/>
      <c r="BR138" s="18"/>
      <c r="BS138" s="18"/>
      <c r="BT138" s="18"/>
      <c r="BU138" s="18"/>
      <c r="BV138" s="18"/>
      <c r="BW138" s="18"/>
      <c r="BX138" s="18"/>
      <c r="BY138" s="18"/>
      <c r="BZ138" s="18"/>
      <c r="CA138" s="18"/>
      <c r="CB138" s="18"/>
      <c r="CC138" s="18"/>
      <c r="CD138" s="18"/>
      <c r="CE138" s="18"/>
      <c r="CF138" s="18"/>
      <c r="CG138" s="18"/>
      <c r="CH138" s="18"/>
      <c r="CI138" s="18"/>
      <c r="CJ138" s="18" t="s">
        <v>5233</v>
      </c>
      <c r="CK138" s="18" t="s">
        <v>5549</v>
      </c>
      <c r="CL138" s="18"/>
      <c r="CM138" s="18"/>
      <c r="CN138" s="18"/>
      <c r="CO138" s="21">
        <v>45777</v>
      </c>
      <c r="CP138" s="21" t="s">
        <v>5079</v>
      </c>
      <c r="CQ138" s="18"/>
      <c r="CR138" s="21"/>
      <c r="CS138" s="18"/>
      <c r="CT138" s="31"/>
      <c r="CU138" s="33"/>
      <c r="CV138" s="67" t="str">
        <f>FLEET7[[#This Row],[Category]]</f>
        <v>Cargo Trailer</v>
      </c>
      <c r="CW138" s="22" t="str">
        <f t="shared" si="4"/>
        <v>DTC-29</v>
      </c>
      <c r="CX138" s="22" t="str">
        <f>IFERROR(TRIM(MID(FLEET7[[#This Row],[Secondary Asset Identifier]], FIND(" - ", FLEET7[[#This Row],[Secondary Asset Identifier]]) + 3, LEN(FLEET7[[#This Row],[Secondary Asset Identifier]]))),FLEET7[[#This Row],[Emp ID]])</f>
        <v>ALONSO MIRAMONTES</v>
      </c>
      <c r="CY1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ALONSO MIRAMONTES</v>
      </c>
      <c r="CZ138" s="22" t="str">
        <f>FLEET7[[#This Row],[Assigned]]</f>
        <v>ALONSO MIRAMONTES</v>
      </c>
      <c r="DA138" s="22" t="str">
        <f t="shared" si="5"/>
        <v>DTC-29</v>
      </c>
    </row>
    <row r="139" spans="1:105" x14ac:dyDescent="0.3">
      <c r="A139" s="17" t="s">
        <v>5060</v>
      </c>
      <c r="B139" s="18" t="s">
        <v>5061</v>
      </c>
      <c r="C139" s="18" t="s">
        <v>4085</v>
      </c>
      <c r="D139" s="18" t="s">
        <v>5230</v>
      </c>
      <c r="E139" s="18" t="s">
        <v>4042</v>
      </c>
      <c r="F139" s="18" t="s">
        <v>3824</v>
      </c>
      <c r="G139" s="18">
        <v>2022</v>
      </c>
      <c r="H139" s="18" t="s">
        <v>5286</v>
      </c>
      <c r="I139" s="19"/>
      <c r="J139" s="18"/>
      <c r="K139" s="20">
        <v>45789.235289351898</v>
      </c>
      <c r="L139" s="18" t="s">
        <v>5191</v>
      </c>
      <c r="M139" s="18"/>
      <c r="N139" s="18"/>
      <c r="O139" s="18"/>
      <c r="P139" s="18"/>
      <c r="Q139" s="18"/>
      <c r="R139" s="18" t="s">
        <v>7651</v>
      </c>
      <c r="S139" s="18"/>
      <c r="T139" s="18" t="s">
        <v>5067</v>
      </c>
      <c r="U139" s="18" t="s">
        <v>5232</v>
      </c>
      <c r="V139" s="18">
        <v>538</v>
      </c>
      <c r="W139" s="18"/>
      <c r="X139" s="18"/>
      <c r="Y139" s="18">
        <v>0</v>
      </c>
      <c r="Z139" s="18">
        <v>0</v>
      </c>
      <c r="AA139" s="18" t="s">
        <v>4085</v>
      </c>
      <c r="AB139" s="18" t="s">
        <v>4086</v>
      </c>
      <c r="AC139" s="18"/>
      <c r="AD139" s="18" t="s">
        <v>4087</v>
      </c>
      <c r="AE139" s="18" t="s">
        <v>5069</v>
      </c>
      <c r="AF139" s="18"/>
      <c r="AG139" s="18"/>
      <c r="AH139" s="18" t="s">
        <v>4079</v>
      </c>
      <c r="AI139" s="18"/>
      <c r="AJ139" s="18"/>
      <c r="AK139" s="18"/>
      <c r="AL139" s="18"/>
      <c r="AM139" s="18"/>
      <c r="AN139" s="18"/>
      <c r="AO139" s="18" t="s">
        <v>5070</v>
      </c>
      <c r="AP139" s="18" t="s">
        <v>5071</v>
      </c>
      <c r="AQ139" s="18">
        <v>0</v>
      </c>
      <c r="AR139" s="18">
        <v>0</v>
      </c>
      <c r="AS139" s="18" t="s">
        <v>5879</v>
      </c>
      <c r="AT139" s="18">
        <v>0</v>
      </c>
      <c r="AU139" s="18">
        <v>0</v>
      </c>
      <c r="AV139" s="18">
        <v>0</v>
      </c>
      <c r="AW139" s="18">
        <v>0</v>
      </c>
      <c r="AX139" s="18"/>
      <c r="AY139" s="18"/>
      <c r="AZ139" s="18"/>
      <c r="BA139" s="18"/>
      <c r="BB139" s="18"/>
      <c r="BC139" s="18"/>
      <c r="BD139" s="18"/>
      <c r="BE139" s="18"/>
      <c r="BF139" s="18"/>
      <c r="BG139" s="18"/>
      <c r="BH139" s="18"/>
      <c r="BI139" s="18"/>
      <c r="BJ139" s="18"/>
      <c r="BK139" s="18"/>
      <c r="BL139" s="18"/>
      <c r="BM139" s="18"/>
      <c r="BN139" s="18"/>
      <c r="BO139" s="18"/>
      <c r="BP139" s="18"/>
      <c r="BQ139" s="18"/>
      <c r="BR139" s="18"/>
      <c r="BS139" s="18"/>
      <c r="BT139" s="18"/>
      <c r="BU139" s="18"/>
      <c r="BV139" s="18"/>
      <c r="BW139" s="18"/>
      <c r="BX139" s="18"/>
      <c r="BY139" s="18"/>
      <c r="BZ139" s="18"/>
      <c r="CA139" s="18"/>
      <c r="CB139" s="18"/>
      <c r="CC139" s="18"/>
      <c r="CD139" s="18"/>
      <c r="CE139" s="18"/>
      <c r="CF139" s="18"/>
      <c r="CG139" s="18"/>
      <c r="CH139" s="18"/>
      <c r="CI139" s="18"/>
      <c r="CJ139" s="18" t="s">
        <v>5233</v>
      </c>
      <c r="CK139" s="18" t="s">
        <v>5337</v>
      </c>
      <c r="CL139" s="18"/>
      <c r="CM139" s="18"/>
      <c r="CN139" s="18"/>
      <c r="CO139" s="21">
        <v>45473</v>
      </c>
      <c r="CP139" s="18" t="s">
        <v>5079</v>
      </c>
      <c r="CQ139" s="18"/>
      <c r="CR139" s="21"/>
      <c r="CS139" s="18"/>
      <c r="CT139" s="31"/>
      <c r="CU139" s="33"/>
      <c r="CV139" s="67" t="str">
        <f>FLEET7[[#This Row],[Category]]</f>
        <v>Cargo Trailer</v>
      </c>
      <c r="CW139" s="22" t="str">
        <f t="shared" si="4"/>
        <v>DTC-30</v>
      </c>
      <c r="CX139" s="22" t="str">
        <f>IFERROR(TRIM(MID(FLEET7[[#This Row],[Secondary Asset Identifier]], FIND(" - ", FLEET7[[#This Row],[Secondary Asset Identifier]]) + 3, LEN(FLEET7[[#This Row],[Secondary Asset Identifier]]))),FLEET7[[#This Row],[Emp ID]])</f>
        <v/>
      </c>
      <c r="CY1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39" s="22" t="str">
        <f>FLEET7[[#This Row],[Assigned]]</f>
        <v/>
      </c>
      <c r="DA139" s="22" t="str">
        <f t="shared" si="5"/>
        <v>DTC-30</v>
      </c>
    </row>
    <row r="140" spans="1:105" x14ac:dyDescent="0.3">
      <c r="A140" s="17" t="s">
        <v>5060</v>
      </c>
      <c r="B140" s="18" t="s">
        <v>5061</v>
      </c>
      <c r="C140" s="18" t="s">
        <v>4088</v>
      </c>
      <c r="D140" s="18" t="s">
        <v>5230</v>
      </c>
      <c r="E140" s="18" t="s">
        <v>4009</v>
      </c>
      <c r="F140" s="18" t="s">
        <v>3824</v>
      </c>
      <c r="G140" s="18">
        <v>2023</v>
      </c>
      <c r="H140" s="18" t="s">
        <v>5286</v>
      </c>
      <c r="I140" s="19"/>
      <c r="J140" s="18"/>
      <c r="K140" s="20">
        <v>45789.230324074102</v>
      </c>
      <c r="L140" s="18" t="s">
        <v>5191</v>
      </c>
      <c r="M140" s="18"/>
      <c r="N140" s="18"/>
      <c r="O140" s="18"/>
      <c r="P140" s="18"/>
      <c r="Q140" s="18"/>
      <c r="R140" s="18" t="s">
        <v>7651</v>
      </c>
      <c r="S140" s="18"/>
      <c r="T140" s="18" t="s">
        <v>5067</v>
      </c>
      <c r="U140" s="18" t="s">
        <v>5232</v>
      </c>
      <c r="V140" s="18">
        <v>474</v>
      </c>
      <c r="W140" s="18"/>
      <c r="X140" s="18"/>
      <c r="Y140" s="18">
        <v>0</v>
      </c>
      <c r="Z140" s="18">
        <v>0</v>
      </c>
      <c r="AA140" s="18" t="s">
        <v>4088</v>
      </c>
      <c r="AB140" s="18" t="s">
        <v>4089</v>
      </c>
      <c r="AC140" s="18"/>
      <c r="AD140" s="18" t="s">
        <v>5487</v>
      </c>
      <c r="AE140" s="18" t="s">
        <v>5069</v>
      </c>
      <c r="AF140" s="18"/>
      <c r="AG140" s="18"/>
      <c r="AH140" s="18" t="s">
        <v>4073</v>
      </c>
      <c r="AI140" s="18"/>
      <c r="AJ140" s="18"/>
      <c r="AK140" s="18"/>
      <c r="AL140" s="18"/>
      <c r="AM140" s="18"/>
      <c r="AN140" s="18"/>
      <c r="AO140" s="18" t="s">
        <v>5070</v>
      </c>
      <c r="AP140" s="18" t="s">
        <v>5071</v>
      </c>
      <c r="AQ140" s="18">
        <v>0</v>
      </c>
      <c r="AR140" s="18">
        <v>0</v>
      </c>
      <c r="AS140" s="18" t="s">
        <v>5879</v>
      </c>
      <c r="AT140" s="18">
        <v>0</v>
      </c>
      <c r="AU140" s="18">
        <v>0</v>
      </c>
      <c r="AV140" s="18">
        <v>0</v>
      </c>
      <c r="AW140" s="18">
        <v>0</v>
      </c>
      <c r="AX140" s="18"/>
      <c r="AY140" s="18"/>
      <c r="AZ140" s="18"/>
      <c r="BA140" s="18"/>
      <c r="BB140" s="18"/>
      <c r="BC140" s="18"/>
      <c r="BD140" s="18"/>
      <c r="BE140" s="18"/>
      <c r="BF140" s="18"/>
      <c r="BG140" s="18"/>
      <c r="BH140" s="18"/>
      <c r="BI140" s="18"/>
      <c r="BJ140" s="18"/>
      <c r="BK140" s="18"/>
      <c r="BL140" s="18"/>
      <c r="BM140" s="18"/>
      <c r="BN140" s="18"/>
      <c r="BO140" s="18"/>
      <c r="BP140" s="18"/>
      <c r="BQ140" s="18"/>
      <c r="BR140" s="18"/>
      <c r="BS140" s="18"/>
      <c r="BT140" s="18"/>
      <c r="BU140" s="18"/>
      <c r="BV140" s="18"/>
      <c r="BW140" s="18"/>
      <c r="BX140" s="18"/>
      <c r="BY140" s="18"/>
      <c r="BZ140" s="18"/>
      <c r="CA140" s="18"/>
      <c r="CB140" s="18"/>
      <c r="CC140" s="18"/>
      <c r="CD140" s="18"/>
      <c r="CE140" s="18"/>
      <c r="CF140" s="18"/>
      <c r="CG140" s="18"/>
      <c r="CH140" s="18"/>
      <c r="CI140" s="18"/>
      <c r="CJ140" s="18" t="s">
        <v>5233</v>
      </c>
      <c r="CK140" s="18" t="s">
        <v>5488</v>
      </c>
      <c r="CL140" s="18"/>
      <c r="CM140" s="18"/>
      <c r="CN140" s="18"/>
      <c r="CO140" s="21">
        <v>45869</v>
      </c>
      <c r="CP140" s="18" t="s">
        <v>5079</v>
      </c>
      <c r="CQ140" s="18"/>
      <c r="CR140" s="21"/>
      <c r="CS140" s="18"/>
      <c r="CT140" s="31"/>
      <c r="CU140" s="33"/>
      <c r="CV140" s="67" t="str">
        <f>FLEET7[[#This Row],[Category]]</f>
        <v>Cargo Trailer</v>
      </c>
      <c r="CW140" s="22" t="str">
        <f t="shared" si="4"/>
        <v>DTC-31</v>
      </c>
      <c r="CX140" s="22" t="str">
        <f>IFERROR(TRIM(MID(FLEET7[[#This Row],[Secondary Asset Identifier]], FIND(" - ", FLEET7[[#This Row],[Secondary Asset Identifier]]) + 3, LEN(FLEET7[[#This Row],[Secondary Asset Identifier]]))),FLEET7[[#This Row],[Emp ID]])</f>
        <v/>
      </c>
      <c r="CY1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0" s="22" t="str">
        <f>FLEET7[[#This Row],[Assigned]]</f>
        <v/>
      </c>
      <c r="DA140" s="22" t="str">
        <f t="shared" si="5"/>
        <v>DTC-31</v>
      </c>
    </row>
    <row r="141" spans="1:105" x14ac:dyDescent="0.3">
      <c r="A141" s="17" t="s">
        <v>5060</v>
      </c>
      <c r="B141" s="18" t="s">
        <v>5061</v>
      </c>
      <c r="C141" s="18" t="s">
        <v>4090</v>
      </c>
      <c r="D141" s="18" t="s">
        <v>5230</v>
      </c>
      <c r="E141" s="18" t="s">
        <v>4092</v>
      </c>
      <c r="F141" s="18" t="s">
        <v>4093</v>
      </c>
      <c r="G141" s="18">
        <v>2018</v>
      </c>
      <c r="H141" s="18" t="s">
        <v>5306</v>
      </c>
      <c r="I141" s="19"/>
      <c r="J141" s="18"/>
      <c r="K141" s="20">
        <v>45789.236076388901</v>
      </c>
      <c r="L141" s="18" t="s">
        <v>5191</v>
      </c>
      <c r="M141" s="18"/>
      <c r="N141" s="18"/>
      <c r="O141" s="18"/>
      <c r="P141" s="18"/>
      <c r="Q141" s="18"/>
      <c r="R141" s="18" t="s">
        <v>5066</v>
      </c>
      <c r="S141" s="18"/>
      <c r="T141" s="18" t="s">
        <v>5067</v>
      </c>
      <c r="U141" s="18" t="s">
        <v>5232</v>
      </c>
      <c r="V141" s="18">
        <v>551</v>
      </c>
      <c r="W141" s="18"/>
      <c r="X141" s="18"/>
      <c r="Y141" s="18">
        <v>0</v>
      </c>
      <c r="Z141" s="18">
        <v>0</v>
      </c>
      <c r="AA141" s="18"/>
      <c r="AB141" s="18" t="s">
        <v>4091</v>
      </c>
      <c r="AC141" s="18"/>
      <c r="AD141" s="18" t="s">
        <v>5311</v>
      </c>
      <c r="AE141" s="18" t="s">
        <v>5069</v>
      </c>
      <c r="AF141" s="18"/>
      <c r="AG141" s="18"/>
      <c r="AH141" s="18" t="s">
        <v>4094</v>
      </c>
      <c r="AI141" s="18"/>
      <c r="AJ141" s="18"/>
      <c r="AK141" s="18"/>
      <c r="AL141" s="18"/>
      <c r="AM141" s="18"/>
      <c r="AN141" s="18"/>
      <c r="AO141" s="18" t="s">
        <v>5070</v>
      </c>
      <c r="AP141" s="18" t="s">
        <v>5071</v>
      </c>
      <c r="AQ141" s="18">
        <v>0</v>
      </c>
      <c r="AR141" s="18">
        <v>0</v>
      </c>
      <c r="AS141" s="18" t="s">
        <v>5879</v>
      </c>
      <c r="AT141" s="18">
        <v>0</v>
      </c>
      <c r="AU141" s="18">
        <v>0</v>
      </c>
      <c r="AV141" s="18">
        <v>0</v>
      </c>
      <c r="AW141" s="18">
        <v>0</v>
      </c>
      <c r="AX141" s="18"/>
      <c r="AY141" s="18"/>
      <c r="AZ141" s="18"/>
      <c r="BA141" s="18"/>
      <c r="BB141" s="18"/>
      <c r="BC141" s="18"/>
      <c r="BD141" s="18"/>
      <c r="BE141" s="18"/>
      <c r="BF141" s="18"/>
      <c r="BG141" s="18"/>
      <c r="BH141" s="18"/>
      <c r="BI141" s="18"/>
      <c r="BJ141" s="18"/>
      <c r="BK141" s="18"/>
      <c r="BL141" s="18"/>
      <c r="BM141" s="18"/>
      <c r="BN141" s="18"/>
      <c r="BO141" s="18"/>
      <c r="BP141" s="18"/>
      <c r="BQ141" s="18"/>
      <c r="BR141" s="18"/>
      <c r="BS141" s="18"/>
      <c r="BT141" s="18"/>
      <c r="BU141" s="18"/>
      <c r="BV141" s="18"/>
      <c r="BW141" s="18"/>
      <c r="BX141" s="18"/>
      <c r="BY141" s="18"/>
      <c r="BZ141" s="18"/>
      <c r="CA141" s="18"/>
      <c r="CB141" s="18"/>
      <c r="CC141" s="18"/>
      <c r="CD141" s="18"/>
      <c r="CE141" s="18"/>
      <c r="CF141" s="18"/>
      <c r="CG141" s="18"/>
      <c r="CH141" s="18"/>
      <c r="CI141" s="18"/>
      <c r="CJ141" s="18" t="s">
        <v>5233</v>
      </c>
      <c r="CK141" s="18" t="s">
        <v>5312</v>
      </c>
      <c r="CL141" s="18"/>
      <c r="CM141" s="18"/>
      <c r="CN141" s="18"/>
      <c r="CO141" s="21">
        <v>45626</v>
      </c>
      <c r="CP141" s="18" t="s">
        <v>5079</v>
      </c>
      <c r="CQ141" s="18"/>
      <c r="CR141" s="21"/>
      <c r="CS141" s="18"/>
      <c r="CT141" s="31"/>
      <c r="CU141" s="33"/>
      <c r="CV141" s="67" t="str">
        <f>FLEET7[[#This Row],[Category]]</f>
        <v>Dump Trailer</v>
      </c>
      <c r="CW141" s="22" t="str">
        <f t="shared" si="4"/>
        <v>DTD-01</v>
      </c>
      <c r="CX141" s="22" t="str">
        <f>IFERROR(TRIM(MID(FLEET7[[#This Row],[Secondary Asset Identifier]], FIND(" - ", FLEET7[[#This Row],[Secondary Asset Identifier]]) + 3, LEN(FLEET7[[#This Row],[Secondary Asset Identifier]]))),FLEET7[[#This Row],[Emp ID]])</f>
        <v/>
      </c>
      <c r="CY1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1" s="22" t="str">
        <f>FLEET7[[#This Row],[Assigned]]</f>
        <v/>
      </c>
      <c r="DA141" s="22" t="str">
        <f t="shared" si="5"/>
        <v>DTD-01</v>
      </c>
    </row>
    <row r="142" spans="1:105" x14ac:dyDescent="0.3">
      <c r="A142" s="17" t="s">
        <v>5060</v>
      </c>
      <c r="B142" s="18" t="s">
        <v>5061</v>
      </c>
      <c r="C142" s="18" t="s">
        <v>4095</v>
      </c>
      <c r="D142" s="18" t="s">
        <v>5230</v>
      </c>
      <c r="E142" s="18" t="s">
        <v>3827</v>
      </c>
      <c r="F142" s="18" t="s">
        <v>3824</v>
      </c>
      <c r="G142" s="18">
        <v>2022</v>
      </c>
      <c r="H142" s="18" t="s">
        <v>5306</v>
      </c>
      <c r="I142" s="19"/>
      <c r="J142" s="18"/>
      <c r="K142" s="20">
        <v>45789.2444791667</v>
      </c>
      <c r="L142" s="18" t="s">
        <v>5191</v>
      </c>
      <c r="M142" s="18"/>
      <c r="N142" s="18"/>
      <c r="O142" s="18"/>
      <c r="P142" s="18"/>
      <c r="Q142" s="18"/>
      <c r="R142" s="18" t="s">
        <v>5066</v>
      </c>
      <c r="S142" s="18"/>
      <c r="T142" s="18" t="s">
        <v>5067</v>
      </c>
      <c r="U142" s="18" t="s">
        <v>5232</v>
      </c>
      <c r="V142" s="18">
        <v>578</v>
      </c>
      <c r="W142" s="18"/>
      <c r="X142" s="18"/>
      <c r="Y142" s="18">
        <v>0</v>
      </c>
      <c r="Z142" s="18">
        <v>0</v>
      </c>
      <c r="AA142" s="18" t="s">
        <v>4095</v>
      </c>
      <c r="AB142" s="18" t="s">
        <v>4096</v>
      </c>
      <c r="AC142" s="18"/>
      <c r="AD142" s="18"/>
      <c r="AE142" s="18" t="s">
        <v>5069</v>
      </c>
      <c r="AF142" s="18"/>
      <c r="AG142" s="18"/>
      <c r="AH142" s="18" t="s">
        <v>4097</v>
      </c>
      <c r="AI142" s="18"/>
      <c r="AJ142" s="18"/>
      <c r="AK142" s="18"/>
      <c r="AL142" s="18"/>
      <c r="AM142" s="18"/>
      <c r="AN142" s="18"/>
      <c r="AO142" s="18" t="s">
        <v>5070</v>
      </c>
      <c r="AP142" s="18" t="s">
        <v>5071</v>
      </c>
      <c r="AQ142" s="18"/>
      <c r="AR142" s="18">
        <v>0</v>
      </c>
      <c r="AS142" s="18" t="s">
        <v>5879</v>
      </c>
      <c r="AT142" s="18"/>
      <c r="AU142" s="18">
        <v>0</v>
      </c>
      <c r="AV142" s="18">
        <v>0</v>
      </c>
      <c r="AW142" s="18">
        <v>0</v>
      </c>
      <c r="AX142" s="18"/>
      <c r="AY142" s="18"/>
      <c r="AZ142" s="18"/>
      <c r="BA142" s="18"/>
      <c r="BB142" s="18"/>
      <c r="BC142" s="18"/>
      <c r="BD142" s="18"/>
      <c r="BE142" s="18"/>
      <c r="BF142" s="18"/>
      <c r="BG142" s="18"/>
      <c r="BH142" s="18"/>
      <c r="BI142" s="18"/>
      <c r="BJ142" s="18"/>
      <c r="BK142" s="18"/>
      <c r="BL142" s="18"/>
      <c r="BM142" s="18"/>
      <c r="BN142" s="18"/>
      <c r="BO142" s="18"/>
      <c r="BP142" s="18"/>
      <c r="BQ142" s="18"/>
      <c r="BR142" s="18"/>
      <c r="BS142" s="18"/>
      <c r="BT142" s="18"/>
      <c r="BU142" s="18"/>
      <c r="BV142" s="18"/>
      <c r="BW142" s="18"/>
      <c r="BX142" s="18"/>
      <c r="BY142" s="18"/>
      <c r="BZ142" s="18"/>
      <c r="CA142" s="18"/>
      <c r="CB142" s="18"/>
      <c r="CC142" s="18"/>
      <c r="CD142" s="18"/>
      <c r="CE142" s="18"/>
      <c r="CF142" s="18"/>
      <c r="CG142" s="18"/>
      <c r="CH142" s="18"/>
      <c r="CI142" s="18"/>
      <c r="CJ142" s="18" t="s">
        <v>5233</v>
      </c>
      <c r="CK142" s="18" t="s">
        <v>5307</v>
      </c>
      <c r="CL142" s="18"/>
      <c r="CM142" s="18"/>
      <c r="CN142" s="18"/>
      <c r="CO142" s="21"/>
      <c r="CP142" s="21" t="s">
        <v>5079</v>
      </c>
      <c r="CQ142" s="18"/>
      <c r="CR142" s="21"/>
      <c r="CS142" s="18"/>
      <c r="CT142" s="31"/>
      <c r="CU142" s="33"/>
      <c r="CV142" s="67" t="str">
        <f>FLEET7[[#This Row],[Category]]</f>
        <v>Dump Trailer</v>
      </c>
      <c r="CW142" s="22" t="str">
        <f t="shared" si="4"/>
        <v>DTD-01S</v>
      </c>
      <c r="CX142" s="22" t="str">
        <f>IFERROR(TRIM(MID(FLEET7[[#This Row],[Secondary Asset Identifier]], FIND(" - ", FLEET7[[#This Row],[Secondary Asset Identifier]]) + 3, LEN(FLEET7[[#This Row],[Secondary Asset Identifier]]))),FLEET7[[#This Row],[Emp ID]])</f>
        <v/>
      </c>
      <c r="CY1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2" s="22" t="str">
        <f>FLEET7[[#This Row],[Assigned]]</f>
        <v/>
      </c>
      <c r="DA142" s="22" t="str">
        <f t="shared" si="5"/>
        <v>DTD-01S</v>
      </c>
    </row>
    <row r="143" spans="1:105" x14ac:dyDescent="0.3">
      <c r="A143" s="17" t="s">
        <v>5060</v>
      </c>
      <c r="B143" s="18" t="s">
        <v>5061</v>
      </c>
      <c r="C143" s="18" t="s">
        <v>1865</v>
      </c>
      <c r="D143" s="18" t="s">
        <v>5230</v>
      </c>
      <c r="E143" s="18" t="s">
        <v>4099</v>
      </c>
      <c r="F143" s="18" t="s">
        <v>3824</v>
      </c>
      <c r="G143" s="18">
        <v>2022</v>
      </c>
      <c r="H143" s="18" t="s">
        <v>5306</v>
      </c>
      <c r="I143" s="19"/>
      <c r="J143" s="18"/>
      <c r="K143" s="20">
        <v>45788.524212962999</v>
      </c>
      <c r="L143" s="18" t="s">
        <v>5191</v>
      </c>
      <c r="M143" s="18"/>
      <c r="N143" s="18"/>
      <c r="O143" s="18"/>
      <c r="P143" s="18"/>
      <c r="Q143" s="18"/>
      <c r="R143" s="18" t="s">
        <v>5066</v>
      </c>
      <c r="S143" s="18"/>
      <c r="T143" s="18" t="s">
        <v>5067</v>
      </c>
      <c r="U143" s="18" t="s">
        <v>5232</v>
      </c>
      <c r="V143" s="18">
        <v>166</v>
      </c>
      <c r="W143" s="18"/>
      <c r="X143" s="18"/>
      <c r="Y143" s="18">
        <v>0</v>
      </c>
      <c r="Z143" s="18">
        <v>0</v>
      </c>
      <c r="AA143" s="18" t="s">
        <v>1865</v>
      </c>
      <c r="AB143" s="18" t="s">
        <v>4098</v>
      </c>
      <c r="AC143" s="18"/>
      <c r="AD143" s="18" t="s">
        <v>5918</v>
      </c>
      <c r="AE143" s="18" t="s">
        <v>5069</v>
      </c>
      <c r="AF143" s="18"/>
      <c r="AG143" s="18"/>
      <c r="AH143" s="18" t="s">
        <v>4100</v>
      </c>
      <c r="AI143" s="18"/>
      <c r="AJ143" s="18"/>
      <c r="AK143" s="18"/>
      <c r="AL143" s="18"/>
      <c r="AM143" s="18"/>
      <c r="AN143" s="18"/>
      <c r="AO143" s="18" t="s">
        <v>5070</v>
      </c>
      <c r="AP143" s="18" t="s">
        <v>5071</v>
      </c>
      <c r="AQ143" s="18">
        <v>0</v>
      </c>
      <c r="AR143" s="18">
        <v>0</v>
      </c>
      <c r="AS143" s="18" t="s">
        <v>5879</v>
      </c>
      <c r="AT143" s="18">
        <v>0</v>
      </c>
      <c r="AU143" s="18">
        <v>0</v>
      </c>
      <c r="AV143" s="18">
        <v>0</v>
      </c>
      <c r="AW143" s="18">
        <v>0</v>
      </c>
      <c r="AX143" s="18"/>
      <c r="AY143" s="18"/>
      <c r="AZ143" s="18"/>
      <c r="BA143" s="18"/>
      <c r="BB143" s="18"/>
      <c r="BC143" s="18"/>
      <c r="BD143" s="18"/>
      <c r="BE143" s="18"/>
      <c r="BF143" s="18"/>
      <c r="BG143" s="18"/>
      <c r="BH143" s="18"/>
      <c r="BI143" s="18"/>
      <c r="BJ143" s="18"/>
      <c r="BK143" s="18"/>
      <c r="BL143" s="18"/>
      <c r="BM143" s="18"/>
      <c r="BN143" s="18"/>
      <c r="BO143" s="18"/>
      <c r="BP143" s="18"/>
      <c r="BQ143" s="18"/>
      <c r="BR143" s="18"/>
      <c r="BS143" s="18"/>
      <c r="BT143" s="18"/>
      <c r="BU143" s="18"/>
      <c r="BV143" s="18"/>
      <c r="BW143" s="18"/>
      <c r="BX143" s="18"/>
      <c r="BY143" s="18"/>
      <c r="BZ143" s="18"/>
      <c r="CA143" s="18"/>
      <c r="CB143" s="18"/>
      <c r="CC143" s="18"/>
      <c r="CD143" s="18"/>
      <c r="CE143" s="18"/>
      <c r="CF143" s="18"/>
      <c r="CG143" s="18"/>
      <c r="CH143" s="18"/>
      <c r="CI143" s="18"/>
      <c r="CJ143" s="18" t="s">
        <v>5233</v>
      </c>
      <c r="CK143" s="18" t="s">
        <v>7729</v>
      </c>
      <c r="CL143" s="18"/>
      <c r="CM143" s="18"/>
      <c r="CN143" s="18"/>
      <c r="CO143" s="21">
        <v>45900</v>
      </c>
      <c r="CP143" s="18" t="s">
        <v>5079</v>
      </c>
      <c r="CQ143" s="18"/>
      <c r="CR143" s="21"/>
      <c r="CS143" s="18"/>
      <c r="CT143" s="31"/>
      <c r="CU143" s="33"/>
      <c r="CV143" s="67" t="str">
        <f>FLEET7[[#This Row],[Category]]</f>
        <v>Dump Trailer</v>
      </c>
      <c r="CW143" s="22" t="str">
        <f t="shared" si="4"/>
        <v>DTD-02S</v>
      </c>
      <c r="CX143" s="22" t="str">
        <f>IFERROR(TRIM(MID(FLEET7[[#This Row],[Secondary Asset Identifier]], FIND(" - ", FLEET7[[#This Row],[Secondary Asset Identifier]]) + 3, LEN(FLEET7[[#This Row],[Secondary Asset Identifier]]))),FLEET7[[#This Row],[Emp ID]])</f>
        <v/>
      </c>
      <c r="CY1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3" s="22" t="str">
        <f>FLEET7[[#This Row],[Assigned]]</f>
        <v/>
      </c>
      <c r="DA143" s="22" t="str">
        <f t="shared" si="5"/>
        <v>DTD-02S</v>
      </c>
    </row>
    <row r="144" spans="1:105" x14ac:dyDescent="0.3">
      <c r="A144" s="17" t="s">
        <v>5060</v>
      </c>
      <c r="B144" s="18" t="s">
        <v>5061</v>
      </c>
      <c r="C144" s="18" t="s">
        <v>4101</v>
      </c>
      <c r="D144" s="18" t="s">
        <v>5230</v>
      </c>
      <c r="E144" s="18" t="s">
        <v>3827</v>
      </c>
      <c r="F144" s="18" t="s">
        <v>3824</v>
      </c>
      <c r="G144" s="18">
        <v>2019</v>
      </c>
      <c r="H144" s="18" t="s">
        <v>5231</v>
      </c>
      <c r="I144" s="19"/>
      <c r="J144" s="18"/>
      <c r="K144" s="20">
        <v>45789.233020833301</v>
      </c>
      <c r="L144" s="18" t="s">
        <v>5191</v>
      </c>
      <c r="M144" s="18"/>
      <c r="N144" s="18"/>
      <c r="O144" s="18"/>
      <c r="P144" s="18"/>
      <c r="Q144" s="18"/>
      <c r="R144" s="18" t="s">
        <v>7847</v>
      </c>
      <c r="S144" s="18"/>
      <c r="T144" s="18" t="s">
        <v>5067</v>
      </c>
      <c r="U144" s="18" t="s">
        <v>5232</v>
      </c>
      <c r="V144" s="18">
        <v>431</v>
      </c>
      <c r="W144" s="18"/>
      <c r="X144" s="18"/>
      <c r="Y144" s="18">
        <v>0</v>
      </c>
      <c r="Z144" s="18">
        <v>0</v>
      </c>
      <c r="AA144" s="18" t="s">
        <v>1374</v>
      </c>
      <c r="AB144" s="18" t="s">
        <v>4102</v>
      </c>
      <c r="AC144" s="18"/>
      <c r="AD144" s="18" t="s">
        <v>5426</v>
      </c>
      <c r="AE144" s="18" t="s">
        <v>5069</v>
      </c>
      <c r="AF144" s="18"/>
      <c r="AG144" s="18"/>
      <c r="AH144" s="18" t="s">
        <v>4103</v>
      </c>
      <c r="AI144" s="18"/>
      <c r="AJ144" s="18"/>
      <c r="AK144" s="18"/>
      <c r="AL144" s="18"/>
      <c r="AM144" s="18"/>
      <c r="AN144" s="18"/>
      <c r="AO144" s="18" t="s">
        <v>5070</v>
      </c>
      <c r="AP144" s="18" t="s">
        <v>5071</v>
      </c>
      <c r="AQ144" s="18">
        <v>0</v>
      </c>
      <c r="AR144" s="18">
        <v>0</v>
      </c>
      <c r="AS144" s="18" t="s">
        <v>5879</v>
      </c>
      <c r="AT144" s="18">
        <v>0</v>
      </c>
      <c r="AU144" s="18">
        <v>0</v>
      </c>
      <c r="AV144" s="18">
        <v>0</v>
      </c>
      <c r="AW144" s="18">
        <v>0</v>
      </c>
      <c r="AX144" s="18"/>
      <c r="AY144" s="18"/>
      <c r="AZ144" s="18"/>
      <c r="BA144" s="18"/>
      <c r="BB144" s="18"/>
      <c r="BC144" s="18"/>
      <c r="BD144" s="18"/>
      <c r="BE144" s="18"/>
      <c r="BF144" s="18"/>
      <c r="BG144" s="18"/>
      <c r="BH144" s="18"/>
      <c r="BI144" s="18"/>
      <c r="BJ144" s="18"/>
      <c r="BK144" s="18"/>
      <c r="BL144" s="18"/>
      <c r="BM144" s="18"/>
      <c r="BN144" s="18"/>
      <c r="BO144" s="18"/>
      <c r="BP144" s="18"/>
      <c r="BQ144" s="18"/>
      <c r="BR144" s="18"/>
      <c r="BS144" s="18"/>
      <c r="BT144" s="18"/>
      <c r="BU144" s="18"/>
      <c r="BV144" s="18"/>
      <c r="BW144" s="18"/>
      <c r="BX144" s="18"/>
      <c r="BY144" s="18"/>
      <c r="BZ144" s="18"/>
      <c r="CA144" s="18"/>
      <c r="CB144" s="18"/>
      <c r="CC144" s="18"/>
      <c r="CD144" s="18"/>
      <c r="CE144" s="18"/>
      <c r="CF144" s="18"/>
      <c r="CG144" s="18"/>
      <c r="CH144" s="18"/>
      <c r="CI144" s="18"/>
      <c r="CJ144" s="18" t="s">
        <v>5233</v>
      </c>
      <c r="CK144" s="18" t="s">
        <v>5427</v>
      </c>
      <c r="CL144" s="18"/>
      <c r="CM144" s="18"/>
      <c r="CN144" s="18"/>
      <c r="CO144" s="21"/>
      <c r="CP144" s="18" t="s">
        <v>5079</v>
      </c>
      <c r="CQ144" s="18"/>
      <c r="CR144" s="21"/>
      <c r="CS144" s="18"/>
      <c r="CT144" s="31"/>
      <c r="CU144" s="33"/>
      <c r="CV144" s="67" t="str">
        <f>FLEET7[[#This Row],[Category]]</f>
        <v>Flatbed Trailer</v>
      </c>
      <c r="CW144" s="22" t="str">
        <f t="shared" si="4"/>
        <v>DTF-01</v>
      </c>
      <c r="CX144" s="22" t="str">
        <f>IFERROR(TRIM(MID(FLEET7[[#This Row],[Secondary Asset Identifier]], FIND(" - ", FLEET7[[#This Row],[Secondary Asset Identifier]]) + 3, LEN(FLEET7[[#This Row],[Secondary Asset Identifier]]))),FLEET7[[#This Row],[Emp ID]])</f>
        <v/>
      </c>
      <c r="CY1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4" s="22" t="str">
        <f>FLEET7[[#This Row],[Assigned]]</f>
        <v/>
      </c>
      <c r="DA144" s="22" t="str">
        <f t="shared" si="5"/>
        <v>DTF-01</v>
      </c>
    </row>
    <row r="145" spans="1:105" x14ac:dyDescent="0.3">
      <c r="A145" s="17" t="s">
        <v>5060</v>
      </c>
      <c r="B145" s="18" t="s">
        <v>5061</v>
      </c>
      <c r="C145" s="18" t="s">
        <v>4104</v>
      </c>
      <c r="D145" s="18" t="s">
        <v>5230</v>
      </c>
      <c r="E145" s="18" t="s">
        <v>3827</v>
      </c>
      <c r="F145" s="18" t="s">
        <v>3824</v>
      </c>
      <c r="G145" s="18">
        <v>2022</v>
      </c>
      <c r="H145" s="18" t="s">
        <v>5231</v>
      </c>
      <c r="I145" s="19"/>
      <c r="J145" s="18"/>
      <c r="K145" s="20">
        <v>45789.322187500002</v>
      </c>
      <c r="L145" s="18" t="s">
        <v>5191</v>
      </c>
      <c r="M145" s="18"/>
      <c r="N145" s="18"/>
      <c r="O145" s="18"/>
      <c r="P145" s="18"/>
      <c r="Q145" s="18"/>
      <c r="R145" s="18" t="s">
        <v>5066</v>
      </c>
      <c r="S145" s="18"/>
      <c r="T145" s="18" t="s">
        <v>5067</v>
      </c>
      <c r="U145" s="18" t="s">
        <v>5232</v>
      </c>
      <c r="V145" s="18">
        <v>303</v>
      </c>
      <c r="W145" s="18"/>
      <c r="X145" s="18"/>
      <c r="Y145" s="18">
        <v>0</v>
      </c>
      <c r="Z145" s="18">
        <v>0</v>
      </c>
      <c r="AA145" s="18" t="s">
        <v>4104</v>
      </c>
      <c r="AB145" s="18" t="s">
        <v>4105</v>
      </c>
      <c r="AC145" s="18"/>
      <c r="AD145" s="18" t="s">
        <v>4107</v>
      </c>
      <c r="AE145" s="18" t="s">
        <v>5069</v>
      </c>
      <c r="AF145" s="18"/>
      <c r="AG145" s="18"/>
      <c r="AH145" s="19" t="s">
        <v>4106</v>
      </c>
      <c r="AI145" s="18"/>
      <c r="AJ145" s="18"/>
      <c r="AK145" s="18"/>
      <c r="AL145" s="18"/>
      <c r="AM145" s="18"/>
      <c r="AN145" s="18"/>
      <c r="AO145" s="18" t="s">
        <v>5070</v>
      </c>
      <c r="AP145" s="18" t="s">
        <v>5071</v>
      </c>
      <c r="AQ145" s="18">
        <v>0</v>
      </c>
      <c r="AR145" s="18">
        <v>0</v>
      </c>
      <c r="AS145" s="18" t="s">
        <v>5879</v>
      </c>
      <c r="AT145" s="18">
        <v>0</v>
      </c>
      <c r="AU145" s="18">
        <v>0</v>
      </c>
      <c r="AV145" s="18">
        <v>0</v>
      </c>
      <c r="AW145" s="18">
        <v>0</v>
      </c>
      <c r="AX145" s="18" t="s">
        <v>7615</v>
      </c>
      <c r="AY145" s="18"/>
      <c r="AZ145" s="18"/>
      <c r="BA145" s="18"/>
      <c r="BB145" s="18"/>
      <c r="BC145" s="18"/>
      <c r="BD145" s="18"/>
      <c r="BE145" s="18"/>
      <c r="BF145" s="18"/>
      <c r="BG145" s="18"/>
      <c r="BH145" s="18"/>
      <c r="BI145" s="18"/>
      <c r="BJ145" s="18"/>
      <c r="BK145" s="18"/>
      <c r="BL145" s="18"/>
      <c r="BM145" s="18"/>
      <c r="BN145" s="18"/>
      <c r="BO145" s="18"/>
      <c r="BP145" s="18"/>
      <c r="BQ145" s="18"/>
      <c r="BR145" s="18"/>
      <c r="BS145" s="18"/>
      <c r="BT145" s="18"/>
      <c r="BU145" s="18"/>
      <c r="BV145" s="18"/>
      <c r="BW145" s="18"/>
      <c r="BX145" s="18"/>
      <c r="BY145" s="18"/>
      <c r="BZ145" s="18"/>
      <c r="CA145" s="18"/>
      <c r="CB145" s="18"/>
      <c r="CC145" s="18"/>
      <c r="CD145" s="18"/>
      <c r="CE145" s="18"/>
      <c r="CF145" s="18"/>
      <c r="CG145" s="18"/>
      <c r="CH145" s="18"/>
      <c r="CI145" s="18"/>
      <c r="CJ145" s="18" t="s">
        <v>5233</v>
      </c>
      <c r="CK145" s="18" t="s">
        <v>5234</v>
      </c>
      <c r="CL145" s="18">
        <v>2</v>
      </c>
      <c r="CM145" s="18"/>
      <c r="CN145" s="18"/>
      <c r="CO145" s="21">
        <v>45900</v>
      </c>
      <c r="CP145" s="18" t="s">
        <v>5079</v>
      </c>
      <c r="CQ145" s="18"/>
      <c r="CR145" s="21"/>
      <c r="CS145" s="18"/>
      <c r="CT145" s="31"/>
      <c r="CU145" s="33"/>
      <c r="CV145" s="67" t="str">
        <f>FLEET7[[#This Row],[Category]]</f>
        <v>Flatbed Trailer</v>
      </c>
      <c r="CW145" s="22" t="str">
        <f t="shared" si="4"/>
        <v>DTF-01S</v>
      </c>
      <c r="CX145" s="22" t="str">
        <f>IFERROR(TRIM(MID(FLEET7[[#This Row],[Secondary Asset Identifier]], FIND(" - ", FLEET7[[#This Row],[Secondary Asset Identifier]]) + 3, LEN(FLEET7[[#This Row],[Secondary Asset Identifier]]))),FLEET7[[#This Row],[Emp ID]])</f>
        <v/>
      </c>
      <c r="CY1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5" s="22" t="str">
        <f>FLEET7[[#This Row],[Assigned]]</f>
        <v/>
      </c>
      <c r="DA145" s="22" t="str">
        <f t="shared" si="5"/>
        <v>DTF-01S</v>
      </c>
    </row>
    <row r="146" spans="1:105" x14ac:dyDescent="0.3">
      <c r="A146" s="17" t="s">
        <v>5060</v>
      </c>
      <c r="B146" s="18" t="s">
        <v>5061</v>
      </c>
      <c r="C146" s="18" t="s">
        <v>4108</v>
      </c>
      <c r="D146" s="18" t="s">
        <v>5230</v>
      </c>
      <c r="E146" s="18" t="s">
        <v>3827</v>
      </c>
      <c r="F146" s="18" t="s">
        <v>3824</v>
      </c>
      <c r="G146" s="18">
        <v>2021</v>
      </c>
      <c r="H146" s="18" t="s">
        <v>5231</v>
      </c>
      <c r="I146" s="19"/>
      <c r="J146" s="18"/>
      <c r="K146" s="20">
        <v>45789.231481481504</v>
      </c>
      <c r="L146" s="18" t="s">
        <v>5191</v>
      </c>
      <c r="M146" s="18"/>
      <c r="N146" s="18"/>
      <c r="O146" s="18"/>
      <c r="P146" s="18"/>
      <c r="Q146" s="18"/>
      <c r="R146" s="18" t="s">
        <v>5066</v>
      </c>
      <c r="S146" s="18"/>
      <c r="T146" s="18" t="s">
        <v>5067</v>
      </c>
      <c r="U146" s="18" t="s">
        <v>5232</v>
      </c>
      <c r="V146" s="18">
        <v>556</v>
      </c>
      <c r="W146" s="18"/>
      <c r="X146" s="18"/>
      <c r="Y146" s="18">
        <v>0</v>
      </c>
      <c r="Z146" s="18">
        <v>0</v>
      </c>
      <c r="AA146" s="18" t="s">
        <v>4108</v>
      </c>
      <c r="AB146" s="18" t="s">
        <v>4109</v>
      </c>
      <c r="AC146" s="18"/>
      <c r="AD146" s="18" t="s">
        <v>5919</v>
      </c>
      <c r="AE146" s="18" t="s">
        <v>5069</v>
      </c>
      <c r="AF146" s="18"/>
      <c r="AG146" s="18"/>
      <c r="AH146" s="18" t="s">
        <v>4110</v>
      </c>
      <c r="AI146" s="18"/>
      <c r="AJ146" s="18"/>
      <c r="AK146" s="18"/>
      <c r="AL146" s="18"/>
      <c r="AM146" s="18"/>
      <c r="AN146" s="18"/>
      <c r="AO146" s="18" t="s">
        <v>5070</v>
      </c>
      <c r="AP146" s="18" t="s">
        <v>5071</v>
      </c>
      <c r="AQ146" s="18">
        <v>0</v>
      </c>
      <c r="AR146" s="18">
        <v>0</v>
      </c>
      <c r="AS146" s="18" t="s">
        <v>5879</v>
      </c>
      <c r="AT146" s="18">
        <v>0</v>
      </c>
      <c r="AU146" s="18">
        <v>0</v>
      </c>
      <c r="AV146" s="18">
        <v>0</v>
      </c>
      <c r="AW146" s="18">
        <v>0</v>
      </c>
      <c r="AX146" s="18"/>
      <c r="AY146" s="18"/>
      <c r="AZ146" s="18"/>
      <c r="BA146" s="18"/>
      <c r="BB146" s="18"/>
      <c r="BC146" s="18"/>
      <c r="BD146" s="18"/>
      <c r="BE146" s="18"/>
      <c r="BF146" s="18"/>
      <c r="BG146" s="18"/>
      <c r="BH146" s="18"/>
      <c r="BI146" s="18"/>
      <c r="BJ146" s="18"/>
      <c r="BK146" s="18"/>
      <c r="BL146" s="18"/>
      <c r="BM146" s="18"/>
      <c r="BN146" s="18"/>
      <c r="BO146" s="18"/>
      <c r="BP146" s="18"/>
      <c r="BQ146" s="18"/>
      <c r="BR146" s="18"/>
      <c r="BS146" s="18"/>
      <c r="BT146" s="18"/>
      <c r="BU146" s="18"/>
      <c r="BV146" s="18"/>
      <c r="BW146" s="18"/>
      <c r="BX146" s="18"/>
      <c r="BY146" s="18"/>
      <c r="BZ146" s="18"/>
      <c r="CA146" s="18"/>
      <c r="CB146" s="18"/>
      <c r="CC146" s="18"/>
      <c r="CD146" s="18"/>
      <c r="CE146" s="18"/>
      <c r="CF146" s="18"/>
      <c r="CG146" s="18"/>
      <c r="CH146" s="18"/>
      <c r="CI146" s="18"/>
      <c r="CJ146" s="18" t="s">
        <v>5233</v>
      </c>
      <c r="CK146" s="18" t="s">
        <v>5468</v>
      </c>
      <c r="CL146" s="18"/>
      <c r="CM146" s="18"/>
      <c r="CN146" s="18"/>
      <c r="CO146" s="21">
        <v>45900</v>
      </c>
      <c r="CP146" s="18" t="s">
        <v>5079</v>
      </c>
      <c r="CQ146" s="18"/>
      <c r="CR146" s="21"/>
      <c r="CS146" s="18"/>
      <c r="CT146" s="31"/>
      <c r="CU146" s="33"/>
      <c r="CV146" s="67" t="str">
        <f>FLEET7[[#This Row],[Category]]</f>
        <v>Flatbed Trailer</v>
      </c>
      <c r="CW146" s="22" t="str">
        <f t="shared" si="4"/>
        <v>DTF-02S</v>
      </c>
      <c r="CX146" s="22" t="str">
        <f>IFERROR(TRIM(MID(FLEET7[[#This Row],[Secondary Asset Identifier]], FIND(" - ", FLEET7[[#This Row],[Secondary Asset Identifier]]) + 3, LEN(FLEET7[[#This Row],[Secondary Asset Identifier]]))),FLEET7[[#This Row],[Emp ID]])</f>
        <v/>
      </c>
      <c r="CY1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6" s="22" t="str">
        <f>FLEET7[[#This Row],[Assigned]]</f>
        <v/>
      </c>
      <c r="DA146" s="22" t="str">
        <f t="shared" si="5"/>
        <v>DTF-02S</v>
      </c>
    </row>
    <row r="147" spans="1:105" x14ac:dyDescent="0.3">
      <c r="A147" s="17" t="s">
        <v>5060</v>
      </c>
      <c r="B147" s="18" t="s">
        <v>5061</v>
      </c>
      <c r="C147" s="18" t="s">
        <v>4111</v>
      </c>
      <c r="D147" s="18" t="s">
        <v>5230</v>
      </c>
      <c r="E147" s="18" t="s">
        <v>3827</v>
      </c>
      <c r="F147" s="18" t="s">
        <v>3824</v>
      </c>
      <c r="G147" s="18">
        <v>2019</v>
      </c>
      <c r="H147" s="18" t="s">
        <v>5231</v>
      </c>
      <c r="I147" s="19"/>
      <c r="J147" s="18"/>
      <c r="K147" s="20">
        <v>45789.233935185199</v>
      </c>
      <c r="L147" s="18" t="s">
        <v>5191</v>
      </c>
      <c r="M147" s="18"/>
      <c r="N147" s="18"/>
      <c r="O147" s="18"/>
      <c r="P147" s="18"/>
      <c r="Q147" s="18"/>
      <c r="R147" s="18" t="s">
        <v>5089</v>
      </c>
      <c r="S147" s="18"/>
      <c r="T147" s="18" t="s">
        <v>5067</v>
      </c>
      <c r="U147" s="18" t="s">
        <v>5232</v>
      </c>
      <c r="V147" s="18">
        <v>439</v>
      </c>
      <c r="W147" s="18"/>
      <c r="X147" s="18"/>
      <c r="Y147" s="18">
        <v>0</v>
      </c>
      <c r="Z147" s="18">
        <v>0</v>
      </c>
      <c r="AA147" s="18" t="s">
        <v>1425</v>
      </c>
      <c r="AB147" s="18" t="s">
        <v>4112</v>
      </c>
      <c r="AC147" s="18" t="s">
        <v>5375</v>
      </c>
      <c r="AD147" s="18" t="s">
        <v>7730</v>
      </c>
      <c r="AE147" s="18" t="s">
        <v>5069</v>
      </c>
      <c r="AF147" s="18"/>
      <c r="AG147" s="18"/>
      <c r="AH147" s="18" t="s">
        <v>4103</v>
      </c>
      <c r="AI147" s="18"/>
      <c r="AJ147" s="18"/>
      <c r="AK147" s="18"/>
      <c r="AL147" s="18"/>
      <c r="AM147" s="18"/>
      <c r="AN147" s="18"/>
      <c r="AO147" s="18" t="s">
        <v>5070</v>
      </c>
      <c r="AP147" s="18" t="s">
        <v>5071</v>
      </c>
      <c r="AQ147" s="18">
        <v>0</v>
      </c>
      <c r="AR147" s="18">
        <v>0</v>
      </c>
      <c r="AS147" s="18" t="s">
        <v>5879</v>
      </c>
      <c r="AT147" s="18">
        <v>0</v>
      </c>
      <c r="AU147" s="18">
        <v>0</v>
      </c>
      <c r="AV147" s="18">
        <v>0</v>
      </c>
      <c r="AW147" s="18">
        <v>0</v>
      </c>
      <c r="AX147" s="18"/>
      <c r="AY147" s="18"/>
      <c r="AZ147" s="18"/>
      <c r="BA147" s="18"/>
      <c r="BB147" s="18"/>
      <c r="BC147" s="18"/>
      <c r="BD147" s="18"/>
      <c r="BE147" s="18"/>
      <c r="BF147" s="18"/>
      <c r="BG147" s="18"/>
      <c r="BH147" s="18"/>
      <c r="BI147" s="18"/>
      <c r="BJ147" s="18"/>
      <c r="BK147" s="18"/>
      <c r="BL147" s="18"/>
      <c r="BM147" s="18"/>
      <c r="BN147" s="18"/>
      <c r="BO147" s="18"/>
      <c r="BP147" s="18"/>
      <c r="BQ147" s="18"/>
      <c r="BR147" s="18"/>
      <c r="BS147" s="18"/>
      <c r="BT147" s="18"/>
      <c r="BU147" s="18"/>
      <c r="BV147" s="18"/>
      <c r="BW147" s="18"/>
      <c r="BX147" s="18"/>
      <c r="BY147" s="18"/>
      <c r="BZ147" s="18"/>
      <c r="CA147" s="18"/>
      <c r="CB147" s="18"/>
      <c r="CC147" s="18"/>
      <c r="CD147" s="18"/>
      <c r="CE147" s="18"/>
      <c r="CF147" s="18"/>
      <c r="CG147" s="18"/>
      <c r="CH147" s="18"/>
      <c r="CI147" s="18"/>
      <c r="CJ147" s="18" t="s">
        <v>5233</v>
      </c>
      <c r="CK147" s="18" t="s">
        <v>5376</v>
      </c>
      <c r="CL147" s="18"/>
      <c r="CM147" s="18"/>
      <c r="CN147" s="18"/>
      <c r="CO147" s="21">
        <v>45412</v>
      </c>
      <c r="CP147" s="21" t="s">
        <v>5079</v>
      </c>
      <c r="CQ147" s="18"/>
      <c r="CR147" s="21"/>
      <c r="CS147" s="18"/>
      <c r="CT147" s="31"/>
      <c r="CU147" s="33"/>
      <c r="CV147" s="67" t="str">
        <f>FLEET7[[#This Row],[Category]]</f>
        <v>Flatbed Trailer</v>
      </c>
      <c r="CW147" s="22" t="str">
        <f t="shared" si="4"/>
        <v>DTF-03</v>
      </c>
      <c r="CX147" s="22" t="str">
        <f>IFERROR(TRIM(MID(FLEET7[[#This Row],[Secondary Asset Identifier]], FIND(" - ", FLEET7[[#This Row],[Secondary Asset Identifier]]) + 3, LEN(FLEET7[[#This Row],[Secondary Asset Identifier]]))),FLEET7[[#This Row],[Emp ID]])</f>
        <v/>
      </c>
      <c r="CY1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7" s="22" t="str">
        <f>FLEET7[[#This Row],[Assigned]]</f>
        <v/>
      </c>
      <c r="DA147" s="22" t="str">
        <f t="shared" si="5"/>
        <v>DTF-03</v>
      </c>
    </row>
    <row r="148" spans="1:105" x14ac:dyDescent="0.3">
      <c r="A148" s="17" t="s">
        <v>5060</v>
      </c>
      <c r="B148" s="18" t="s">
        <v>5061</v>
      </c>
      <c r="C148" s="18" t="s">
        <v>4113</v>
      </c>
      <c r="D148" s="18" t="s">
        <v>5230</v>
      </c>
      <c r="E148" s="18" t="s">
        <v>3827</v>
      </c>
      <c r="F148" s="18" t="s">
        <v>3824</v>
      </c>
      <c r="G148" s="18">
        <v>2021</v>
      </c>
      <c r="H148" s="18" t="s">
        <v>5231</v>
      </c>
      <c r="I148" s="19"/>
      <c r="J148" s="18"/>
      <c r="K148" s="20"/>
      <c r="L148" s="18"/>
      <c r="M148" s="18"/>
      <c r="N148" s="18"/>
      <c r="O148" s="18"/>
      <c r="P148" s="18"/>
      <c r="Q148" s="18"/>
      <c r="R148" s="18"/>
      <c r="S148" s="18"/>
      <c r="T148" s="18" t="s">
        <v>5067</v>
      </c>
      <c r="U148" s="18" t="s">
        <v>5232</v>
      </c>
      <c r="V148" s="18"/>
      <c r="W148" s="18"/>
      <c r="X148" s="18"/>
      <c r="Y148" s="18"/>
      <c r="Z148" s="18"/>
      <c r="AA148" s="18" t="s">
        <v>4113</v>
      </c>
      <c r="AB148" s="18" t="s">
        <v>4114</v>
      </c>
      <c r="AC148" s="18"/>
      <c r="AD148" s="18"/>
      <c r="AE148" s="18" t="s">
        <v>5069</v>
      </c>
      <c r="AF148" s="18"/>
      <c r="AG148" s="18"/>
      <c r="AH148" s="18" t="s">
        <v>4110</v>
      </c>
      <c r="AI148" s="18"/>
      <c r="AJ148" s="18"/>
      <c r="AK148" s="18"/>
      <c r="AL148" s="18"/>
      <c r="AM148" s="18"/>
      <c r="AN148" s="18"/>
      <c r="AO148" s="18" t="s">
        <v>5070</v>
      </c>
      <c r="AP148" s="18" t="s">
        <v>5071</v>
      </c>
      <c r="AQ148" s="18"/>
      <c r="AR148" s="18">
        <v>0</v>
      </c>
      <c r="AS148" s="18" t="s">
        <v>5879</v>
      </c>
      <c r="AT148" s="18"/>
      <c r="AU148" s="18">
        <v>0</v>
      </c>
      <c r="AV148" s="18">
        <v>0</v>
      </c>
      <c r="AW148" s="18">
        <v>0</v>
      </c>
      <c r="AX148" s="18"/>
      <c r="AY148" s="18"/>
      <c r="AZ148" s="18"/>
      <c r="BA148" s="18"/>
      <c r="BB148" s="18"/>
      <c r="BC148" s="18"/>
      <c r="BD148" s="18"/>
      <c r="BE148" s="18"/>
      <c r="BF148" s="18"/>
      <c r="BG148" s="18"/>
      <c r="BH148" s="18"/>
      <c r="BI148" s="18"/>
      <c r="BJ148" s="18"/>
      <c r="BK148" s="18"/>
      <c r="BL148" s="18"/>
      <c r="BM148" s="18"/>
      <c r="BN148" s="18"/>
      <c r="BO148" s="18"/>
      <c r="BP148" s="18"/>
      <c r="BQ148" s="18"/>
      <c r="BR148" s="18"/>
      <c r="BS148" s="18"/>
      <c r="BT148" s="18"/>
      <c r="BU148" s="18"/>
      <c r="BV148" s="18"/>
      <c r="BW148" s="18"/>
      <c r="BX148" s="18"/>
      <c r="BY148" s="18"/>
      <c r="BZ148" s="18"/>
      <c r="CA148" s="18"/>
      <c r="CB148" s="18"/>
      <c r="CC148" s="18"/>
      <c r="CD148" s="18"/>
      <c r="CE148" s="18"/>
      <c r="CF148" s="18"/>
      <c r="CG148" s="18"/>
      <c r="CH148" s="18"/>
      <c r="CI148" s="18"/>
      <c r="CJ148" s="18"/>
      <c r="CK148" s="18"/>
      <c r="CL148" s="18"/>
      <c r="CM148" s="18"/>
      <c r="CN148" s="18"/>
      <c r="CO148" s="21"/>
      <c r="CP148" s="18" t="s">
        <v>5079</v>
      </c>
      <c r="CQ148" s="18"/>
      <c r="CR148" s="21"/>
      <c r="CS148" s="18"/>
      <c r="CT148" s="31"/>
      <c r="CU148" s="33"/>
      <c r="CV148" s="67" t="str">
        <f>FLEET7[[#This Row],[Category]]</f>
        <v>Flatbed Trailer</v>
      </c>
      <c r="CW148" s="22" t="str">
        <f t="shared" si="4"/>
        <v>DTF-03S</v>
      </c>
      <c r="CX148" s="22" t="str">
        <f>IFERROR(TRIM(MID(FLEET7[[#This Row],[Secondary Asset Identifier]], FIND(" - ", FLEET7[[#This Row],[Secondary Asset Identifier]]) + 3, LEN(FLEET7[[#This Row],[Secondary Asset Identifier]]))),FLEET7[[#This Row],[Emp ID]])</f>
        <v/>
      </c>
      <c r="CY1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48" s="22" t="str">
        <f>FLEET7[[#This Row],[Assigned]]</f>
        <v/>
      </c>
      <c r="DA148" s="22" t="str">
        <f t="shared" si="5"/>
        <v>DTF-03S</v>
      </c>
    </row>
    <row r="149" spans="1:105" x14ac:dyDescent="0.3">
      <c r="A149" s="17" t="s">
        <v>5060</v>
      </c>
      <c r="B149" s="18" t="s">
        <v>5061</v>
      </c>
      <c r="C149" s="18" t="s">
        <v>4115</v>
      </c>
      <c r="D149" s="18" t="s">
        <v>5230</v>
      </c>
      <c r="E149" s="18" t="s">
        <v>3827</v>
      </c>
      <c r="F149" s="18" t="s">
        <v>3827</v>
      </c>
      <c r="G149" s="18">
        <v>2021</v>
      </c>
      <c r="H149" s="18" t="s">
        <v>5231</v>
      </c>
      <c r="I149" s="19"/>
      <c r="J149" s="18"/>
      <c r="K149" s="20">
        <v>45783.001585648097</v>
      </c>
      <c r="L149" s="18" t="s">
        <v>5191</v>
      </c>
      <c r="M149" s="18"/>
      <c r="N149" s="18"/>
      <c r="O149" s="18"/>
      <c r="P149" s="18"/>
      <c r="Q149" s="18"/>
      <c r="R149" s="18" t="s">
        <v>7907</v>
      </c>
      <c r="S149" s="18"/>
      <c r="T149" s="18" t="s">
        <v>5067</v>
      </c>
      <c r="U149" s="18" t="s">
        <v>5232</v>
      </c>
      <c r="V149" s="18">
        <v>404</v>
      </c>
      <c r="W149" s="18"/>
      <c r="X149" s="18"/>
      <c r="Y149" s="18">
        <v>0</v>
      </c>
      <c r="Z149" s="18">
        <v>0</v>
      </c>
      <c r="AA149" s="18"/>
      <c r="AB149" s="18" t="s">
        <v>4114</v>
      </c>
      <c r="AC149" s="18"/>
      <c r="AD149" s="18" t="s">
        <v>7622</v>
      </c>
      <c r="AE149" s="18" t="s">
        <v>5069</v>
      </c>
      <c r="AF149" s="18"/>
      <c r="AG149" s="18"/>
      <c r="AH149" s="18"/>
      <c r="AI149" s="18"/>
      <c r="AJ149" s="18"/>
      <c r="AK149" s="18"/>
      <c r="AL149" s="18"/>
      <c r="AM149" s="18"/>
      <c r="AN149" s="18"/>
      <c r="AO149" s="18" t="s">
        <v>5070</v>
      </c>
      <c r="AP149" s="18"/>
      <c r="AQ149" s="18">
        <v>0</v>
      </c>
      <c r="AR149" s="18">
        <v>0</v>
      </c>
      <c r="AS149" s="18" t="s">
        <v>5879</v>
      </c>
      <c r="AT149" s="18">
        <v>0</v>
      </c>
      <c r="AU149" s="18">
        <v>0</v>
      </c>
      <c r="AV149" s="18">
        <v>0</v>
      </c>
      <c r="AW149" s="18">
        <v>0</v>
      </c>
      <c r="AX149" s="18"/>
      <c r="AY149" s="18"/>
      <c r="AZ149" s="18"/>
      <c r="BA149" s="18"/>
      <c r="BB149" s="18"/>
      <c r="BC149" s="18"/>
      <c r="BD149" s="18"/>
      <c r="BE149" s="18"/>
      <c r="BF149" s="18"/>
      <c r="BG149" s="18"/>
      <c r="BH149" s="18"/>
      <c r="BI149" s="18"/>
      <c r="BJ149" s="18"/>
      <c r="BK149" s="18"/>
      <c r="BL149" s="18"/>
      <c r="BM149" s="18"/>
      <c r="BN149" s="18"/>
      <c r="BO149" s="18"/>
      <c r="BP149" s="18"/>
      <c r="BQ149" s="18"/>
      <c r="BR149" s="18"/>
      <c r="BS149" s="18"/>
      <c r="BT149" s="18"/>
      <c r="BU149" s="18"/>
      <c r="BV149" s="18"/>
      <c r="BW149" s="18"/>
      <c r="BX149" s="18"/>
      <c r="BY149" s="18"/>
      <c r="BZ149" s="18"/>
      <c r="CA149" s="18"/>
      <c r="CB149" s="18"/>
      <c r="CC149" s="18"/>
      <c r="CD149" s="18"/>
      <c r="CE149" s="18"/>
      <c r="CF149" s="18"/>
      <c r="CG149" s="18"/>
      <c r="CH149" s="18"/>
      <c r="CI149" s="18"/>
      <c r="CJ149" s="18" t="s">
        <v>5233</v>
      </c>
      <c r="CK149" s="18" t="s">
        <v>5486</v>
      </c>
      <c r="CL149" s="18"/>
      <c r="CM149" s="18"/>
      <c r="CN149" s="18"/>
      <c r="CO149" s="21">
        <v>45535</v>
      </c>
      <c r="CP149" s="18" t="s">
        <v>5079</v>
      </c>
      <c r="CQ149" s="18"/>
      <c r="CR149" s="21"/>
      <c r="CS149" s="18"/>
      <c r="CT149" s="31"/>
      <c r="CU149" s="33"/>
      <c r="CV149" s="67" t="str">
        <f>FLEET7[[#This Row],[Category]]</f>
        <v>Flatbed Trailer</v>
      </c>
      <c r="CW149" s="22" t="str">
        <f t="shared" si="4"/>
        <v>DTF-03S</v>
      </c>
      <c r="CX149" s="22" t="str">
        <f>IFERROR(TRIM(MID(FLEET7[[#This Row],[Secondary Asset Identifier]], FIND(" - ", FLEET7[[#This Row],[Secondary Asset Identifier]]) + 3, LEN(FLEET7[[#This Row],[Secondary Asset Identifier]]))),FLEET7[[#This Row],[Emp ID]])</f>
        <v>14T</v>
      </c>
      <c r="CY1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14T</v>
      </c>
      <c r="CZ149" s="22" t="str">
        <f>FLEET7[[#This Row],[Assigned]]</f>
        <v>14T</v>
      </c>
      <c r="DA149" s="22" t="str">
        <f t="shared" si="5"/>
        <v>DTF-03S</v>
      </c>
    </row>
    <row r="150" spans="1:105" x14ac:dyDescent="0.3">
      <c r="A150" s="17" t="s">
        <v>5060</v>
      </c>
      <c r="B150" s="18" t="s">
        <v>5061</v>
      </c>
      <c r="C150" s="18" t="s">
        <v>4116</v>
      </c>
      <c r="D150" s="18" t="s">
        <v>5230</v>
      </c>
      <c r="E150" s="18" t="s">
        <v>3827</v>
      </c>
      <c r="F150" s="18" t="s">
        <v>3824</v>
      </c>
      <c r="G150" s="18">
        <v>2017</v>
      </c>
      <c r="H150" s="18" t="s">
        <v>5231</v>
      </c>
      <c r="I150" s="19"/>
      <c r="J150" s="18"/>
      <c r="K150" s="20">
        <v>45787.4856828704</v>
      </c>
      <c r="L150" s="18" t="s">
        <v>5191</v>
      </c>
      <c r="M150" s="18"/>
      <c r="N150" s="18"/>
      <c r="O150" s="18"/>
      <c r="P150" s="18"/>
      <c r="Q150" s="18"/>
      <c r="R150" s="18" t="s">
        <v>7625</v>
      </c>
      <c r="S150" s="18"/>
      <c r="T150" s="18" t="s">
        <v>5067</v>
      </c>
      <c r="U150" s="18" t="s">
        <v>5232</v>
      </c>
      <c r="V150" s="18">
        <v>556</v>
      </c>
      <c r="W150" s="18"/>
      <c r="X150" s="18"/>
      <c r="Y150" s="18">
        <v>0</v>
      </c>
      <c r="Z150" s="18">
        <v>0</v>
      </c>
      <c r="AA150" s="18" t="s">
        <v>4116</v>
      </c>
      <c r="AB150" s="18" t="s">
        <v>4117</v>
      </c>
      <c r="AC150" s="18" t="s">
        <v>7627</v>
      </c>
      <c r="AD150" s="18" t="s">
        <v>7628</v>
      </c>
      <c r="AE150" s="18" t="s">
        <v>5069</v>
      </c>
      <c r="AF150" s="18"/>
      <c r="AG150" s="18"/>
      <c r="AH150" s="19" t="s">
        <v>4118</v>
      </c>
      <c r="AI150" s="18"/>
      <c r="AJ150" s="18"/>
      <c r="AK150" s="18"/>
      <c r="AL150" s="18"/>
      <c r="AM150" s="18"/>
      <c r="AN150" s="18"/>
      <c r="AO150" s="18" t="s">
        <v>5070</v>
      </c>
      <c r="AP150" s="18" t="s">
        <v>5071</v>
      </c>
      <c r="AQ150" s="18">
        <v>0</v>
      </c>
      <c r="AR150" s="18">
        <v>0</v>
      </c>
      <c r="AS150" s="18" t="s">
        <v>5879</v>
      </c>
      <c r="AT150" s="18">
        <v>0</v>
      </c>
      <c r="AU150" s="18">
        <v>0</v>
      </c>
      <c r="AV150" s="18">
        <v>0</v>
      </c>
      <c r="AW150" s="18">
        <v>0</v>
      </c>
      <c r="AX150" s="18" t="s">
        <v>7731</v>
      </c>
      <c r="AY150" s="18"/>
      <c r="AZ150" s="18"/>
      <c r="BA150" s="18"/>
      <c r="BB150" s="18"/>
      <c r="BC150" s="18"/>
      <c r="BD150" s="18"/>
      <c r="BE150" s="18"/>
      <c r="BF150" s="18"/>
      <c r="BG150" s="18"/>
      <c r="BH150" s="18"/>
      <c r="BI150" s="18"/>
      <c r="BJ150" s="18"/>
      <c r="BK150" s="18"/>
      <c r="BL150" s="18"/>
      <c r="BM150" s="18"/>
      <c r="BN150" s="18"/>
      <c r="BO150" s="18"/>
      <c r="BP150" s="18"/>
      <c r="BQ150" s="18"/>
      <c r="BR150" s="18"/>
      <c r="BS150" s="18"/>
      <c r="BT150" s="18"/>
      <c r="BU150" s="18"/>
      <c r="BV150" s="18"/>
      <c r="BW150" s="18"/>
      <c r="BX150" s="18"/>
      <c r="BY150" s="18"/>
      <c r="BZ150" s="18"/>
      <c r="CA150" s="18"/>
      <c r="CB150" s="18"/>
      <c r="CC150" s="18"/>
      <c r="CD150" s="18"/>
      <c r="CE150" s="18"/>
      <c r="CF150" s="18"/>
      <c r="CG150" s="18"/>
      <c r="CH150" s="18"/>
      <c r="CI150" s="18"/>
      <c r="CJ150" s="18" t="s">
        <v>5233</v>
      </c>
      <c r="CK150" s="18" t="s">
        <v>5383</v>
      </c>
      <c r="CL150" s="18"/>
      <c r="CM150" s="18"/>
      <c r="CN150" s="18"/>
      <c r="CO150" s="21">
        <v>45930</v>
      </c>
      <c r="CP150" s="18" t="s">
        <v>5079</v>
      </c>
      <c r="CQ150" s="18"/>
      <c r="CR150" s="21"/>
      <c r="CS150" s="18"/>
      <c r="CT150" s="31"/>
      <c r="CU150" s="33"/>
      <c r="CV150" s="67" t="str">
        <f>FLEET7[[#This Row],[Category]]</f>
        <v>Flatbed Trailer</v>
      </c>
      <c r="CW150" s="22" t="str">
        <f t="shared" si="4"/>
        <v>DTF-04</v>
      </c>
      <c r="CX150" s="22" t="str">
        <f>IFERROR(TRIM(MID(FLEET7[[#This Row],[Secondary Asset Identifier]], FIND(" - ", FLEET7[[#This Row],[Secondary Asset Identifier]]) + 3, LEN(FLEET7[[#This Row],[Secondary Asset Identifier]]))),FLEET7[[#This Row],[Emp ID]])</f>
        <v/>
      </c>
      <c r="CY1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0" s="22" t="str">
        <f>FLEET7[[#This Row],[Assigned]]</f>
        <v/>
      </c>
      <c r="DA150" s="22" t="str">
        <f t="shared" si="5"/>
        <v>DTF-04</v>
      </c>
    </row>
    <row r="151" spans="1:105" x14ac:dyDescent="0.3">
      <c r="A151" s="17" t="s">
        <v>5060</v>
      </c>
      <c r="B151" s="18" t="s">
        <v>5061</v>
      </c>
      <c r="C151" s="18" t="s">
        <v>4119</v>
      </c>
      <c r="D151" s="18" t="s">
        <v>5230</v>
      </c>
      <c r="E151" s="18" t="s">
        <v>3827</v>
      </c>
      <c r="F151" s="18" t="s">
        <v>3824</v>
      </c>
      <c r="G151" s="18">
        <v>2020</v>
      </c>
      <c r="H151" s="18" t="s">
        <v>5231</v>
      </c>
      <c r="I151" s="19"/>
      <c r="J151" s="18"/>
      <c r="K151" s="20">
        <v>45789.2343287037</v>
      </c>
      <c r="L151" s="18" t="s">
        <v>5191</v>
      </c>
      <c r="M151" s="18"/>
      <c r="N151" s="18"/>
      <c r="O151" s="18"/>
      <c r="P151" s="18"/>
      <c r="Q151" s="18"/>
      <c r="R151" s="18" t="s">
        <v>8403</v>
      </c>
      <c r="S151" s="18"/>
      <c r="T151" s="18" t="s">
        <v>5067</v>
      </c>
      <c r="U151" s="18" t="s">
        <v>5232</v>
      </c>
      <c r="V151" s="18">
        <v>578</v>
      </c>
      <c r="W151" s="18"/>
      <c r="X151" s="18"/>
      <c r="Y151" s="18">
        <v>0</v>
      </c>
      <c r="Z151" s="18">
        <v>0</v>
      </c>
      <c r="AA151" s="18" t="s">
        <v>1434</v>
      </c>
      <c r="AB151" s="18" t="s">
        <v>4120</v>
      </c>
      <c r="AC151" s="18"/>
      <c r="AD151" s="18" t="s">
        <v>5300</v>
      </c>
      <c r="AE151" s="18" t="s">
        <v>5069</v>
      </c>
      <c r="AF151" s="18"/>
      <c r="AG151" s="18"/>
      <c r="AH151" s="19" t="s">
        <v>4121</v>
      </c>
      <c r="AI151" s="18"/>
      <c r="AJ151" s="18"/>
      <c r="AK151" s="18"/>
      <c r="AL151" s="18"/>
      <c r="AM151" s="18"/>
      <c r="AN151" s="18"/>
      <c r="AO151" s="18" t="s">
        <v>5070</v>
      </c>
      <c r="AP151" s="18" t="s">
        <v>5071</v>
      </c>
      <c r="AQ151" s="18">
        <v>0</v>
      </c>
      <c r="AR151" s="18">
        <v>0</v>
      </c>
      <c r="AS151" s="18" t="s">
        <v>5879</v>
      </c>
      <c r="AT151" s="18">
        <v>0</v>
      </c>
      <c r="AU151" s="18">
        <v>0</v>
      </c>
      <c r="AV151" s="18">
        <v>0</v>
      </c>
      <c r="AW151" s="18">
        <v>0</v>
      </c>
      <c r="AX151" s="18"/>
      <c r="AY151" s="18"/>
      <c r="AZ151" s="18"/>
      <c r="BA151" s="18"/>
      <c r="BB151" s="18"/>
      <c r="BC151" s="18"/>
      <c r="BD151" s="18"/>
      <c r="BE151" s="18"/>
      <c r="BF151" s="18"/>
      <c r="BG151" s="18"/>
      <c r="BH151" s="18"/>
      <c r="BI151" s="18"/>
      <c r="BJ151" s="18"/>
      <c r="BK151" s="18"/>
      <c r="BL151" s="18"/>
      <c r="BM151" s="18"/>
      <c r="BN151" s="18"/>
      <c r="BO151" s="18"/>
      <c r="BP151" s="18"/>
      <c r="BQ151" s="18"/>
      <c r="BR151" s="18"/>
      <c r="BS151" s="18"/>
      <c r="BT151" s="18"/>
      <c r="BU151" s="18"/>
      <c r="BV151" s="18"/>
      <c r="BW151" s="18"/>
      <c r="BX151" s="18"/>
      <c r="BY151" s="18"/>
      <c r="BZ151" s="18"/>
      <c r="CA151" s="18"/>
      <c r="CB151" s="18"/>
      <c r="CC151" s="18"/>
      <c r="CD151" s="18"/>
      <c r="CE151" s="18"/>
      <c r="CF151" s="18"/>
      <c r="CG151" s="18"/>
      <c r="CH151" s="18"/>
      <c r="CI151" s="18"/>
      <c r="CJ151" s="18" t="s">
        <v>5233</v>
      </c>
      <c r="CK151" s="18" t="s">
        <v>5301</v>
      </c>
      <c r="CL151" s="18"/>
      <c r="CM151" s="18"/>
      <c r="CN151" s="18"/>
      <c r="CO151" s="21"/>
      <c r="CP151" s="21" t="s">
        <v>5079</v>
      </c>
      <c r="CQ151" s="18"/>
      <c r="CR151" s="21"/>
      <c r="CS151" s="18"/>
      <c r="CT151" s="31"/>
      <c r="CU151" s="33"/>
      <c r="CV151" s="67" t="str">
        <f>FLEET7[[#This Row],[Category]]</f>
        <v>Flatbed Trailer</v>
      </c>
      <c r="CW151" s="22" t="str">
        <f t="shared" si="4"/>
        <v>DTF-05</v>
      </c>
      <c r="CX151" s="22" t="str">
        <f>IFERROR(TRIM(MID(FLEET7[[#This Row],[Secondary Asset Identifier]], FIND(" - ", FLEET7[[#This Row],[Secondary Asset Identifier]]) + 3, LEN(FLEET7[[#This Row],[Secondary Asset Identifier]]))),FLEET7[[#This Row],[Emp ID]])</f>
        <v/>
      </c>
      <c r="CY1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1" s="22" t="str">
        <f>FLEET7[[#This Row],[Assigned]]</f>
        <v/>
      </c>
      <c r="DA151" s="22" t="str">
        <f t="shared" si="5"/>
        <v>DTF-05</v>
      </c>
    </row>
    <row r="152" spans="1:105" x14ac:dyDescent="0.3">
      <c r="A152" s="17" t="s">
        <v>5060</v>
      </c>
      <c r="B152" s="18" t="s">
        <v>5061</v>
      </c>
      <c r="C152" s="18" t="s">
        <v>7623</v>
      </c>
      <c r="D152" s="18" t="s">
        <v>5230</v>
      </c>
      <c r="E152" s="18" t="s">
        <v>3827</v>
      </c>
      <c r="F152" s="18" t="s">
        <v>3824</v>
      </c>
      <c r="G152" s="18">
        <v>2020</v>
      </c>
      <c r="H152" s="18" t="s">
        <v>5231</v>
      </c>
      <c r="I152" s="19"/>
      <c r="J152" s="18"/>
      <c r="K152" s="20">
        <v>45789.230347222197</v>
      </c>
      <c r="L152" s="18" t="s">
        <v>5191</v>
      </c>
      <c r="M152" s="18"/>
      <c r="N152" s="18"/>
      <c r="O152" s="18"/>
      <c r="P152" s="18"/>
      <c r="Q152" s="18"/>
      <c r="R152" s="18" t="s">
        <v>7651</v>
      </c>
      <c r="S152" s="18"/>
      <c r="T152" s="18" t="s">
        <v>5067</v>
      </c>
      <c r="U152" s="18" t="s">
        <v>5232</v>
      </c>
      <c r="V152" s="18">
        <v>556</v>
      </c>
      <c r="W152" s="18"/>
      <c r="X152" s="18"/>
      <c r="Y152" s="18">
        <v>0</v>
      </c>
      <c r="Z152" s="18">
        <v>0</v>
      </c>
      <c r="AA152" s="18" t="s">
        <v>419</v>
      </c>
      <c r="AB152" s="18" t="s">
        <v>4123</v>
      </c>
      <c r="AC152" s="18"/>
      <c r="AD152" s="18" t="s">
        <v>4125</v>
      </c>
      <c r="AE152" s="18" t="s">
        <v>5069</v>
      </c>
      <c r="AF152" s="18"/>
      <c r="AG152" s="18"/>
      <c r="AH152" s="18" t="s">
        <v>4124</v>
      </c>
      <c r="AI152" s="18"/>
      <c r="AJ152" s="18"/>
      <c r="AK152" s="18"/>
      <c r="AL152" s="18"/>
      <c r="AM152" s="18"/>
      <c r="AN152" s="18"/>
      <c r="AO152" s="18" t="s">
        <v>5070</v>
      </c>
      <c r="AP152" s="18" t="s">
        <v>5071</v>
      </c>
      <c r="AQ152" s="18">
        <v>0</v>
      </c>
      <c r="AR152" s="18">
        <v>0</v>
      </c>
      <c r="AS152" s="18" t="s">
        <v>5879</v>
      </c>
      <c r="AT152" s="18">
        <v>0</v>
      </c>
      <c r="AU152" s="18">
        <v>0</v>
      </c>
      <c r="AV152" s="18">
        <v>0</v>
      </c>
      <c r="AW152" s="18">
        <v>0</v>
      </c>
      <c r="AX152" s="18"/>
      <c r="AY152" s="18"/>
      <c r="AZ152" s="18"/>
      <c r="BA152" s="18"/>
      <c r="BB152" s="18"/>
      <c r="BC152" s="18"/>
      <c r="BD152" s="18"/>
      <c r="BE152" s="18"/>
      <c r="BF152" s="18"/>
      <c r="BG152" s="18"/>
      <c r="BH152" s="18"/>
      <c r="BI152" s="18"/>
      <c r="BJ152" s="18"/>
      <c r="BK152" s="18"/>
      <c r="BL152" s="18"/>
      <c r="BM152" s="18"/>
      <c r="BN152" s="18"/>
      <c r="BO152" s="18"/>
      <c r="BP152" s="18"/>
      <c r="BQ152" s="18"/>
      <c r="BR152" s="18"/>
      <c r="BS152" s="18"/>
      <c r="BT152" s="18"/>
      <c r="BU152" s="18"/>
      <c r="BV152" s="18"/>
      <c r="BW152" s="18"/>
      <c r="BX152" s="18"/>
      <c r="BY152" s="18"/>
      <c r="BZ152" s="18"/>
      <c r="CA152" s="18"/>
      <c r="CB152" s="18"/>
      <c r="CC152" s="18"/>
      <c r="CD152" s="18"/>
      <c r="CE152" s="18"/>
      <c r="CF152" s="18"/>
      <c r="CG152" s="18"/>
      <c r="CH152" s="18"/>
      <c r="CI152" s="18"/>
      <c r="CJ152" s="18" t="s">
        <v>5233</v>
      </c>
      <c r="CK152" s="18" t="s">
        <v>5516</v>
      </c>
      <c r="CL152" s="18"/>
      <c r="CM152" s="18"/>
      <c r="CN152" s="18"/>
      <c r="CO152" s="21">
        <v>45961</v>
      </c>
      <c r="CP152" s="18" t="s">
        <v>5079</v>
      </c>
      <c r="CQ152" s="18"/>
      <c r="CR152" s="21"/>
      <c r="CS152" s="18"/>
      <c r="CT152" s="31"/>
      <c r="CU152" s="33"/>
      <c r="CV152" s="67" t="str">
        <f>FLEET7[[#This Row],[Category]]</f>
        <v>Flatbed Trailer</v>
      </c>
      <c r="CW152" s="22" t="str">
        <f t="shared" si="4"/>
        <v>DTF-06</v>
      </c>
      <c r="CX152" s="22" t="str">
        <f>IFERROR(TRIM(MID(FLEET7[[#This Row],[Secondary Asset Identifier]], FIND(" - ", FLEET7[[#This Row],[Secondary Asset Identifier]]) + 3, LEN(FLEET7[[#This Row],[Secondary Asset Identifier]]))),FLEET7[[#This Row],[Emp ID]])</f>
        <v>JESUS LOPEZ SOTO</v>
      </c>
      <c r="CY1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JESUS LOPEZ SOTO</v>
      </c>
      <c r="CZ152" s="22" t="str">
        <f>FLEET7[[#This Row],[Assigned]]</f>
        <v>JESUS LOPEZ SOTO</v>
      </c>
      <c r="DA152" s="22" t="str">
        <f t="shared" si="5"/>
        <v>DTF-06</v>
      </c>
    </row>
    <row r="153" spans="1:105" x14ac:dyDescent="0.3">
      <c r="A153" s="17" t="s">
        <v>5060</v>
      </c>
      <c r="B153" s="18" t="s">
        <v>5061</v>
      </c>
      <c r="C153" s="18" t="s">
        <v>4126</v>
      </c>
      <c r="D153" s="18" t="s">
        <v>5230</v>
      </c>
      <c r="E153" s="18" t="s">
        <v>3827</v>
      </c>
      <c r="F153" s="18" t="s">
        <v>3824</v>
      </c>
      <c r="G153" s="18">
        <v>2018</v>
      </c>
      <c r="H153" s="18" t="s">
        <v>5231</v>
      </c>
      <c r="I153" s="19"/>
      <c r="J153" s="18"/>
      <c r="K153" s="20">
        <v>45789.2359953704</v>
      </c>
      <c r="L153" s="18" t="s">
        <v>5191</v>
      </c>
      <c r="M153" s="18"/>
      <c r="N153" s="18"/>
      <c r="O153" s="18"/>
      <c r="P153" s="18"/>
      <c r="Q153" s="18"/>
      <c r="R153" s="18" t="s">
        <v>5066</v>
      </c>
      <c r="S153" s="18"/>
      <c r="T153" s="18" t="s">
        <v>5067</v>
      </c>
      <c r="U153" s="18" t="s">
        <v>5232</v>
      </c>
      <c r="V153" s="18">
        <v>439</v>
      </c>
      <c r="W153" s="18"/>
      <c r="X153" s="18"/>
      <c r="Y153" s="18">
        <v>0</v>
      </c>
      <c r="Z153" s="18">
        <v>0</v>
      </c>
      <c r="AA153" s="18" t="s">
        <v>5331</v>
      </c>
      <c r="AB153" s="18" t="s">
        <v>4127</v>
      </c>
      <c r="AC153" s="18"/>
      <c r="AD153" s="18" t="s">
        <v>4129</v>
      </c>
      <c r="AE153" s="18" t="s">
        <v>5069</v>
      </c>
      <c r="AF153" s="18"/>
      <c r="AG153" s="18"/>
      <c r="AH153" s="18" t="s">
        <v>4128</v>
      </c>
      <c r="AI153" s="18"/>
      <c r="AJ153" s="18"/>
      <c r="AK153" s="18"/>
      <c r="AL153" s="18"/>
      <c r="AM153" s="18"/>
      <c r="AN153" s="18"/>
      <c r="AO153" s="18" t="s">
        <v>5070</v>
      </c>
      <c r="AP153" s="18" t="s">
        <v>5071</v>
      </c>
      <c r="AQ153" s="18">
        <v>0</v>
      </c>
      <c r="AR153" s="18">
        <v>0</v>
      </c>
      <c r="AS153" s="18" t="s">
        <v>5879</v>
      </c>
      <c r="AT153" s="18">
        <v>0</v>
      </c>
      <c r="AU153" s="18">
        <v>0</v>
      </c>
      <c r="AV153" s="18">
        <v>0</v>
      </c>
      <c r="AW153" s="18">
        <v>0</v>
      </c>
      <c r="AX153" s="18"/>
      <c r="AY153" s="18"/>
      <c r="AZ153" s="18"/>
      <c r="BA153" s="18"/>
      <c r="BB153" s="18"/>
      <c r="BC153" s="18"/>
      <c r="BD153" s="18"/>
      <c r="BE153" s="18"/>
      <c r="BF153" s="18"/>
      <c r="BG153" s="18"/>
      <c r="BH153" s="18"/>
      <c r="BI153" s="18"/>
      <c r="BJ153" s="18"/>
      <c r="BK153" s="18"/>
      <c r="BL153" s="18"/>
      <c r="BM153" s="18"/>
      <c r="BN153" s="18"/>
      <c r="BO153" s="18"/>
      <c r="BP153" s="18"/>
      <c r="BQ153" s="18"/>
      <c r="BR153" s="18"/>
      <c r="BS153" s="18"/>
      <c r="BT153" s="18"/>
      <c r="BU153" s="18"/>
      <c r="BV153" s="18"/>
      <c r="BW153" s="18"/>
      <c r="BX153" s="18"/>
      <c r="BY153" s="18"/>
      <c r="BZ153" s="18"/>
      <c r="CA153" s="18"/>
      <c r="CB153" s="18"/>
      <c r="CC153" s="18"/>
      <c r="CD153" s="18"/>
      <c r="CE153" s="18"/>
      <c r="CF153" s="18"/>
      <c r="CG153" s="18"/>
      <c r="CH153" s="18"/>
      <c r="CI153" s="18"/>
      <c r="CJ153" s="18" t="s">
        <v>5233</v>
      </c>
      <c r="CK153" s="18" t="s">
        <v>5332</v>
      </c>
      <c r="CL153" s="18"/>
      <c r="CM153" s="18"/>
      <c r="CN153" s="18"/>
      <c r="CO153" s="21">
        <v>43860</v>
      </c>
      <c r="CP153" s="18" t="s">
        <v>5079</v>
      </c>
      <c r="CQ153" s="18"/>
      <c r="CR153" s="21"/>
      <c r="CS153" s="18"/>
      <c r="CT153" s="31"/>
      <c r="CU153" s="33"/>
      <c r="CV153" s="67" t="str">
        <f>FLEET7[[#This Row],[Category]]</f>
        <v>Flatbed Trailer</v>
      </c>
      <c r="CW153" s="22" t="str">
        <f t="shared" si="4"/>
        <v>DTF-09</v>
      </c>
      <c r="CX153" s="22" t="str">
        <f>IFERROR(TRIM(MID(FLEET7[[#This Row],[Secondary Asset Identifier]], FIND(" - ", FLEET7[[#This Row],[Secondary Asset Identifier]]) + 3, LEN(FLEET7[[#This Row],[Secondary Asset Identifier]]))),FLEET7[[#This Row],[Emp ID]])</f>
        <v>FOUNDATION</v>
      </c>
      <c r="CY1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10T-07</v>
      </c>
      <c r="CZ153" s="22" t="str">
        <f>FLEET7[[#This Row],[Assigned]]</f>
        <v>FOUNDATION</v>
      </c>
      <c r="DA153" s="22" t="str">
        <f t="shared" si="5"/>
        <v>DTF-09</v>
      </c>
    </row>
    <row r="154" spans="1:105" x14ac:dyDescent="0.3">
      <c r="A154" s="17" t="s">
        <v>5060</v>
      </c>
      <c r="B154" s="18" t="s">
        <v>5061</v>
      </c>
      <c r="C154" s="18" t="s">
        <v>4130</v>
      </c>
      <c r="D154" s="18" t="s">
        <v>5230</v>
      </c>
      <c r="E154" s="18" t="s">
        <v>3827</v>
      </c>
      <c r="F154" s="18" t="s">
        <v>3824</v>
      </c>
      <c r="G154" s="18">
        <v>2021</v>
      </c>
      <c r="H154" s="18" t="s">
        <v>5231</v>
      </c>
      <c r="I154" s="19"/>
      <c r="J154" s="18"/>
      <c r="K154" s="20">
        <v>45789.230925925898</v>
      </c>
      <c r="L154" s="18" t="s">
        <v>5191</v>
      </c>
      <c r="M154" s="18"/>
      <c r="N154" s="18"/>
      <c r="O154" s="18"/>
      <c r="P154" s="18"/>
      <c r="Q154" s="18"/>
      <c r="R154" s="18" t="s">
        <v>8095</v>
      </c>
      <c r="S154" s="18"/>
      <c r="T154" s="18" t="s">
        <v>5067</v>
      </c>
      <c r="U154" s="18" t="s">
        <v>5232</v>
      </c>
      <c r="V154" s="18">
        <v>433</v>
      </c>
      <c r="W154" s="18"/>
      <c r="X154" s="18"/>
      <c r="Y154" s="18">
        <v>0</v>
      </c>
      <c r="Z154" s="18">
        <v>0</v>
      </c>
      <c r="AA154" s="18" t="s">
        <v>4130</v>
      </c>
      <c r="AB154" s="18" t="s">
        <v>4131</v>
      </c>
      <c r="AC154" s="18" t="s">
        <v>5489</v>
      </c>
      <c r="AD154" s="18" t="s">
        <v>7852</v>
      </c>
      <c r="AE154" s="18" t="s">
        <v>5069</v>
      </c>
      <c r="AF154" s="18"/>
      <c r="AG154" s="18"/>
      <c r="AH154" s="18" t="s">
        <v>4110</v>
      </c>
      <c r="AI154" s="18"/>
      <c r="AJ154" s="18"/>
      <c r="AK154" s="18"/>
      <c r="AL154" s="18"/>
      <c r="AM154" s="18"/>
      <c r="AN154" s="18"/>
      <c r="AO154" s="18" t="s">
        <v>5070</v>
      </c>
      <c r="AP154" s="18" t="s">
        <v>5071</v>
      </c>
      <c r="AQ154" s="18">
        <v>0</v>
      </c>
      <c r="AR154" s="18">
        <v>0</v>
      </c>
      <c r="AS154" s="18" t="s">
        <v>5879</v>
      </c>
      <c r="AT154" s="18">
        <v>0</v>
      </c>
      <c r="AU154" s="18">
        <v>0</v>
      </c>
      <c r="AV154" s="18">
        <v>0</v>
      </c>
      <c r="AW154" s="18">
        <v>0</v>
      </c>
      <c r="AX154" s="18"/>
      <c r="AY154" s="18"/>
      <c r="AZ154" s="18"/>
      <c r="BA154" s="18"/>
      <c r="BB154" s="18"/>
      <c r="BC154" s="18"/>
      <c r="BD154" s="18"/>
      <c r="BE154" s="18"/>
      <c r="BF154" s="18"/>
      <c r="BG154" s="18"/>
      <c r="BH154" s="18"/>
      <c r="BI154" s="18"/>
      <c r="BJ154" s="18"/>
      <c r="BK154" s="18"/>
      <c r="BL154" s="18"/>
      <c r="BM154" s="18"/>
      <c r="BN154" s="18"/>
      <c r="BO154" s="18"/>
      <c r="BP154" s="18"/>
      <c r="BQ154" s="18"/>
      <c r="BR154" s="18"/>
      <c r="BS154" s="18"/>
      <c r="BT154" s="18"/>
      <c r="BU154" s="18"/>
      <c r="BV154" s="18"/>
      <c r="BW154" s="18"/>
      <c r="BX154" s="18"/>
      <c r="BY154" s="18"/>
      <c r="BZ154" s="18"/>
      <c r="CA154" s="18"/>
      <c r="CB154" s="18"/>
      <c r="CC154" s="18"/>
      <c r="CD154" s="18"/>
      <c r="CE154" s="18"/>
      <c r="CF154" s="18"/>
      <c r="CG154" s="18"/>
      <c r="CH154" s="18"/>
      <c r="CI154" s="18"/>
      <c r="CJ154" s="18" t="s">
        <v>5233</v>
      </c>
      <c r="CK154" s="18" t="s">
        <v>5490</v>
      </c>
      <c r="CL154" s="18"/>
      <c r="CM154" s="18"/>
      <c r="CN154" s="18"/>
      <c r="CO154" s="21">
        <v>44985</v>
      </c>
      <c r="CP154" s="18" t="s">
        <v>5079</v>
      </c>
      <c r="CQ154" s="18"/>
      <c r="CR154" s="21"/>
      <c r="CS154" s="18"/>
      <c r="CT154" s="31"/>
      <c r="CU154" s="33"/>
      <c r="CV154" s="67" t="str">
        <f>FLEET7[[#This Row],[Category]]</f>
        <v>Flatbed Trailer</v>
      </c>
      <c r="CW154" s="22" t="str">
        <f t="shared" si="4"/>
        <v>DTF-10</v>
      </c>
      <c r="CX154" s="22" t="str">
        <f>IFERROR(TRIM(MID(FLEET7[[#This Row],[Secondary Asset Identifier]], FIND(" - ", FLEET7[[#This Row],[Secondary Asset Identifier]]) + 3, LEN(FLEET7[[#This Row],[Secondary Asset Identifier]]))),FLEET7[[#This Row],[Emp ID]])</f>
        <v/>
      </c>
      <c r="CY1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4" s="22" t="str">
        <f>FLEET7[[#This Row],[Assigned]]</f>
        <v/>
      </c>
      <c r="DA154" s="22" t="str">
        <f t="shared" si="5"/>
        <v>DTF-10</v>
      </c>
    </row>
    <row r="155" spans="1:105" ht="36" x14ac:dyDescent="0.3">
      <c r="A155" s="17" t="s">
        <v>5060</v>
      </c>
      <c r="B155" s="18" t="s">
        <v>5061</v>
      </c>
      <c r="C155" s="18" t="s">
        <v>4132</v>
      </c>
      <c r="D155" s="18" t="s">
        <v>5230</v>
      </c>
      <c r="E155" s="18" t="s">
        <v>3827</v>
      </c>
      <c r="F155" s="18" t="s">
        <v>3824</v>
      </c>
      <c r="G155" s="18">
        <v>2022</v>
      </c>
      <c r="H155" s="18" t="s">
        <v>5231</v>
      </c>
      <c r="I155" s="19"/>
      <c r="J155" s="18"/>
      <c r="K155" s="20">
        <v>45789.232291666704</v>
      </c>
      <c r="L155" s="18" t="s">
        <v>5191</v>
      </c>
      <c r="M155" s="18"/>
      <c r="N155" s="18"/>
      <c r="O155" s="18"/>
      <c r="P155" s="18"/>
      <c r="Q155" s="18"/>
      <c r="R155" s="18" t="s">
        <v>5089</v>
      </c>
      <c r="S155" s="18"/>
      <c r="T155" s="18" t="s">
        <v>5067</v>
      </c>
      <c r="U155" s="18" t="s">
        <v>5232</v>
      </c>
      <c r="V155" s="18">
        <v>439</v>
      </c>
      <c r="W155" s="18"/>
      <c r="X155" s="18"/>
      <c r="Y155" s="18">
        <v>0</v>
      </c>
      <c r="Z155" s="18">
        <v>0</v>
      </c>
      <c r="AA155" s="18" t="s">
        <v>426</v>
      </c>
      <c r="AB155" s="18" t="s">
        <v>4133</v>
      </c>
      <c r="AC155" s="18"/>
      <c r="AD155" s="18" t="s">
        <v>4136</v>
      </c>
      <c r="AE155" s="18" t="s">
        <v>5069</v>
      </c>
      <c r="AF155" s="18"/>
      <c r="AG155" s="18"/>
      <c r="AH155" s="19" t="s">
        <v>4134</v>
      </c>
      <c r="AI155" s="18"/>
      <c r="AJ155" s="18"/>
      <c r="AK155" s="18"/>
      <c r="AL155" s="18"/>
      <c r="AM155" s="18"/>
      <c r="AN155" s="18"/>
      <c r="AO155" s="18" t="s">
        <v>5070</v>
      </c>
      <c r="AP155" s="18" t="s">
        <v>5071</v>
      </c>
      <c r="AQ155" s="18">
        <v>0</v>
      </c>
      <c r="AR155" s="18">
        <v>0</v>
      </c>
      <c r="AS155" s="18" t="s">
        <v>5879</v>
      </c>
      <c r="AT155" s="18">
        <v>0</v>
      </c>
      <c r="AU155" s="18">
        <v>0</v>
      </c>
      <c r="AV155" s="18">
        <v>0</v>
      </c>
      <c r="AW155" s="18">
        <v>0</v>
      </c>
      <c r="AX155" s="18" t="s">
        <v>4135</v>
      </c>
      <c r="AY155" s="18"/>
      <c r="AZ155" s="18"/>
      <c r="BA155" s="18"/>
      <c r="BB155" s="18"/>
      <c r="BC155" s="18"/>
      <c r="BD155" s="18"/>
      <c r="BE155" s="18"/>
      <c r="BF155" s="18" t="s">
        <v>4137</v>
      </c>
      <c r="BG155" s="18"/>
      <c r="BH155" s="18"/>
      <c r="BI155" s="18"/>
      <c r="BJ155" s="18"/>
      <c r="BK155" s="18"/>
      <c r="BL155" s="18"/>
      <c r="BM155" s="18"/>
      <c r="BN155" s="18"/>
      <c r="BO155" s="18"/>
      <c r="BP155" s="18"/>
      <c r="BQ155" s="18"/>
      <c r="BR155" s="18"/>
      <c r="BS155" s="18"/>
      <c r="BT155" s="18"/>
      <c r="BU155" s="18"/>
      <c r="BV155" s="18"/>
      <c r="BW155" s="18"/>
      <c r="BX155" s="18"/>
      <c r="BY155" s="18"/>
      <c r="BZ155" s="18"/>
      <c r="CA155" s="18"/>
      <c r="CB155" s="18"/>
      <c r="CC155" s="18"/>
      <c r="CD155" s="18"/>
      <c r="CE155" s="18"/>
      <c r="CF155" s="18"/>
      <c r="CG155" s="18"/>
      <c r="CH155" s="18"/>
      <c r="CI155" s="18"/>
      <c r="CJ155" s="18" t="s">
        <v>5233</v>
      </c>
      <c r="CK155" s="18" t="s">
        <v>5422</v>
      </c>
      <c r="CL155" s="18">
        <v>2</v>
      </c>
      <c r="CM155" s="18"/>
      <c r="CN155" s="18"/>
      <c r="CO155" s="21">
        <v>45747</v>
      </c>
      <c r="CP155" s="21" t="s">
        <v>5079</v>
      </c>
      <c r="CQ155" s="18"/>
      <c r="CR155" s="21"/>
      <c r="CS155" s="18"/>
      <c r="CT155" s="31"/>
      <c r="CU155" s="33"/>
      <c r="CV155" s="67" t="str">
        <f>FLEET7[[#This Row],[Category]]</f>
        <v>Flatbed Trailer</v>
      </c>
      <c r="CW155" s="22" t="str">
        <f t="shared" si="4"/>
        <v>DTF-11</v>
      </c>
      <c r="CX155" s="22" t="str">
        <f>IFERROR(TRIM(MID(FLEET7[[#This Row],[Secondary Asset Identifier]], FIND(" - ", FLEET7[[#This Row],[Secondary Asset Identifier]]) + 3, LEN(FLEET7[[#This Row],[Secondary Asset Identifier]]))),FLEET7[[#This Row],[Emp ID]])</f>
        <v>HECTOR J. CLAUDIO</v>
      </c>
      <c r="CY1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HECTOR J. CLAUDIO</v>
      </c>
      <c r="CZ155" s="22" t="str">
        <f>FLEET7[[#This Row],[Assigned]]</f>
        <v>HECTOR J. CLAUDIO</v>
      </c>
      <c r="DA155" s="22" t="str">
        <f t="shared" si="5"/>
        <v>DTF-11</v>
      </c>
    </row>
    <row r="156" spans="1:105" x14ac:dyDescent="0.3">
      <c r="A156" s="17" t="s">
        <v>5060</v>
      </c>
      <c r="B156" s="18" t="s">
        <v>5061</v>
      </c>
      <c r="C156" s="18" t="s">
        <v>1869</v>
      </c>
      <c r="D156" s="18" t="s">
        <v>5230</v>
      </c>
      <c r="E156" s="18" t="s">
        <v>3827</v>
      </c>
      <c r="F156" s="18" t="s">
        <v>3824</v>
      </c>
      <c r="G156" s="18">
        <v>2022</v>
      </c>
      <c r="H156" s="18" t="s">
        <v>5231</v>
      </c>
      <c r="I156" s="19"/>
      <c r="J156" s="18"/>
      <c r="K156" s="20">
        <v>45789.232662037</v>
      </c>
      <c r="L156" s="18" t="s">
        <v>5191</v>
      </c>
      <c r="M156" s="18"/>
      <c r="N156" s="18"/>
      <c r="O156" s="18"/>
      <c r="P156" s="18"/>
      <c r="Q156" s="18"/>
      <c r="R156" s="18" t="s">
        <v>5235</v>
      </c>
      <c r="S156" s="18"/>
      <c r="T156" s="18" t="s">
        <v>5067</v>
      </c>
      <c r="U156" s="18" t="s">
        <v>5232</v>
      </c>
      <c r="V156" s="18">
        <v>548</v>
      </c>
      <c r="W156" s="18"/>
      <c r="X156" s="18"/>
      <c r="Y156" s="18">
        <v>0</v>
      </c>
      <c r="Z156" s="18">
        <v>0</v>
      </c>
      <c r="AA156" s="18" t="s">
        <v>1444</v>
      </c>
      <c r="AB156" s="18" t="s">
        <v>4138</v>
      </c>
      <c r="AC156" s="18"/>
      <c r="AD156" s="18" t="s">
        <v>5413</v>
      </c>
      <c r="AE156" s="18" t="s">
        <v>5069</v>
      </c>
      <c r="AF156" s="18"/>
      <c r="AG156" s="18"/>
      <c r="AH156" s="18" t="s">
        <v>4106</v>
      </c>
      <c r="AI156" s="18"/>
      <c r="AJ156" s="18"/>
      <c r="AK156" s="18"/>
      <c r="AL156" s="18"/>
      <c r="AM156" s="18"/>
      <c r="AN156" s="18"/>
      <c r="AO156" s="18" t="s">
        <v>5070</v>
      </c>
      <c r="AP156" s="18" t="s">
        <v>5071</v>
      </c>
      <c r="AQ156" s="18">
        <v>0</v>
      </c>
      <c r="AR156" s="18">
        <v>0</v>
      </c>
      <c r="AS156" s="18" t="s">
        <v>5879</v>
      </c>
      <c r="AT156" s="18">
        <v>0</v>
      </c>
      <c r="AU156" s="18">
        <v>0</v>
      </c>
      <c r="AV156" s="18">
        <v>0</v>
      </c>
      <c r="AW156" s="18">
        <v>0</v>
      </c>
      <c r="AX156" s="18"/>
      <c r="AY156" s="18"/>
      <c r="AZ156" s="18"/>
      <c r="BA156" s="18"/>
      <c r="BB156" s="18"/>
      <c r="BC156" s="18"/>
      <c r="BD156" s="18"/>
      <c r="BE156" s="18"/>
      <c r="BF156" s="18"/>
      <c r="BG156" s="18"/>
      <c r="BH156" s="18"/>
      <c r="BI156" s="18"/>
      <c r="BJ156" s="18"/>
      <c r="BK156" s="18"/>
      <c r="BL156" s="18"/>
      <c r="BM156" s="18"/>
      <c r="BN156" s="18"/>
      <c r="BO156" s="18"/>
      <c r="BP156" s="18"/>
      <c r="BQ156" s="18"/>
      <c r="BR156" s="18"/>
      <c r="BS156" s="18"/>
      <c r="BT156" s="18"/>
      <c r="BU156" s="18"/>
      <c r="BV156" s="18"/>
      <c r="BW156" s="18"/>
      <c r="BX156" s="18"/>
      <c r="BY156" s="18"/>
      <c r="BZ156" s="18"/>
      <c r="CA156" s="18"/>
      <c r="CB156" s="18"/>
      <c r="CC156" s="18"/>
      <c r="CD156" s="18"/>
      <c r="CE156" s="18"/>
      <c r="CF156" s="18"/>
      <c r="CG156" s="18"/>
      <c r="CH156" s="18"/>
      <c r="CI156" s="18"/>
      <c r="CJ156" s="18" t="s">
        <v>5233</v>
      </c>
      <c r="CK156" s="18" t="s">
        <v>5414</v>
      </c>
      <c r="CL156" s="18"/>
      <c r="CM156" s="18"/>
      <c r="CN156" s="18"/>
      <c r="CO156" s="21"/>
      <c r="CP156" s="18" t="s">
        <v>5079</v>
      </c>
      <c r="CQ156" s="18"/>
      <c r="CR156" s="21"/>
      <c r="CS156" s="18"/>
      <c r="CT156" s="31"/>
      <c r="CU156" s="33"/>
      <c r="CV156" s="67" t="str">
        <f>FLEET7[[#This Row],[Category]]</f>
        <v>Flatbed Trailer</v>
      </c>
      <c r="CW156" s="22" t="str">
        <f t="shared" si="4"/>
        <v>DTF-12</v>
      </c>
      <c r="CX156" s="22" t="str">
        <f>IFERROR(TRIM(MID(FLEET7[[#This Row],[Secondary Asset Identifier]], FIND(" - ", FLEET7[[#This Row],[Secondary Asset Identifier]]) + 3, LEN(FLEET7[[#This Row],[Secondary Asset Identifier]]))),FLEET7[[#This Row],[Emp ID]])</f>
        <v/>
      </c>
      <c r="CY15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6" s="22" t="str">
        <f>FLEET7[[#This Row],[Assigned]]</f>
        <v/>
      </c>
      <c r="DA156" s="22" t="str">
        <f t="shared" si="5"/>
        <v>DTF-12</v>
      </c>
    </row>
    <row r="157" spans="1:105" ht="36" x14ac:dyDescent="0.3">
      <c r="A157" s="17" t="s">
        <v>5060</v>
      </c>
      <c r="B157" s="18" t="s">
        <v>5061</v>
      </c>
      <c r="C157" s="18" t="s">
        <v>4139</v>
      </c>
      <c r="D157" s="18" t="s">
        <v>5230</v>
      </c>
      <c r="E157" s="18" t="s">
        <v>3827</v>
      </c>
      <c r="F157" s="18" t="s">
        <v>3824</v>
      </c>
      <c r="G157" s="18">
        <v>2009</v>
      </c>
      <c r="H157" s="18" t="s">
        <v>5231</v>
      </c>
      <c r="I157" s="19"/>
      <c r="J157" s="18"/>
      <c r="K157" s="20">
        <v>45789.235300925902</v>
      </c>
      <c r="L157" s="18" t="s">
        <v>5191</v>
      </c>
      <c r="M157" s="18"/>
      <c r="N157" s="18"/>
      <c r="O157" s="18"/>
      <c r="P157" s="18"/>
      <c r="Q157" s="18"/>
      <c r="R157" s="18" t="s">
        <v>8437</v>
      </c>
      <c r="S157" s="18"/>
      <c r="T157" s="18" t="s">
        <v>5067</v>
      </c>
      <c r="U157" s="18" t="s">
        <v>5232</v>
      </c>
      <c r="V157" s="18">
        <v>556</v>
      </c>
      <c r="W157" s="18"/>
      <c r="X157" s="18"/>
      <c r="Y157" s="18">
        <v>0</v>
      </c>
      <c r="Z157" s="18">
        <v>0</v>
      </c>
      <c r="AA157" s="18" t="s">
        <v>1376</v>
      </c>
      <c r="AB157" s="18" t="s">
        <v>4140</v>
      </c>
      <c r="AC157" s="18"/>
      <c r="AD157" s="18" t="s">
        <v>5329</v>
      </c>
      <c r="AE157" s="18" t="s">
        <v>5069</v>
      </c>
      <c r="AF157" s="18"/>
      <c r="AG157" s="18"/>
      <c r="AH157" s="19" t="s">
        <v>4141</v>
      </c>
      <c r="AI157" s="18"/>
      <c r="AJ157" s="18"/>
      <c r="AK157" s="18"/>
      <c r="AL157" s="18"/>
      <c r="AM157" s="18"/>
      <c r="AN157" s="18"/>
      <c r="AO157" s="18" t="s">
        <v>5070</v>
      </c>
      <c r="AP157" s="18" t="s">
        <v>5071</v>
      </c>
      <c r="AQ157" s="18">
        <v>0</v>
      </c>
      <c r="AR157" s="18">
        <v>0</v>
      </c>
      <c r="AS157" s="18" t="s">
        <v>5879</v>
      </c>
      <c r="AT157" s="18">
        <v>0</v>
      </c>
      <c r="AU157" s="18">
        <v>0</v>
      </c>
      <c r="AV157" s="18">
        <v>0</v>
      </c>
      <c r="AW157" s="18">
        <v>0</v>
      </c>
      <c r="AX157" s="18"/>
      <c r="AY157" s="18"/>
      <c r="AZ157" s="18"/>
      <c r="BA157" s="18"/>
      <c r="BB157" s="18"/>
      <c r="BC157" s="18"/>
      <c r="BD157" s="18"/>
      <c r="BE157" s="18"/>
      <c r="BF157" s="18"/>
      <c r="BG157" s="18"/>
      <c r="BH157" s="18"/>
      <c r="BI157" s="18"/>
      <c r="BJ157" s="18"/>
      <c r="BK157" s="18"/>
      <c r="BL157" s="18"/>
      <c r="BM157" s="18"/>
      <c r="BN157" s="18"/>
      <c r="BO157" s="18"/>
      <c r="BP157" s="18"/>
      <c r="BQ157" s="18"/>
      <c r="BR157" s="18"/>
      <c r="BS157" s="18"/>
      <c r="BT157" s="18"/>
      <c r="BU157" s="18"/>
      <c r="BV157" s="18"/>
      <c r="BW157" s="18"/>
      <c r="BX157" s="18"/>
      <c r="BY157" s="18"/>
      <c r="BZ157" s="18"/>
      <c r="CA157" s="18"/>
      <c r="CB157" s="18"/>
      <c r="CC157" s="18"/>
      <c r="CD157" s="18"/>
      <c r="CE157" s="18"/>
      <c r="CF157" s="18"/>
      <c r="CG157" s="18"/>
      <c r="CH157" s="18"/>
      <c r="CI157" s="18"/>
      <c r="CJ157" s="18" t="s">
        <v>5233</v>
      </c>
      <c r="CK157" s="18" t="s">
        <v>5330</v>
      </c>
      <c r="CL157" s="18"/>
      <c r="CM157" s="18"/>
      <c r="CN157" s="18"/>
      <c r="CO157" s="21"/>
      <c r="CP157" s="18" t="s">
        <v>5079</v>
      </c>
      <c r="CQ157" s="18"/>
      <c r="CR157" s="21"/>
      <c r="CS157" s="18"/>
      <c r="CT157" s="31"/>
      <c r="CU157" s="33"/>
      <c r="CV157" s="67" t="str">
        <f>FLEET7[[#This Row],[Category]]</f>
        <v>Flatbed Trailer</v>
      </c>
      <c r="CW157" s="22" t="str">
        <f t="shared" si="4"/>
        <v>DTF-13</v>
      </c>
      <c r="CX157" s="22" t="str">
        <f>IFERROR(TRIM(MID(FLEET7[[#This Row],[Secondary Asset Identifier]], FIND(" - ", FLEET7[[#This Row],[Secondary Asset Identifier]]) + 3, LEN(FLEET7[[#This Row],[Secondary Asset Identifier]]))),FLEET7[[#This Row],[Emp ID]])</f>
        <v/>
      </c>
      <c r="CY15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7" s="22" t="str">
        <f>FLEET7[[#This Row],[Assigned]]</f>
        <v/>
      </c>
      <c r="DA157" s="22" t="str">
        <f t="shared" si="5"/>
        <v>DTF-13</v>
      </c>
    </row>
    <row r="158" spans="1:105" x14ac:dyDescent="0.3">
      <c r="A158" s="17" t="s">
        <v>5060</v>
      </c>
      <c r="B158" s="18" t="s">
        <v>5061</v>
      </c>
      <c r="C158" s="18" t="s">
        <v>4142</v>
      </c>
      <c r="D158" s="18" t="s">
        <v>5230</v>
      </c>
      <c r="E158" s="18" t="s">
        <v>3827</v>
      </c>
      <c r="F158" s="18" t="s">
        <v>3824</v>
      </c>
      <c r="G158" s="18">
        <v>2020</v>
      </c>
      <c r="H158" s="18" t="s">
        <v>5231</v>
      </c>
      <c r="I158" s="19"/>
      <c r="J158" s="18"/>
      <c r="K158" s="20"/>
      <c r="L158" s="18"/>
      <c r="M158" s="18"/>
      <c r="N158" s="18"/>
      <c r="O158" s="18"/>
      <c r="P158" s="18"/>
      <c r="Q158" s="18"/>
      <c r="R158" s="18"/>
      <c r="S158" s="18"/>
      <c r="T158" s="18" t="s">
        <v>5067</v>
      </c>
      <c r="U158" s="18" t="s">
        <v>5232</v>
      </c>
      <c r="V158" s="18"/>
      <c r="W158" s="18"/>
      <c r="X158" s="18"/>
      <c r="Y158" s="18"/>
      <c r="Z158" s="18"/>
      <c r="AA158" s="18" t="s">
        <v>1437</v>
      </c>
      <c r="AB158" s="18" t="s">
        <v>4143</v>
      </c>
      <c r="AC158" s="18"/>
      <c r="AD158" s="18"/>
      <c r="AE158" s="18" t="s">
        <v>5069</v>
      </c>
      <c r="AF158" s="18"/>
      <c r="AG158" s="18"/>
      <c r="AH158" s="18" t="s">
        <v>4121</v>
      </c>
      <c r="AI158" s="18"/>
      <c r="AJ158" s="18"/>
      <c r="AK158" s="18"/>
      <c r="AL158" s="18"/>
      <c r="AM158" s="18"/>
      <c r="AN158" s="18"/>
      <c r="AO158" s="18" t="s">
        <v>5070</v>
      </c>
      <c r="AP158" s="18" t="s">
        <v>5071</v>
      </c>
      <c r="AQ158" s="18">
        <v>0</v>
      </c>
      <c r="AR158" s="18">
        <v>0</v>
      </c>
      <c r="AS158" s="18" t="s">
        <v>5879</v>
      </c>
      <c r="AT158" s="18">
        <v>0</v>
      </c>
      <c r="AU158" s="18">
        <v>0</v>
      </c>
      <c r="AV158" s="18">
        <v>0</v>
      </c>
      <c r="AW158" s="18">
        <v>0</v>
      </c>
      <c r="AX158" s="18"/>
      <c r="AY158" s="18"/>
      <c r="AZ158" s="18"/>
      <c r="BA158" s="18"/>
      <c r="BB158" s="18"/>
      <c r="BC158" s="18"/>
      <c r="BD158" s="18"/>
      <c r="BE158" s="18"/>
      <c r="BF158" s="18"/>
      <c r="BG158" s="18"/>
      <c r="BH158" s="18"/>
      <c r="BI158" s="18"/>
      <c r="BJ158" s="18"/>
      <c r="BK158" s="18"/>
      <c r="BL158" s="18"/>
      <c r="BM158" s="18"/>
      <c r="BN158" s="18"/>
      <c r="BO158" s="18"/>
      <c r="BP158" s="18"/>
      <c r="BQ158" s="18"/>
      <c r="BR158" s="18"/>
      <c r="BS158" s="18"/>
      <c r="BT158" s="18"/>
      <c r="BU158" s="18"/>
      <c r="BV158" s="18"/>
      <c r="BW158" s="18"/>
      <c r="BX158" s="18"/>
      <c r="BY158" s="18"/>
      <c r="BZ158" s="18"/>
      <c r="CA158" s="18"/>
      <c r="CB158" s="18"/>
      <c r="CC158" s="18"/>
      <c r="CD158" s="18"/>
      <c r="CE158" s="18"/>
      <c r="CF158" s="18"/>
      <c r="CG158" s="18"/>
      <c r="CH158" s="18"/>
      <c r="CI158" s="18"/>
      <c r="CJ158" s="18"/>
      <c r="CK158" s="18"/>
      <c r="CL158" s="18"/>
      <c r="CM158" s="18"/>
      <c r="CN158" s="18"/>
      <c r="CO158" s="21"/>
      <c r="CP158" s="18" t="s">
        <v>5079</v>
      </c>
      <c r="CQ158" s="18"/>
      <c r="CR158" s="21"/>
      <c r="CS158" s="18"/>
      <c r="CT158" s="31"/>
      <c r="CU158" s="33"/>
      <c r="CV158" s="67" t="str">
        <f>FLEET7[[#This Row],[Category]]</f>
        <v>Flatbed Trailer</v>
      </c>
      <c r="CW158" s="22" t="str">
        <f t="shared" si="4"/>
        <v>DTF-14</v>
      </c>
      <c r="CX158" s="22" t="str">
        <f>IFERROR(TRIM(MID(FLEET7[[#This Row],[Secondary Asset Identifier]], FIND(" - ", FLEET7[[#This Row],[Secondary Asset Identifier]]) + 3, LEN(FLEET7[[#This Row],[Secondary Asset Identifier]]))),FLEET7[[#This Row],[Emp ID]])</f>
        <v/>
      </c>
      <c r="CY15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8" s="22" t="str">
        <f>FLEET7[[#This Row],[Assigned]]</f>
        <v/>
      </c>
      <c r="DA158" s="22" t="str">
        <f t="shared" si="5"/>
        <v>DTF-14</v>
      </c>
    </row>
    <row r="159" spans="1:105" x14ac:dyDescent="0.3">
      <c r="A159" s="17" t="s">
        <v>5060</v>
      </c>
      <c r="B159" s="18" t="s">
        <v>5061</v>
      </c>
      <c r="C159" s="18" t="s">
        <v>1871</v>
      </c>
      <c r="D159" s="18" t="s">
        <v>5230</v>
      </c>
      <c r="E159" s="18" t="s">
        <v>3827</v>
      </c>
      <c r="F159" s="18" t="s">
        <v>3824</v>
      </c>
      <c r="G159" s="18">
        <v>2016</v>
      </c>
      <c r="H159" s="18" t="s">
        <v>5231</v>
      </c>
      <c r="I159" s="19"/>
      <c r="J159" s="18"/>
      <c r="K159" s="20">
        <v>45789.233796296299</v>
      </c>
      <c r="L159" s="18" t="s">
        <v>5191</v>
      </c>
      <c r="M159" s="18"/>
      <c r="N159" s="18"/>
      <c r="O159" s="18"/>
      <c r="P159" s="18"/>
      <c r="Q159" s="18"/>
      <c r="R159" s="18" t="s">
        <v>5103</v>
      </c>
      <c r="S159" s="18"/>
      <c r="T159" s="18" t="s">
        <v>5067</v>
      </c>
      <c r="U159" s="18" t="s">
        <v>5232</v>
      </c>
      <c r="V159" s="18">
        <v>332</v>
      </c>
      <c r="W159" s="18"/>
      <c r="X159" s="18"/>
      <c r="Y159" s="18">
        <v>0</v>
      </c>
      <c r="Z159" s="18">
        <v>0</v>
      </c>
      <c r="AA159" s="18" t="s">
        <v>1399</v>
      </c>
      <c r="AB159" s="18" t="s">
        <v>4144</v>
      </c>
      <c r="AC159" s="18"/>
      <c r="AD159" s="18" t="s">
        <v>4146</v>
      </c>
      <c r="AE159" s="18" t="s">
        <v>5069</v>
      </c>
      <c r="AF159" s="18"/>
      <c r="AG159" s="18"/>
      <c r="AH159" s="18" t="s">
        <v>4145</v>
      </c>
      <c r="AI159" s="18"/>
      <c r="AJ159" s="18"/>
      <c r="AK159" s="18"/>
      <c r="AL159" s="18"/>
      <c r="AM159" s="18"/>
      <c r="AN159" s="18"/>
      <c r="AO159" s="18" t="s">
        <v>5070</v>
      </c>
      <c r="AP159" s="18" t="s">
        <v>5071</v>
      </c>
      <c r="AQ159" s="18">
        <v>0</v>
      </c>
      <c r="AR159" s="18">
        <v>0</v>
      </c>
      <c r="AS159" s="18" t="s">
        <v>5879</v>
      </c>
      <c r="AT159" s="18">
        <v>0</v>
      </c>
      <c r="AU159" s="18">
        <v>0</v>
      </c>
      <c r="AV159" s="18">
        <v>0</v>
      </c>
      <c r="AW159" s="18">
        <v>0</v>
      </c>
      <c r="AX159" s="18" t="s">
        <v>7732</v>
      </c>
      <c r="AY159" s="18"/>
      <c r="AZ159" s="18"/>
      <c r="BA159" s="18"/>
      <c r="BB159" s="18"/>
      <c r="BC159" s="18"/>
      <c r="BD159" s="18"/>
      <c r="BE159" s="18"/>
      <c r="BF159" s="18"/>
      <c r="BG159" s="18"/>
      <c r="BH159" s="18"/>
      <c r="BI159" s="18"/>
      <c r="BJ159" s="18"/>
      <c r="BK159" s="18"/>
      <c r="BL159" s="18"/>
      <c r="BM159" s="18"/>
      <c r="BN159" s="18"/>
      <c r="BO159" s="18"/>
      <c r="BP159" s="18"/>
      <c r="BQ159" s="18"/>
      <c r="BR159" s="18"/>
      <c r="BS159" s="18"/>
      <c r="BT159" s="18"/>
      <c r="BU159" s="18"/>
      <c r="BV159" s="18"/>
      <c r="BW159" s="18"/>
      <c r="BX159" s="18"/>
      <c r="BY159" s="18"/>
      <c r="BZ159" s="18"/>
      <c r="CA159" s="18"/>
      <c r="CB159" s="18"/>
      <c r="CC159" s="18"/>
      <c r="CD159" s="18"/>
      <c r="CE159" s="18"/>
      <c r="CF159" s="18"/>
      <c r="CG159" s="18"/>
      <c r="CH159" s="18"/>
      <c r="CI159" s="18"/>
      <c r="CJ159" s="18" t="s">
        <v>5233</v>
      </c>
      <c r="CK159" s="18" t="s">
        <v>5498</v>
      </c>
      <c r="CL159" s="18">
        <v>2</v>
      </c>
      <c r="CM159" s="18"/>
      <c r="CN159" s="18"/>
      <c r="CO159" s="21">
        <v>45473</v>
      </c>
      <c r="CP159" s="18" t="s">
        <v>5079</v>
      </c>
      <c r="CQ159" s="18"/>
      <c r="CR159" s="21"/>
      <c r="CS159" s="18"/>
      <c r="CT159" s="31"/>
      <c r="CU159" s="33"/>
      <c r="CV159" s="67" t="str">
        <f>FLEET7[[#This Row],[Category]]</f>
        <v>Flatbed Trailer</v>
      </c>
      <c r="CW159" s="22" t="str">
        <f t="shared" si="4"/>
        <v>DTF-15</v>
      </c>
      <c r="CX159" s="22" t="str">
        <f>IFERROR(TRIM(MID(FLEET7[[#This Row],[Secondary Asset Identifier]], FIND(" - ", FLEET7[[#This Row],[Secondary Asset Identifier]]) + 3, LEN(FLEET7[[#This Row],[Secondary Asset Identifier]]))),FLEET7[[#This Row],[Emp ID]])</f>
        <v/>
      </c>
      <c r="CY15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59" s="22" t="str">
        <f>FLEET7[[#This Row],[Assigned]]</f>
        <v/>
      </c>
      <c r="DA159" s="22" t="str">
        <f t="shared" si="5"/>
        <v>DTF-15</v>
      </c>
    </row>
    <row r="160" spans="1:105" x14ac:dyDescent="0.3">
      <c r="A160" s="17" t="s">
        <v>5060</v>
      </c>
      <c r="B160" s="18" t="s">
        <v>5061</v>
      </c>
      <c r="C160" s="18" t="s">
        <v>8449</v>
      </c>
      <c r="D160" s="18" t="s">
        <v>5230</v>
      </c>
      <c r="E160" s="18" t="s">
        <v>3827</v>
      </c>
      <c r="F160" s="18" t="s">
        <v>3824</v>
      </c>
      <c r="G160" s="18">
        <v>2022</v>
      </c>
      <c r="H160" s="18" t="s">
        <v>5231</v>
      </c>
      <c r="I160" s="19"/>
      <c r="J160" s="18"/>
      <c r="K160" s="20">
        <v>45789.2363541667</v>
      </c>
      <c r="L160" s="18" t="s">
        <v>5191</v>
      </c>
      <c r="M160" s="18"/>
      <c r="N160" s="18"/>
      <c r="O160" s="18"/>
      <c r="P160" s="18"/>
      <c r="Q160" s="18"/>
      <c r="R160" s="18" t="s">
        <v>7651</v>
      </c>
      <c r="S160" s="18"/>
      <c r="T160" s="18" t="s">
        <v>5067</v>
      </c>
      <c r="U160" s="18" t="s">
        <v>5232</v>
      </c>
      <c r="V160" s="18">
        <v>556</v>
      </c>
      <c r="W160" s="18"/>
      <c r="X160" s="18"/>
      <c r="Y160" s="18">
        <v>0</v>
      </c>
      <c r="Z160" s="18">
        <v>0</v>
      </c>
      <c r="AA160" s="18" t="s">
        <v>7853</v>
      </c>
      <c r="AB160" s="18" t="s">
        <v>4147</v>
      </c>
      <c r="AC160" s="18" t="s">
        <v>1446</v>
      </c>
      <c r="AD160" s="18" t="s">
        <v>8450</v>
      </c>
      <c r="AE160" s="18" t="s">
        <v>5069</v>
      </c>
      <c r="AF160" s="18"/>
      <c r="AG160" s="18"/>
      <c r="AH160" s="18" t="s">
        <v>4148</v>
      </c>
      <c r="AI160" s="18"/>
      <c r="AJ160" s="18"/>
      <c r="AK160" s="18"/>
      <c r="AL160" s="18"/>
      <c r="AM160" s="18"/>
      <c r="AN160" s="18"/>
      <c r="AO160" s="18" t="s">
        <v>5070</v>
      </c>
      <c r="AP160" s="18" t="s">
        <v>5071</v>
      </c>
      <c r="AQ160" s="18">
        <v>0</v>
      </c>
      <c r="AR160" s="18">
        <v>0</v>
      </c>
      <c r="AS160" s="18" t="s">
        <v>5879</v>
      </c>
      <c r="AT160" s="18">
        <v>0</v>
      </c>
      <c r="AU160" s="18">
        <v>0</v>
      </c>
      <c r="AV160" s="18">
        <v>0</v>
      </c>
      <c r="AW160" s="18">
        <v>0</v>
      </c>
      <c r="AX160" s="18"/>
      <c r="AY160" s="18"/>
      <c r="AZ160" s="18"/>
      <c r="BA160" s="18"/>
      <c r="BB160" s="18"/>
      <c r="BC160" s="18"/>
      <c r="BD160" s="18"/>
      <c r="BE160" s="18"/>
      <c r="BF160" s="18"/>
      <c r="BG160" s="18"/>
      <c r="BH160" s="18"/>
      <c r="BI160" s="18"/>
      <c r="BJ160" s="18"/>
      <c r="BK160" s="18"/>
      <c r="BL160" s="18"/>
      <c r="BM160" s="18"/>
      <c r="BN160" s="18"/>
      <c r="BO160" s="18"/>
      <c r="BP160" s="18"/>
      <c r="BQ160" s="18"/>
      <c r="BR160" s="18"/>
      <c r="BS160" s="18"/>
      <c r="BT160" s="18"/>
      <c r="BU160" s="18"/>
      <c r="BV160" s="18"/>
      <c r="BW160" s="18"/>
      <c r="BX160" s="18"/>
      <c r="BY160" s="18"/>
      <c r="BZ160" s="18"/>
      <c r="CA160" s="18"/>
      <c r="CB160" s="18"/>
      <c r="CC160" s="18"/>
      <c r="CD160" s="18"/>
      <c r="CE160" s="18"/>
      <c r="CF160" s="18"/>
      <c r="CG160" s="18"/>
      <c r="CH160" s="18"/>
      <c r="CI160" s="18"/>
      <c r="CJ160" s="18" t="s">
        <v>5233</v>
      </c>
      <c r="CK160" s="18" t="s">
        <v>5348</v>
      </c>
      <c r="CL160" s="18"/>
      <c r="CM160" s="18"/>
      <c r="CN160" s="18"/>
      <c r="CO160" s="21">
        <v>45322</v>
      </c>
      <c r="CP160" s="18" t="s">
        <v>5079</v>
      </c>
      <c r="CQ160" s="18"/>
      <c r="CR160" s="21"/>
      <c r="CS160" s="18"/>
      <c r="CT160" s="31"/>
      <c r="CU160" s="33"/>
      <c r="CV160" s="67" t="str">
        <f>FLEET7[[#This Row],[Category]]</f>
        <v>Flatbed Trailer</v>
      </c>
      <c r="CW160" s="22" t="str">
        <f t="shared" si="4"/>
        <v>DTF-16</v>
      </c>
      <c r="CX160" s="22" t="str">
        <f>IFERROR(TRIM(MID(FLEET7[[#This Row],[Secondary Asset Identifier]], FIND(" - ", FLEET7[[#This Row],[Secondary Asset Identifier]]) + 3, LEN(FLEET7[[#This Row],[Secondary Asset Identifier]]))),FLEET7[[#This Row],[Emp ID]])</f>
        <v>Rangel, Jose M</v>
      </c>
      <c r="CY16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240067</v>
      </c>
      <c r="CZ160" s="22" t="str">
        <f>FLEET7[[#This Row],[Assigned]]</f>
        <v>Rangel, Jose M</v>
      </c>
      <c r="DA160" s="22" t="str">
        <f t="shared" si="5"/>
        <v>DTF-16</v>
      </c>
    </row>
    <row r="161" spans="1:105" x14ac:dyDescent="0.3">
      <c r="A161" s="17" t="s">
        <v>5060</v>
      </c>
      <c r="B161" s="18" t="s">
        <v>5061</v>
      </c>
      <c r="C161" s="18" t="s">
        <v>7854</v>
      </c>
      <c r="D161" s="18" t="s">
        <v>5230</v>
      </c>
      <c r="E161" s="18" t="s">
        <v>3827</v>
      </c>
      <c r="F161" s="18" t="s">
        <v>3824</v>
      </c>
      <c r="G161" s="18">
        <v>2022</v>
      </c>
      <c r="H161" s="18" t="s">
        <v>5231</v>
      </c>
      <c r="I161" s="19"/>
      <c r="J161" s="18"/>
      <c r="K161" s="20">
        <v>45789.234710648103</v>
      </c>
      <c r="L161" s="18" t="s">
        <v>5191</v>
      </c>
      <c r="M161" s="18"/>
      <c r="N161" s="18"/>
      <c r="O161" s="18"/>
      <c r="P161" s="18"/>
      <c r="Q161" s="18"/>
      <c r="R161" s="18" t="s">
        <v>5089</v>
      </c>
      <c r="S161" s="18"/>
      <c r="T161" s="18" t="s">
        <v>5067</v>
      </c>
      <c r="U161" s="18" t="s">
        <v>5232</v>
      </c>
      <c r="V161" s="18">
        <v>555</v>
      </c>
      <c r="W161" s="18"/>
      <c r="X161" s="18"/>
      <c r="Y161" s="18">
        <v>0</v>
      </c>
      <c r="Z161" s="18">
        <v>0</v>
      </c>
      <c r="AA161" s="18" t="s">
        <v>7855</v>
      </c>
      <c r="AB161" s="18" t="s">
        <v>4149</v>
      </c>
      <c r="AC161" s="18"/>
      <c r="AD161" s="18" t="s">
        <v>5492</v>
      </c>
      <c r="AE161" s="18" t="s">
        <v>5069</v>
      </c>
      <c r="AF161" s="18"/>
      <c r="AG161" s="18"/>
      <c r="AH161" s="18" t="s">
        <v>4106</v>
      </c>
      <c r="AI161" s="18"/>
      <c r="AJ161" s="18"/>
      <c r="AK161" s="18"/>
      <c r="AL161" s="18"/>
      <c r="AM161" s="18"/>
      <c r="AN161" s="18"/>
      <c r="AO161" s="18" t="s">
        <v>5070</v>
      </c>
      <c r="AP161" s="18" t="s">
        <v>5071</v>
      </c>
      <c r="AQ161" s="18">
        <v>0</v>
      </c>
      <c r="AR161" s="18">
        <v>0</v>
      </c>
      <c r="AS161" s="18" t="s">
        <v>5879</v>
      </c>
      <c r="AT161" s="18">
        <v>0</v>
      </c>
      <c r="AU161" s="18">
        <v>0</v>
      </c>
      <c r="AV161" s="18">
        <v>0</v>
      </c>
      <c r="AW161" s="18">
        <v>0</v>
      </c>
      <c r="AX161" s="18"/>
      <c r="AY161" s="18"/>
      <c r="AZ161" s="18"/>
      <c r="BA161" s="18"/>
      <c r="BB161" s="18"/>
      <c r="BC161" s="18"/>
      <c r="BD161" s="18"/>
      <c r="BE161" s="18"/>
      <c r="BF161" s="18"/>
      <c r="BG161" s="18"/>
      <c r="BH161" s="18"/>
      <c r="BI161" s="18"/>
      <c r="BJ161" s="18"/>
      <c r="BK161" s="18"/>
      <c r="BL161" s="18"/>
      <c r="BM161" s="18"/>
      <c r="BN161" s="18"/>
      <c r="BO161" s="18"/>
      <c r="BP161" s="18"/>
      <c r="BQ161" s="18"/>
      <c r="BR161" s="18"/>
      <c r="BS161" s="18"/>
      <c r="BT161" s="18"/>
      <c r="BU161" s="18"/>
      <c r="BV161" s="18"/>
      <c r="BW161" s="18"/>
      <c r="BX161" s="18"/>
      <c r="BY161" s="18"/>
      <c r="BZ161" s="18"/>
      <c r="CA161" s="18"/>
      <c r="CB161" s="18"/>
      <c r="CC161" s="18"/>
      <c r="CD161" s="18"/>
      <c r="CE161" s="18"/>
      <c r="CF161" s="18"/>
      <c r="CG161" s="18"/>
      <c r="CH161" s="18"/>
      <c r="CI161" s="18"/>
      <c r="CJ161" s="18" t="s">
        <v>5233</v>
      </c>
      <c r="CK161" s="18" t="s">
        <v>5493</v>
      </c>
      <c r="CL161" s="18"/>
      <c r="CM161" s="18"/>
      <c r="CN161" s="18"/>
      <c r="CO161" s="21">
        <v>45716</v>
      </c>
      <c r="CP161" s="18" t="s">
        <v>5079</v>
      </c>
      <c r="CQ161" s="18"/>
      <c r="CR161" s="21"/>
      <c r="CS161" s="18"/>
      <c r="CT161" s="31"/>
      <c r="CU161" s="33"/>
      <c r="CV161" s="67" t="str">
        <f>FLEET7[[#This Row],[Category]]</f>
        <v>Flatbed Trailer</v>
      </c>
      <c r="CW161" s="22" t="str">
        <f t="shared" si="4"/>
        <v>DTF-17</v>
      </c>
      <c r="CX161" s="22" t="str">
        <f>IFERROR(TRIM(MID(FLEET7[[#This Row],[Secondary Asset Identifier]], FIND(" - ", FLEET7[[#This Row],[Secondary Asset Identifier]]) + 3, LEN(FLEET7[[#This Row],[Secondary Asset Identifier]]))),FLEET7[[#This Row],[Emp ID]])</f>
        <v>SALVADOR</v>
      </c>
      <c r="CY16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14T-32</v>
      </c>
      <c r="CZ161" s="22" t="str">
        <f>FLEET7[[#This Row],[Assigned]]</f>
        <v>SALVADOR</v>
      </c>
      <c r="DA161" s="22" t="str">
        <f t="shared" si="5"/>
        <v>DTF-17</v>
      </c>
    </row>
    <row r="162" spans="1:105" x14ac:dyDescent="0.3">
      <c r="A162" s="17" t="s">
        <v>5060</v>
      </c>
      <c r="B162" s="18" t="s">
        <v>5061</v>
      </c>
      <c r="C162" s="18" t="s">
        <v>1901</v>
      </c>
      <c r="D162" s="18" t="s">
        <v>5230</v>
      </c>
      <c r="E162" s="18" t="s">
        <v>3827</v>
      </c>
      <c r="F162" s="18" t="s">
        <v>3824</v>
      </c>
      <c r="G162" s="18">
        <v>2020</v>
      </c>
      <c r="H162" s="18" t="s">
        <v>5231</v>
      </c>
      <c r="I162" s="19"/>
      <c r="J162" s="18"/>
      <c r="K162" s="20">
        <v>45789.2320833333</v>
      </c>
      <c r="L162" s="18" t="s">
        <v>5191</v>
      </c>
      <c r="M162" s="18"/>
      <c r="N162" s="18"/>
      <c r="O162" s="18"/>
      <c r="P162" s="18"/>
      <c r="Q162" s="18"/>
      <c r="R162" s="18" t="s">
        <v>5660</v>
      </c>
      <c r="S162" s="18"/>
      <c r="T162" s="18" t="s">
        <v>5067</v>
      </c>
      <c r="U162" s="18" t="s">
        <v>5232</v>
      </c>
      <c r="V162" s="18">
        <v>117</v>
      </c>
      <c r="W162" s="18"/>
      <c r="X162" s="18"/>
      <c r="Y162" s="18">
        <v>0</v>
      </c>
      <c r="Z162" s="18">
        <v>0</v>
      </c>
      <c r="AA162" s="18" t="s">
        <v>1435</v>
      </c>
      <c r="AB162" s="18" t="s">
        <v>4150</v>
      </c>
      <c r="AC162" s="18"/>
      <c r="AD162" s="18" t="s">
        <v>4152</v>
      </c>
      <c r="AE162" s="18" t="s">
        <v>5069</v>
      </c>
      <c r="AF162" s="18"/>
      <c r="AG162" s="18"/>
      <c r="AH162" s="18" t="s">
        <v>4121</v>
      </c>
      <c r="AI162" s="18"/>
      <c r="AJ162" s="18"/>
      <c r="AK162" s="18"/>
      <c r="AL162" s="18"/>
      <c r="AM162" s="18"/>
      <c r="AN162" s="18"/>
      <c r="AO162" s="18" t="s">
        <v>5070</v>
      </c>
      <c r="AP162" s="18" t="s">
        <v>5071</v>
      </c>
      <c r="AQ162" s="18">
        <v>0</v>
      </c>
      <c r="AR162" s="18">
        <v>0</v>
      </c>
      <c r="AS162" s="18" t="s">
        <v>5879</v>
      </c>
      <c r="AT162" s="18">
        <v>0</v>
      </c>
      <c r="AU162" s="18">
        <v>0</v>
      </c>
      <c r="AV162" s="18">
        <v>0</v>
      </c>
      <c r="AW162" s="18">
        <v>0</v>
      </c>
      <c r="AX162" s="18" t="s">
        <v>4151</v>
      </c>
      <c r="AY162" s="18"/>
      <c r="AZ162" s="18"/>
      <c r="BA162" s="18"/>
      <c r="BB162" s="18"/>
      <c r="BC162" s="18"/>
      <c r="BD162" s="18"/>
      <c r="BE162" s="18"/>
      <c r="BF162" s="18"/>
      <c r="BG162" s="18"/>
      <c r="BH162" s="18"/>
      <c r="BI162" s="18"/>
      <c r="BJ162" s="18"/>
      <c r="BK162" s="18"/>
      <c r="BL162" s="18"/>
      <c r="BM162" s="18"/>
      <c r="BN162" s="18"/>
      <c r="BO162" s="18"/>
      <c r="BP162" s="18"/>
      <c r="BQ162" s="18"/>
      <c r="BR162" s="18"/>
      <c r="BS162" s="18"/>
      <c r="BT162" s="18"/>
      <c r="BU162" s="18"/>
      <c r="BV162" s="18"/>
      <c r="BW162" s="18"/>
      <c r="BX162" s="18"/>
      <c r="BY162" s="18"/>
      <c r="BZ162" s="18"/>
      <c r="CA162" s="18"/>
      <c r="CB162" s="18"/>
      <c r="CC162" s="18"/>
      <c r="CD162" s="18"/>
      <c r="CE162" s="18"/>
      <c r="CF162" s="18"/>
      <c r="CG162" s="18"/>
      <c r="CH162" s="18"/>
      <c r="CI162" s="18"/>
      <c r="CJ162" s="18" t="s">
        <v>5233</v>
      </c>
      <c r="CK162" s="18" t="s">
        <v>7856</v>
      </c>
      <c r="CL162" s="18">
        <v>2</v>
      </c>
      <c r="CM162" s="18"/>
      <c r="CN162" s="18"/>
      <c r="CO162" s="21"/>
      <c r="CP162" s="21" t="s">
        <v>5079</v>
      </c>
      <c r="CQ162" s="18"/>
      <c r="CR162" s="21"/>
      <c r="CS162" s="18"/>
      <c r="CT162" s="31"/>
      <c r="CU162" s="33"/>
      <c r="CV162" s="67" t="str">
        <f>FLEET7[[#This Row],[Category]]</f>
        <v>Flatbed Trailer</v>
      </c>
      <c r="CW162" s="22" t="str">
        <f t="shared" si="4"/>
        <v>DTF-18</v>
      </c>
      <c r="CX162" s="22" t="str">
        <f>IFERROR(TRIM(MID(FLEET7[[#This Row],[Secondary Asset Identifier]], FIND(" - ", FLEET7[[#This Row],[Secondary Asset Identifier]]) + 3, LEN(FLEET7[[#This Row],[Secondary Asset Identifier]]))),FLEET7[[#This Row],[Emp ID]])</f>
        <v/>
      </c>
      <c r="CY1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2" s="22" t="str">
        <f>FLEET7[[#This Row],[Assigned]]</f>
        <v/>
      </c>
      <c r="DA162" s="22" t="str">
        <f t="shared" si="5"/>
        <v>DTF-18</v>
      </c>
    </row>
    <row r="163" spans="1:105" x14ac:dyDescent="0.3">
      <c r="A163" s="17" t="s">
        <v>5060</v>
      </c>
      <c r="B163" s="18" t="s">
        <v>5061</v>
      </c>
      <c r="C163" s="18" t="s">
        <v>1904</v>
      </c>
      <c r="D163" s="18" t="s">
        <v>5230</v>
      </c>
      <c r="E163" s="18" t="s">
        <v>3827</v>
      </c>
      <c r="F163" s="18" t="s">
        <v>3824</v>
      </c>
      <c r="G163" s="18">
        <v>2019</v>
      </c>
      <c r="H163" s="18" t="s">
        <v>5231</v>
      </c>
      <c r="I163" s="19"/>
      <c r="J163" s="18"/>
      <c r="K163" s="20">
        <v>45789.235104166699</v>
      </c>
      <c r="L163" s="18" t="s">
        <v>5191</v>
      </c>
      <c r="M163" s="18"/>
      <c r="N163" s="18"/>
      <c r="O163" s="18"/>
      <c r="P163" s="18"/>
      <c r="Q163" s="18"/>
      <c r="R163" s="18" t="s">
        <v>5103</v>
      </c>
      <c r="S163" s="18"/>
      <c r="T163" s="18" t="s">
        <v>5067</v>
      </c>
      <c r="U163" s="18" t="s">
        <v>5232</v>
      </c>
      <c r="V163" s="18">
        <v>161</v>
      </c>
      <c r="W163" s="18"/>
      <c r="X163" s="18"/>
      <c r="Y163" s="18">
        <v>0</v>
      </c>
      <c r="Z163" s="18">
        <v>0</v>
      </c>
      <c r="AA163" s="18" t="s">
        <v>1415</v>
      </c>
      <c r="AB163" s="18" t="s">
        <v>4153</v>
      </c>
      <c r="AC163" s="18"/>
      <c r="AD163" s="18" t="s">
        <v>5474</v>
      </c>
      <c r="AE163" s="18" t="s">
        <v>5069</v>
      </c>
      <c r="AF163" s="18"/>
      <c r="AG163" s="18"/>
      <c r="AH163" s="18" t="s">
        <v>4154</v>
      </c>
      <c r="AI163" s="18"/>
      <c r="AJ163" s="18"/>
      <c r="AK163" s="18"/>
      <c r="AL163" s="18"/>
      <c r="AM163" s="18"/>
      <c r="AN163" s="18"/>
      <c r="AO163" s="18" t="s">
        <v>5070</v>
      </c>
      <c r="AP163" s="18" t="s">
        <v>5071</v>
      </c>
      <c r="AQ163" s="18">
        <v>0</v>
      </c>
      <c r="AR163" s="18">
        <v>0</v>
      </c>
      <c r="AS163" s="18" t="s">
        <v>5879</v>
      </c>
      <c r="AT163" s="18">
        <v>0</v>
      </c>
      <c r="AU163" s="18">
        <v>0</v>
      </c>
      <c r="AV163" s="18">
        <v>0</v>
      </c>
      <c r="AW163" s="18">
        <v>0</v>
      </c>
      <c r="AX163" s="18"/>
      <c r="AY163" s="18"/>
      <c r="AZ163" s="18"/>
      <c r="BA163" s="18"/>
      <c r="BB163" s="18"/>
      <c r="BC163" s="18"/>
      <c r="BD163" s="18"/>
      <c r="BE163" s="18"/>
      <c r="BF163" s="18"/>
      <c r="BG163" s="18"/>
      <c r="BH163" s="18"/>
      <c r="BI163" s="18"/>
      <c r="BJ163" s="18"/>
      <c r="BK163" s="18"/>
      <c r="BL163" s="18"/>
      <c r="BM163" s="18"/>
      <c r="BN163" s="18"/>
      <c r="BO163" s="18"/>
      <c r="BP163" s="18"/>
      <c r="BQ163" s="18"/>
      <c r="BR163" s="18"/>
      <c r="BS163" s="18"/>
      <c r="BT163" s="18"/>
      <c r="BU163" s="18"/>
      <c r="BV163" s="18"/>
      <c r="BW163" s="18"/>
      <c r="BX163" s="18"/>
      <c r="BY163" s="18"/>
      <c r="BZ163" s="18"/>
      <c r="CA163" s="18"/>
      <c r="CB163" s="18"/>
      <c r="CC163" s="18"/>
      <c r="CD163" s="18"/>
      <c r="CE163" s="18"/>
      <c r="CF163" s="18"/>
      <c r="CG163" s="18"/>
      <c r="CH163" s="18"/>
      <c r="CI163" s="18"/>
      <c r="CJ163" s="18" t="s">
        <v>5233</v>
      </c>
      <c r="CK163" s="18" t="s">
        <v>7733</v>
      </c>
      <c r="CL163" s="18"/>
      <c r="CM163" s="18"/>
      <c r="CN163" s="18"/>
      <c r="CO163" s="21">
        <v>45930</v>
      </c>
      <c r="CP163" s="18" t="s">
        <v>5079</v>
      </c>
      <c r="CQ163" s="18"/>
      <c r="CR163" s="21"/>
      <c r="CS163" s="18"/>
      <c r="CT163" s="31"/>
      <c r="CU163" s="33"/>
      <c r="CV163" s="67" t="str">
        <f>FLEET7[[#This Row],[Category]]</f>
        <v>Flatbed Trailer</v>
      </c>
      <c r="CW163" s="22" t="str">
        <f t="shared" si="4"/>
        <v>DTF-19</v>
      </c>
      <c r="CX163" s="22" t="str">
        <f>IFERROR(TRIM(MID(FLEET7[[#This Row],[Secondary Asset Identifier]], FIND(" - ", FLEET7[[#This Row],[Secondary Asset Identifier]]) + 3, LEN(FLEET7[[#This Row],[Secondary Asset Identifier]]))),FLEET7[[#This Row],[Emp ID]])</f>
        <v/>
      </c>
      <c r="CY1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3" s="22" t="str">
        <f>FLEET7[[#This Row],[Assigned]]</f>
        <v/>
      </c>
      <c r="DA163" s="22" t="str">
        <f t="shared" si="5"/>
        <v>DTF-19</v>
      </c>
    </row>
    <row r="164" spans="1:105" x14ac:dyDescent="0.3">
      <c r="A164" s="17" t="s">
        <v>5060</v>
      </c>
      <c r="B164" s="18" t="s">
        <v>5061</v>
      </c>
      <c r="C164" s="18" t="s">
        <v>4155</v>
      </c>
      <c r="D164" s="18" t="s">
        <v>5230</v>
      </c>
      <c r="E164" s="18" t="s">
        <v>3827</v>
      </c>
      <c r="F164" s="18" t="s">
        <v>3824</v>
      </c>
      <c r="G164" s="18">
        <v>2019</v>
      </c>
      <c r="H164" s="18" t="s">
        <v>5231</v>
      </c>
      <c r="I164" s="19"/>
      <c r="J164" s="18"/>
      <c r="K164" s="20">
        <v>45789.230578703697</v>
      </c>
      <c r="L164" s="18" t="s">
        <v>5191</v>
      </c>
      <c r="M164" s="18"/>
      <c r="N164" s="18"/>
      <c r="O164" s="18"/>
      <c r="P164" s="18"/>
      <c r="Q164" s="18"/>
      <c r="R164" s="18" t="s">
        <v>5066</v>
      </c>
      <c r="S164" s="18"/>
      <c r="T164" s="18" t="s">
        <v>5067</v>
      </c>
      <c r="U164" s="18" t="s">
        <v>5232</v>
      </c>
      <c r="V164" s="18">
        <v>207</v>
      </c>
      <c r="W164" s="18"/>
      <c r="X164" s="18"/>
      <c r="Y164" s="18">
        <v>0</v>
      </c>
      <c r="Z164" s="18">
        <v>0</v>
      </c>
      <c r="AA164" s="18" t="s">
        <v>1417</v>
      </c>
      <c r="AB164" s="18" t="s">
        <v>4156</v>
      </c>
      <c r="AC164" s="18"/>
      <c r="AD164" s="18"/>
      <c r="AE164" s="18" t="s">
        <v>5069</v>
      </c>
      <c r="AF164" s="18"/>
      <c r="AG164" s="18"/>
      <c r="AH164" s="18" t="s">
        <v>4103</v>
      </c>
      <c r="AI164" s="18"/>
      <c r="AJ164" s="18"/>
      <c r="AK164" s="18"/>
      <c r="AL164" s="18"/>
      <c r="AM164" s="18"/>
      <c r="AN164" s="18"/>
      <c r="AO164" s="18" t="s">
        <v>5070</v>
      </c>
      <c r="AP164" s="18" t="s">
        <v>5071</v>
      </c>
      <c r="AQ164" s="18">
        <v>0</v>
      </c>
      <c r="AR164" s="18">
        <v>0</v>
      </c>
      <c r="AS164" s="18" t="s">
        <v>5879</v>
      </c>
      <c r="AT164" s="18">
        <v>0</v>
      </c>
      <c r="AU164" s="18">
        <v>0</v>
      </c>
      <c r="AV164" s="18">
        <v>0</v>
      </c>
      <c r="AW164" s="18">
        <v>0</v>
      </c>
      <c r="AX164" s="18"/>
      <c r="AY164" s="18"/>
      <c r="AZ164" s="18"/>
      <c r="BA164" s="18"/>
      <c r="BB164" s="18"/>
      <c r="BC164" s="18"/>
      <c r="BD164" s="18"/>
      <c r="BE164" s="18"/>
      <c r="BF164" s="18"/>
      <c r="BG164" s="18"/>
      <c r="BH164" s="18"/>
      <c r="BI164" s="18"/>
      <c r="BJ164" s="18"/>
      <c r="BK164" s="18"/>
      <c r="BL164" s="18"/>
      <c r="BM164" s="18"/>
      <c r="BN164" s="18"/>
      <c r="BO164" s="18"/>
      <c r="BP164" s="18"/>
      <c r="BQ164" s="18"/>
      <c r="BR164" s="18"/>
      <c r="BS164" s="18"/>
      <c r="BT164" s="18"/>
      <c r="BU164" s="18"/>
      <c r="BV164" s="18"/>
      <c r="BW164" s="18"/>
      <c r="BX164" s="18"/>
      <c r="BY164" s="18"/>
      <c r="BZ164" s="18"/>
      <c r="CA164" s="18"/>
      <c r="CB164" s="18"/>
      <c r="CC164" s="18"/>
      <c r="CD164" s="18"/>
      <c r="CE164" s="18"/>
      <c r="CF164" s="18"/>
      <c r="CG164" s="18"/>
      <c r="CH164" s="18"/>
      <c r="CI164" s="18"/>
      <c r="CJ164" s="18" t="s">
        <v>5233</v>
      </c>
      <c r="CK164" s="18" t="s">
        <v>7626</v>
      </c>
      <c r="CL164" s="18"/>
      <c r="CM164" s="18"/>
      <c r="CN164" s="18"/>
      <c r="CO164" s="21">
        <v>44804</v>
      </c>
      <c r="CP164" s="18" t="s">
        <v>5079</v>
      </c>
      <c r="CQ164" s="18"/>
      <c r="CR164" s="21"/>
      <c r="CS164" s="18"/>
      <c r="CT164" s="31"/>
      <c r="CU164" s="33"/>
      <c r="CV164" s="67" t="str">
        <f>FLEET7[[#This Row],[Category]]</f>
        <v>Flatbed Trailer</v>
      </c>
      <c r="CW164" s="22" t="str">
        <f t="shared" si="4"/>
        <v>DTF-20</v>
      </c>
      <c r="CX164" s="22" t="str">
        <f>IFERROR(TRIM(MID(FLEET7[[#This Row],[Secondary Asset Identifier]], FIND(" - ", FLEET7[[#This Row],[Secondary Asset Identifier]]) + 3, LEN(FLEET7[[#This Row],[Secondary Asset Identifier]]))),FLEET7[[#This Row],[Emp ID]])</f>
        <v/>
      </c>
      <c r="CY1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4" s="22" t="str">
        <f>FLEET7[[#This Row],[Assigned]]</f>
        <v/>
      </c>
      <c r="DA164" s="22" t="str">
        <f t="shared" si="5"/>
        <v>DTF-20</v>
      </c>
    </row>
    <row r="165" spans="1:105" ht="36" x14ac:dyDescent="0.3">
      <c r="A165" s="17" t="s">
        <v>5060</v>
      </c>
      <c r="B165" s="18" t="s">
        <v>5061</v>
      </c>
      <c r="C165" s="18" t="s">
        <v>4157</v>
      </c>
      <c r="D165" s="18" t="s">
        <v>5230</v>
      </c>
      <c r="E165" s="18" t="s">
        <v>3827</v>
      </c>
      <c r="F165" s="18" t="s">
        <v>3836</v>
      </c>
      <c r="G165" s="18">
        <v>2021</v>
      </c>
      <c r="H165" s="18" t="s">
        <v>5231</v>
      </c>
      <c r="I165" s="19"/>
      <c r="J165" s="18"/>
      <c r="K165" s="20">
        <v>45789.234178240702</v>
      </c>
      <c r="L165" s="18" t="s">
        <v>5191</v>
      </c>
      <c r="M165" s="18"/>
      <c r="N165" s="18"/>
      <c r="O165" s="18"/>
      <c r="P165" s="18"/>
      <c r="Q165" s="18"/>
      <c r="R165" s="18" t="s">
        <v>7651</v>
      </c>
      <c r="S165" s="18"/>
      <c r="T165" s="18" t="s">
        <v>5067</v>
      </c>
      <c r="U165" s="18" t="s">
        <v>5232</v>
      </c>
      <c r="V165" s="18">
        <v>556</v>
      </c>
      <c r="W165" s="18"/>
      <c r="X165" s="18"/>
      <c r="Y165" s="18">
        <v>0</v>
      </c>
      <c r="Z165" s="18">
        <v>0</v>
      </c>
      <c r="AA165" s="18" t="s">
        <v>4157</v>
      </c>
      <c r="AB165" s="18" t="s">
        <v>4158</v>
      </c>
      <c r="AC165" s="18" t="s">
        <v>7620</v>
      </c>
      <c r="AD165" s="18" t="s">
        <v>5920</v>
      </c>
      <c r="AE165" s="18" t="s">
        <v>5069</v>
      </c>
      <c r="AF165" s="18"/>
      <c r="AG165" s="18"/>
      <c r="AH165" s="19" t="s">
        <v>4159</v>
      </c>
      <c r="AI165" s="18"/>
      <c r="AJ165" s="18"/>
      <c r="AK165" s="18"/>
      <c r="AL165" s="18"/>
      <c r="AM165" s="18"/>
      <c r="AN165" s="18"/>
      <c r="AO165" s="18" t="s">
        <v>5070</v>
      </c>
      <c r="AP165" s="18" t="s">
        <v>5071</v>
      </c>
      <c r="AQ165" s="18">
        <v>0</v>
      </c>
      <c r="AR165" s="18">
        <v>0</v>
      </c>
      <c r="AS165" s="18" t="s">
        <v>5879</v>
      </c>
      <c r="AT165" s="18">
        <v>0</v>
      </c>
      <c r="AU165" s="18">
        <v>0</v>
      </c>
      <c r="AV165" s="18">
        <v>0</v>
      </c>
      <c r="AW165" s="18">
        <v>0</v>
      </c>
      <c r="AX165" s="18"/>
      <c r="AY165" s="18"/>
      <c r="AZ165" s="18"/>
      <c r="BA165" s="18"/>
      <c r="BB165" s="18"/>
      <c r="BC165" s="18"/>
      <c r="BD165" s="18"/>
      <c r="BE165" s="18"/>
      <c r="BF165" s="18"/>
      <c r="BG165" s="18"/>
      <c r="BH165" s="18"/>
      <c r="BI165" s="18"/>
      <c r="BJ165" s="18"/>
      <c r="BK165" s="18"/>
      <c r="BL165" s="18"/>
      <c r="BM165" s="18"/>
      <c r="BN165" s="18"/>
      <c r="BO165" s="18"/>
      <c r="BP165" s="18"/>
      <c r="BQ165" s="18"/>
      <c r="BR165" s="18"/>
      <c r="BS165" s="18"/>
      <c r="BT165" s="18"/>
      <c r="BU165" s="18"/>
      <c r="BV165" s="18"/>
      <c r="BW165" s="18"/>
      <c r="BX165" s="18"/>
      <c r="BY165" s="18"/>
      <c r="BZ165" s="18"/>
      <c r="CA165" s="18"/>
      <c r="CB165" s="18"/>
      <c r="CC165" s="18"/>
      <c r="CD165" s="18"/>
      <c r="CE165" s="18"/>
      <c r="CF165" s="18"/>
      <c r="CG165" s="18"/>
      <c r="CH165" s="18"/>
      <c r="CI165" s="18"/>
      <c r="CJ165" s="18" t="s">
        <v>5233</v>
      </c>
      <c r="CK165" s="18" t="s">
        <v>5407</v>
      </c>
      <c r="CL165" s="18"/>
      <c r="CM165" s="18"/>
      <c r="CN165" s="18"/>
      <c r="CO165" s="21">
        <v>43890</v>
      </c>
      <c r="CP165" s="21" t="s">
        <v>5079</v>
      </c>
      <c r="CQ165" s="18"/>
      <c r="CR165" s="21"/>
      <c r="CS165" s="18"/>
      <c r="CT165" s="31"/>
      <c r="CU165" s="33"/>
      <c r="CV165" s="67" t="str">
        <f>FLEET7[[#This Row],[Category]]</f>
        <v>Flatbed Trailer</v>
      </c>
      <c r="CW165" s="22" t="str">
        <f t="shared" si="4"/>
        <v>DTF-21</v>
      </c>
      <c r="CX165" s="22" t="str">
        <f>IFERROR(TRIM(MID(FLEET7[[#This Row],[Secondary Asset Identifier]], FIND(" - ", FLEET7[[#This Row],[Secondary Asset Identifier]]) + 3, LEN(FLEET7[[#This Row],[Secondary Asset Identifier]]))),FLEET7[[#This Row],[Emp ID]])</f>
        <v/>
      </c>
      <c r="CY1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5" s="22" t="str">
        <f>FLEET7[[#This Row],[Assigned]]</f>
        <v/>
      </c>
      <c r="DA165" s="22" t="str">
        <f t="shared" si="5"/>
        <v>DTF-21</v>
      </c>
    </row>
    <row r="166" spans="1:105" x14ac:dyDescent="0.3">
      <c r="A166" s="17" t="s">
        <v>5060</v>
      </c>
      <c r="B166" s="18" t="s">
        <v>5061</v>
      </c>
      <c r="C166" s="18" t="s">
        <v>4160</v>
      </c>
      <c r="D166" s="18" t="s">
        <v>5230</v>
      </c>
      <c r="E166" s="18" t="s">
        <v>3827</v>
      </c>
      <c r="F166" s="18" t="s">
        <v>3824</v>
      </c>
      <c r="G166" s="18">
        <v>2018</v>
      </c>
      <c r="H166" s="18" t="s">
        <v>5231</v>
      </c>
      <c r="I166" s="19"/>
      <c r="J166" s="18"/>
      <c r="K166" s="20">
        <v>45789.230567129598</v>
      </c>
      <c r="L166" s="18" t="s">
        <v>5191</v>
      </c>
      <c r="M166" s="18"/>
      <c r="N166" s="18"/>
      <c r="O166" s="18"/>
      <c r="P166" s="18"/>
      <c r="Q166" s="18"/>
      <c r="R166" s="18" t="s">
        <v>7756</v>
      </c>
      <c r="S166" s="18"/>
      <c r="T166" s="18" t="s">
        <v>5067</v>
      </c>
      <c r="U166" s="18" t="s">
        <v>5232</v>
      </c>
      <c r="V166" s="18">
        <v>466</v>
      </c>
      <c r="W166" s="18"/>
      <c r="X166" s="18"/>
      <c r="Y166" s="18">
        <v>0</v>
      </c>
      <c r="Z166" s="18">
        <v>0</v>
      </c>
      <c r="AA166" s="18" t="s">
        <v>1407</v>
      </c>
      <c r="AB166" s="18" t="s">
        <v>4161</v>
      </c>
      <c r="AC166" s="18"/>
      <c r="AD166" s="18" t="s">
        <v>4163</v>
      </c>
      <c r="AE166" s="18" t="s">
        <v>5069</v>
      </c>
      <c r="AF166" s="18"/>
      <c r="AG166" s="18"/>
      <c r="AH166" s="19" t="s">
        <v>4128</v>
      </c>
      <c r="AI166" s="18"/>
      <c r="AJ166" s="18"/>
      <c r="AK166" s="18"/>
      <c r="AL166" s="18"/>
      <c r="AM166" s="18"/>
      <c r="AN166" s="18"/>
      <c r="AO166" s="18" t="s">
        <v>5070</v>
      </c>
      <c r="AP166" s="18" t="s">
        <v>5071</v>
      </c>
      <c r="AQ166" s="18">
        <v>0</v>
      </c>
      <c r="AR166" s="18">
        <v>0</v>
      </c>
      <c r="AS166" s="18" t="s">
        <v>5879</v>
      </c>
      <c r="AT166" s="18">
        <v>0</v>
      </c>
      <c r="AU166" s="18">
        <v>0</v>
      </c>
      <c r="AV166" s="18">
        <v>0</v>
      </c>
      <c r="AW166" s="18">
        <v>0</v>
      </c>
      <c r="AX166" s="18" t="s">
        <v>4162</v>
      </c>
      <c r="AY166" s="18"/>
      <c r="AZ166" s="18"/>
      <c r="BA166" s="18"/>
      <c r="BB166" s="18"/>
      <c r="BC166" s="18"/>
      <c r="BD166" s="18"/>
      <c r="BE166" s="18"/>
      <c r="BF166" s="18"/>
      <c r="BG166" s="18"/>
      <c r="BH166" s="18"/>
      <c r="BI166" s="18"/>
      <c r="BJ166" s="18"/>
      <c r="BK166" s="18"/>
      <c r="BL166" s="18"/>
      <c r="BM166" s="18"/>
      <c r="BN166" s="18"/>
      <c r="BO166" s="18"/>
      <c r="BP166" s="18"/>
      <c r="BQ166" s="18"/>
      <c r="BR166" s="18"/>
      <c r="BS166" s="18"/>
      <c r="BT166" s="18"/>
      <c r="BU166" s="18"/>
      <c r="BV166" s="18"/>
      <c r="BW166" s="18"/>
      <c r="BX166" s="18"/>
      <c r="BY166" s="18"/>
      <c r="BZ166" s="18"/>
      <c r="CA166" s="18"/>
      <c r="CB166" s="18"/>
      <c r="CC166" s="18"/>
      <c r="CD166" s="18"/>
      <c r="CE166" s="18"/>
      <c r="CF166" s="18"/>
      <c r="CG166" s="18"/>
      <c r="CH166" s="18"/>
      <c r="CI166" s="18"/>
      <c r="CJ166" s="18" t="s">
        <v>5233</v>
      </c>
      <c r="CK166" s="18" t="s">
        <v>5458</v>
      </c>
      <c r="CL166" s="18">
        <v>2</v>
      </c>
      <c r="CM166" s="18"/>
      <c r="CN166" s="18"/>
      <c r="CO166" s="21">
        <v>45900</v>
      </c>
      <c r="CP166" s="18" t="s">
        <v>5079</v>
      </c>
      <c r="CQ166" s="18"/>
      <c r="CR166" s="21"/>
      <c r="CS166" s="18"/>
      <c r="CT166" s="31"/>
      <c r="CU166" s="33"/>
      <c r="CV166" s="67" t="str">
        <f>FLEET7[[#This Row],[Category]]</f>
        <v>Flatbed Trailer</v>
      </c>
      <c r="CW166" s="22" t="str">
        <f t="shared" si="4"/>
        <v>DTF-22</v>
      </c>
      <c r="CX166" s="22" t="str">
        <f>IFERROR(TRIM(MID(FLEET7[[#This Row],[Secondary Asset Identifier]], FIND(" - ", FLEET7[[#This Row],[Secondary Asset Identifier]]) + 3, LEN(FLEET7[[#This Row],[Secondary Asset Identifier]]))),FLEET7[[#This Row],[Emp ID]])</f>
        <v/>
      </c>
      <c r="CY1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6" s="22" t="str">
        <f>FLEET7[[#This Row],[Assigned]]</f>
        <v/>
      </c>
      <c r="DA166" s="22" t="str">
        <f t="shared" si="5"/>
        <v>DTF-22</v>
      </c>
    </row>
    <row r="167" spans="1:105" x14ac:dyDescent="0.3">
      <c r="A167" s="17" t="s">
        <v>5060</v>
      </c>
      <c r="B167" s="18" t="s">
        <v>5061</v>
      </c>
      <c r="C167" s="18" t="s">
        <v>1875</v>
      </c>
      <c r="D167" s="18" t="s">
        <v>5121</v>
      </c>
      <c r="E167" s="18" t="s">
        <v>4165</v>
      </c>
      <c r="F167" s="18" t="s">
        <v>4166</v>
      </c>
      <c r="G167" s="18">
        <v>2022</v>
      </c>
      <c r="H167" s="18" t="s">
        <v>5228</v>
      </c>
      <c r="I167" s="19"/>
      <c r="J167" s="18"/>
      <c r="K167" s="20">
        <v>45789.371550925898</v>
      </c>
      <c r="L167" s="18" t="s">
        <v>5164</v>
      </c>
      <c r="M167" s="18"/>
      <c r="N167" s="18"/>
      <c r="O167" s="18"/>
      <c r="P167" s="18"/>
      <c r="Q167" s="18"/>
      <c r="R167" s="18" t="s">
        <v>5066</v>
      </c>
      <c r="S167" s="18"/>
      <c r="T167" s="18" t="s">
        <v>5067</v>
      </c>
      <c r="U167" s="18" t="s">
        <v>5068</v>
      </c>
      <c r="V167" s="18">
        <v>1007</v>
      </c>
      <c r="W167" s="18">
        <v>3967.7</v>
      </c>
      <c r="X167" s="18">
        <v>3967.7</v>
      </c>
      <c r="Y167" s="18">
        <v>18080</v>
      </c>
      <c r="Z167" s="18">
        <v>18080</v>
      </c>
      <c r="AA167" s="18"/>
      <c r="AB167" s="18" t="s">
        <v>4164</v>
      </c>
      <c r="AC167" s="18"/>
      <c r="AD167" s="18"/>
      <c r="AE167" s="18"/>
      <c r="AF167" s="18"/>
      <c r="AG167" s="18"/>
      <c r="AH167" s="18"/>
      <c r="AI167" s="18"/>
      <c r="AJ167" s="18"/>
      <c r="AK167" s="18"/>
      <c r="AL167" s="18"/>
      <c r="AM167" s="18"/>
      <c r="AN167" s="18"/>
      <c r="AO167" s="18" t="s">
        <v>5070</v>
      </c>
      <c r="AP167" s="18" t="s">
        <v>5071</v>
      </c>
      <c r="AQ167" s="18"/>
      <c r="AR167" s="18">
        <v>0</v>
      </c>
      <c r="AS167" s="18" t="s">
        <v>5879</v>
      </c>
      <c r="AT167" s="18"/>
      <c r="AU167" s="18">
        <v>0</v>
      </c>
      <c r="AV167" s="18">
        <v>0</v>
      </c>
      <c r="AW167" s="18">
        <v>0</v>
      </c>
      <c r="AX167" s="18"/>
      <c r="AY167" s="18"/>
      <c r="AZ167" s="18"/>
      <c r="BA167" s="18"/>
      <c r="BB167" s="18"/>
      <c r="BC167" s="18"/>
      <c r="BD167" s="18"/>
      <c r="BE167" s="18"/>
      <c r="BF167" s="18"/>
      <c r="BG167" s="18"/>
      <c r="BH167" s="18"/>
      <c r="BI167" s="18"/>
      <c r="BJ167" s="18"/>
      <c r="BK167" s="18"/>
      <c r="BL167" s="18"/>
      <c r="BM167" s="18"/>
      <c r="BN167" s="18"/>
      <c r="BO167" s="18"/>
      <c r="BP167" s="18"/>
      <c r="BQ167" s="18"/>
      <c r="BR167" s="18"/>
      <c r="BS167" s="18"/>
      <c r="BT167" s="18"/>
      <c r="BU167" s="18"/>
      <c r="BV167" s="18"/>
      <c r="BW167" s="18"/>
      <c r="BX167" s="18"/>
      <c r="BY167" s="18"/>
      <c r="BZ167" s="18"/>
      <c r="CA167" s="18"/>
      <c r="CB167" s="18"/>
      <c r="CC167" s="18"/>
      <c r="CD167" s="18"/>
      <c r="CE167" s="18"/>
      <c r="CF167" s="18"/>
      <c r="CG167" s="18"/>
      <c r="CH167" s="18"/>
      <c r="CI167" s="18"/>
      <c r="CJ167" s="18" t="s">
        <v>5125</v>
      </c>
      <c r="CK167" s="18" t="s">
        <v>5229</v>
      </c>
      <c r="CL167" s="18"/>
      <c r="CM167" s="18"/>
      <c r="CN167" s="18"/>
      <c r="CO167" s="21"/>
      <c r="CP167" s="18" t="s">
        <v>5079</v>
      </c>
      <c r="CQ167" s="18"/>
      <c r="CR167" s="21"/>
      <c r="CS167" s="18"/>
      <c r="CT167" s="31"/>
      <c r="CU167" s="33"/>
      <c r="CV167" s="67" t="str">
        <f>FLEET7[[#This Row],[Category]]</f>
        <v>Generator</v>
      </c>
      <c r="CW167" s="22" t="str">
        <f t="shared" si="4"/>
        <v>DTG-01</v>
      </c>
      <c r="CX167" s="22" t="str">
        <f>IFERROR(TRIM(MID(FLEET7[[#This Row],[Secondary Asset Identifier]], FIND(" - ", FLEET7[[#This Row],[Secondary Asset Identifier]]) + 3, LEN(FLEET7[[#This Row],[Secondary Asset Identifier]]))),FLEET7[[#This Row],[Emp ID]])</f>
        <v/>
      </c>
      <c r="CY1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7" s="22" t="str">
        <f>FLEET7[[#This Row],[Assigned]]</f>
        <v/>
      </c>
      <c r="DA167" s="22" t="str">
        <f t="shared" si="5"/>
        <v>DTG-01</v>
      </c>
    </row>
    <row r="168" spans="1:105" x14ac:dyDescent="0.3">
      <c r="A168" s="17" t="s">
        <v>5060</v>
      </c>
      <c r="B168" s="18" t="s">
        <v>5061</v>
      </c>
      <c r="C168" s="18" t="s">
        <v>1877</v>
      </c>
      <c r="D168" s="18" t="s">
        <v>5121</v>
      </c>
      <c r="E168" s="18" t="s">
        <v>1018</v>
      </c>
      <c r="F168" s="18" t="s">
        <v>4168</v>
      </c>
      <c r="G168" s="18">
        <v>2013</v>
      </c>
      <c r="H168" s="18" t="s">
        <v>5228</v>
      </c>
      <c r="I168" s="19"/>
      <c r="J168" s="18"/>
      <c r="K168" s="20">
        <v>45756.036157407398</v>
      </c>
      <c r="L168" s="18" t="s">
        <v>5526</v>
      </c>
      <c r="M168" s="18"/>
      <c r="N168" s="18"/>
      <c r="O168" s="18"/>
      <c r="P168" s="18"/>
      <c r="Q168" s="18"/>
      <c r="R168" s="18" t="s">
        <v>5066</v>
      </c>
      <c r="S168" s="18"/>
      <c r="T168" s="18" t="s">
        <v>5067</v>
      </c>
      <c r="U168" s="18" t="s">
        <v>8253</v>
      </c>
      <c r="V168" s="18">
        <v>852</v>
      </c>
      <c r="W168" s="18">
        <v>68.7</v>
      </c>
      <c r="X168" s="18">
        <v>68.7</v>
      </c>
      <c r="Y168" s="18">
        <v>2473</v>
      </c>
      <c r="Z168" s="18">
        <v>2473</v>
      </c>
      <c r="AA168" s="18"/>
      <c r="AB168" s="18" t="s">
        <v>4167</v>
      </c>
      <c r="AC168" s="18" t="s">
        <v>5628</v>
      </c>
      <c r="AD168" s="18"/>
      <c r="AE168" s="18"/>
      <c r="AF168" s="18"/>
      <c r="AG168" s="18"/>
      <c r="AH168" s="18" t="s">
        <v>4169</v>
      </c>
      <c r="AI168" s="18"/>
      <c r="AJ168" s="18"/>
      <c r="AK168" s="18"/>
      <c r="AL168" s="18"/>
      <c r="AM168" s="18"/>
      <c r="AN168" s="18"/>
      <c r="AO168" s="18" t="s">
        <v>5070</v>
      </c>
      <c r="AP168" s="18" t="s">
        <v>5071</v>
      </c>
      <c r="AQ168" s="18"/>
      <c r="AR168" s="18">
        <v>0</v>
      </c>
      <c r="AS168" s="18" t="s">
        <v>5879</v>
      </c>
      <c r="AT168" s="18"/>
      <c r="AU168" s="18">
        <v>0</v>
      </c>
      <c r="AV168" s="18">
        <v>0</v>
      </c>
      <c r="AW168" s="18">
        <v>0</v>
      </c>
      <c r="AX168" s="18"/>
      <c r="AY168" s="18"/>
      <c r="AZ168" s="18"/>
      <c r="BA168" s="18"/>
      <c r="BB168" s="18"/>
      <c r="BC168" s="18"/>
      <c r="BD168" s="18"/>
      <c r="BE168" s="18"/>
      <c r="BF168" s="18"/>
      <c r="BG168" s="18"/>
      <c r="BH168" s="18"/>
      <c r="BI168" s="18"/>
      <c r="BJ168" s="18"/>
      <c r="BK168" s="18"/>
      <c r="BL168" s="18"/>
      <c r="BM168" s="18"/>
      <c r="BN168" s="18"/>
      <c r="BO168" s="18"/>
      <c r="BP168" s="18"/>
      <c r="BQ168" s="18"/>
      <c r="BR168" s="18"/>
      <c r="BS168" s="18"/>
      <c r="BT168" s="18"/>
      <c r="BU168" s="18"/>
      <c r="BV168" s="18"/>
      <c r="BW168" s="18"/>
      <c r="BX168" s="18"/>
      <c r="BY168" s="18"/>
      <c r="BZ168" s="18"/>
      <c r="CA168" s="18"/>
      <c r="CB168" s="18"/>
      <c r="CC168" s="18"/>
      <c r="CD168" s="18"/>
      <c r="CE168" s="18"/>
      <c r="CF168" s="18"/>
      <c r="CG168" s="18"/>
      <c r="CH168" s="18"/>
      <c r="CI168" s="18"/>
      <c r="CJ168" s="18" t="s">
        <v>5125</v>
      </c>
      <c r="CK168" s="18" t="s">
        <v>5629</v>
      </c>
      <c r="CL168" s="18"/>
      <c r="CM168" s="18"/>
      <c r="CN168" s="18"/>
      <c r="CO168" s="21"/>
      <c r="CP168" s="18" t="s">
        <v>5079</v>
      </c>
      <c r="CQ168" s="18"/>
      <c r="CR168" s="21"/>
      <c r="CS168" s="18"/>
      <c r="CT168" s="31"/>
      <c r="CU168" s="33"/>
      <c r="CV168" s="67" t="str">
        <f>FLEET7[[#This Row],[Category]]</f>
        <v>Generator</v>
      </c>
      <c r="CW168" s="22" t="str">
        <f t="shared" si="4"/>
        <v>DTG-02</v>
      </c>
      <c r="CX168" s="22" t="str">
        <f>IFERROR(TRIM(MID(FLEET7[[#This Row],[Secondary Asset Identifier]], FIND(" - ", FLEET7[[#This Row],[Secondary Asset Identifier]]) + 3, LEN(FLEET7[[#This Row],[Secondary Asset Identifier]]))),FLEET7[[#This Row],[Emp ID]])</f>
        <v/>
      </c>
      <c r="CY1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8" s="22" t="str">
        <f>FLEET7[[#This Row],[Assigned]]</f>
        <v/>
      </c>
      <c r="DA168" s="22" t="str">
        <f t="shared" si="5"/>
        <v>DTG-02</v>
      </c>
    </row>
    <row r="169" spans="1:105" x14ac:dyDescent="0.3">
      <c r="A169" s="17" t="s">
        <v>5060</v>
      </c>
      <c r="B169" s="18" t="s">
        <v>5061</v>
      </c>
      <c r="C169" s="18" t="s">
        <v>1878</v>
      </c>
      <c r="D169" s="18" t="s">
        <v>5121</v>
      </c>
      <c r="E169" s="18" t="s">
        <v>4171</v>
      </c>
      <c r="F169" s="18" t="s">
        <v>4172</v>
      </c>
      <c r="G169" s="18">
        <v>2014</v>
      </c>
      <c r="H169" s="18" t="s">
        <v>5228</v>
      </c>
      <c r="I169" s="19"/>
      <c r="J169" s="18"/>
      <c r="K169" s="20">
        <v>45789.309942129599</v>
      </c>
      <c r="L169" s="18" t="s">
        <v>5191</v>
      </c>
      <c r="M169" s="18"/>
      <c r="N169" s="18"/>
      <c r="O169" s="18"/>
      <c r="P169" s="18"/>
      <c r="Q169" s="18"/>
      <c r="R169" s="18" t="s">
        <v>5066</v>
      </c>
      <c r="S169" s="18"/>
      <c r="T169" s="18" t="s">
        <v>5067</v>
      </c>
      <c r="U169" s="18" t="s">
        <v>8253</v>
      </c>
      <c r="V169" s="18">
        <v>1007</v>
      </c>
      <c r="W169" s="18">
        <v>26785.200000000001</v>
      </c>
      <c r="X169" s="18">
        <v>26785.200000000001</v>
      </c>
      <c r="Y169" s="18">
        <v>28608</v>
      </c>
      <c r="Z169" s="18">
        <v>28608</v>
      </c>
      <c r="AA169" s="18"/>
      <c r="AB169" s="18" t="s">
        <v>4170</v>
      </c>
      <c r="AC169" s="18"/>
      <c r="AD169" s="18"/>
      <c r="AE169" s="18"/>
      <c r="AF169" s="18"/>
      <c r="AG169" s="18"/>
      <c r="AH169" s="18" t="s">
        <v>4173</v>
      </c>
      <c r="AI169" s="18"/>
      <c r="AJ169" s="18"/>
      <c r="AK169" s="18"/>
      <c r="AL169" s="18"/>
      <c r="AM169" s="18"/>
      <c r="AN169" s="18"/>
      <c r="AO169" s="18" t="s">
        <v>5070</v>
      </c>
      <c r="AP169" s="18" t="s">
        <v>5071</v>
      </c>
      <c r="AQ169" s="18"/>
      <c r="AR169" s="18">
        <v>0</v>
      </c>
      <c r="AS169" s="18" t="s">
        <v>5879</v>
      </c>
      <c r="AT169" s="18"/>
      <c r="AU169" s="18">
        <v>0</v>
      </c>
      <c r="AV169" s="18">
        <v>0</v>
      </c>
      <c r="AW169" s="18">
        <v>0</v>
      </c>
      <c r="AX169" s="18"/>
      <c r="AY169" s="18"/>
      <c r="AZ169" s="18"/>
      <c r="BA169" s="18"/>
      <c r="BB169" s="18"/>
      <c r="BC169" s="18"/>
      <c r="BD169" s="18"/>
      <c r="BE169" s="18"/>
      <c r="BF169" s="18"/>
      <c r="BG169" s="18"/>
      <c r="BH169" s="18"/>
      <c r="BI169" s="18"/>
      <c r="BJ169" s="18"/>
      <c r="BK169" s="18"/>
      <c r="BL169" s="18"/>
      <c r="BM169" s="18"/>
      <c r="BN169" s="18"/>
      <c r="BO169" s="18"/>
      <c r="BP169" s="18"/>
      <c r="BQ169" s="18"/>
      <c r="BR169" s="18"/>
      <c r="BS169" s="18"/>
      <c r="BT169" s="18"/>
      <c r="BU169" s="18"/>
      <c r="BV169" s="18"/>
      <c r="BW169" s="18"/>
      <c r="BX169" s="18"/>
      <c r="BY169" s="18"/>
      <c r="BZ169" s="18"/>
      <c r="CA169" s="18"/>
      <c r="CB169" s="18"/>
      <c r="CC169" s="18"/>
      <c r="CD169" s="18"/>
      <c r="CE169" s="18"/>
      <c r="CF169" s="18"/>
      <c r="CG169" s="18"/>
      <c r="CH169" s="18"/>
      <c r="CI169" s="18"/>
      <c r="CJ169" s="18" t="s">
        <v>5125</v>
      </c>
      <c r="CK169" s="18" t="s">
        <v>5732</v>
      </c>
      <c r="CL169" s="18"/>
      <c r="CM169" s="18"/>
      <c r="CN169" s="18"/>
      <c r="CO169" s="21"/>
      <c r="CP169" s="18" t="s">
        <v>5079</v>
      </c>
      <c r="CQ169" s="18"/>
      <c r="CR169" s="21"/>
      <c r="CS169" s="18"/>
      <c r="CT169" s="31"/>
      <c r="CU169" s="33"/>
      <c r="CV169" s="67" t="str">
        <f>FLEET7[[#This Row],[Category]]</f>
        <v>Generator</v>
      </c>
      <c r="CW169" s="22" t="str">
        <f t="shared" si="4"/>
        <v>DTG-03</v>
      </c>
      <c r="CX169" s="22" t="str">
        <f>IFERROR(TRIM(MID(FLEET7[[#This Row],[Secondary Asset Identifier]], FIND(" - ", FLEET7[[#This Row],[Secondary Asset Identifier]]) + 3, LEN(FLEET7[[#This Row],[Secondary Asset Identifier]]))),FLEET7[[#This Row],[Emp ID]])</f>
        <v/>
      </c>
      <c r="CY1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69" s="22" t="str">
        <f>FLEET7[[#This Row],[Assigned]]</f>
        <v/>
      </c>
      <c r="DA169" s="22" t="str">
        <f t="shared" si="5"/>
        <v>DTG-03</v>
      </c>
    </row>
    <row r="170" spans="1:105" x14ac:dyDescent="0.3">
      <c r="A170" s="17" t="s">
        <v>5060</v>
      </c>
      <c r="B170" s="18" t="s">
        <v>5061</v>
      </c>
      <c r="C170" s="18" t="s">
        <v>8047</v>
      </c>
      <c r="D170" s="18" t="s">
        <v>5230</v>
      </c>
      <c r="E170" s="18" t="s">
        <v>8097</v>
      </c>
      <c r="F170" s="18" t="s">
        <v>8098</v>
      </c>
      <c r="G170" s="18">
        <v>2024</v>
      </c>
      <c r="H170" s="18" t="s">
        <v>5306</v>
      </c>
      <c r="I170" s="19"/>
      <c r="J170" s="18"/>
      <c r="K170" s="20">
        <v>45789.231018518498</v>
      </c>
      <c r="L170" s="18" t="s">
        <v>5191</v>
      </c>
      <c r="M170" s="18"/>
      <c r="N170" s="18"/>
      <c r="O170" s="18"/>
      <c r="P170" s="18"/>
      <c r="Q170" s="18"/>
      <c r="R170" s="18" t="s">
        <v>5066</v>
      </c>
      <c r="S170" s="18"/>
      <c r="T170" s="18" t="s">
        <v>5067</v>
      </c>
      <c r="U170" s="18" t="s">
        <v>5232</v>
      </c>
      <c r="V170" s="18">
        <v>73</v>
      </c>
      <c r="W170" s="18"/>
      <c r="X170" s="18"/>
      <c r="Y170" s="18">
        <v>0</v>
      </c>
      <c r="Z170" s="18">
        <v>0</v>
      </c>
      <c r="AA170" s="18" t="s">
        <v>8047</v>
      </c>
      <c r="AB170" s="18" t="s">
        <v>8099</v>
      </c>
      <c r="AC170" s="18"/>
      <c r="AD170" s="18" t="s">
        <v>8100</v>
      </c>
      <c r="AE170" s="18" t="s">
        <v>5069</v>
      </c>
      <c r="AF170" s="18"/>
      <c r="AG170" s="18"/>
      <c r="AH170" s="19"/>
      <c r="AI170" s="18"/>
      <c r="AJ170" s="18"/>
      <c r="AK170" s="18"/>
      <c r="AL170" s="18"/>
      <c r="AM170" s="18"/>
      <c r="AN170" s="18"/>
      <c r="AO170" s="18" t="s">
        <v>5070</v>
      </c>
      <c r="AP170" s="18"/>
      <c r="AQ170" s="18">
        <v>0</v>
      </c>
      <c r="AR170" s="18">
        <v>0</v>
      </c>
      <c r="AS170" s="18" t="s">
        <v>5879</v>
      </c>
      <c r="AT170" s="18">
        <v>0</v>
      </c>
      <c r="AU170" s="18">
        <v>0</v>
      </c>
      <c r="AV170" s="18">
        <v>0</v>
      </c>
      <c r="AW170" s="18">
        <v>0</v>
      </c>
      <c r="AX170" s="18" t="s">
        <v>8265</v>
      </c>
      <c r="AY170" s="18"/>
      <c r="AZ170" s="18"/>
      <c r="BA170" s="18"/>
      <c r="BB170" s="18"/>
      <c r="BC170" s="18"/>
      <c r="BD170" s="18"/>
      <c r="BE170" s="18"/>
      <c r="BF170" s="18" t="s">
        <v>792</v>
      </c>
      <c r="BG170" s="18"/>
      <c r="BH170" s="18"/>
      <c r="BI170" s="18"/>
      <c r="BJ170" s="18"/>
      <c r="BK170" s="18"/>
      <c r="BL170" s="18"/>
      <c r="BM170" s="18"/>
      <c r="BN170" s="18"/>
      <c r="BO170" s="18"/>
      <c r="BP170" s="18"/>
      <c r="BQ170" s="18"/>
      <c r="BR170" s="18"/>
      <c r="BS170" s="18"/>
      <c r="BT170" s="18"/>
      <c r="BU170" s="18"/>
      <c r="BV170" s="18"/>
      <c r="BW170" s="18"/>
      <c r="BX170" s="18"/>
      <c r="BY170" s="18"/>
      <c r="BZ170" s="18"/>
      <c r="CA170" s="18"/>
      <c r="CB170" s="18"/>
      <c r="CC170" s="18"/>
      <c r="CD170" s="18"/>
      <c r="CE170" s="18"/>
      <c r="CF170" s="18"/>
      <c r="CG170" s="18"/>
      <c r="CH170" s="18"/>
      <c r="CI170" s="18"/>
      <c r="CJ170" s="18" t="s">
        <v>5233</v>
      </c>
      <c r="CK170" s="18" t="s">
        <v>8101</v>
      </c>
      <c r="CL170" s="18">
        <v>4</v>
      </c>
      <c r="CM170" s="18"/>
      <c r="CN170" s="18"/>
      <c r="CO170" s="21">
        <v>46053</v>
      </c>
      <c r="CP170" s="21" t="s">
        <v>5079</v>
      </c>
      <c r="CQ170" s="18"/>
      <c r="CR170" s="21"/>
      <c r="CS170" s="18"/>
      <c r="CT170" s="31"/>
      <c r="CU170" s="33"/>
      <c r="CV170" s="67" t="str">
        <f>FLEET7[[#This Row],[Category]]</f>
        <v>Dump Trailer</v>
      </c>
      <c r="CW170" s="22" t="str">
        <f t="shared" si="4"/>
        <v>EDT-01</v>
      </c>
      <c r="CX170" s="22" t="str">
        <f>IFERROR(TRIM(MID(FLEET7[[#This Row],[Secondary Asset Identifier]], FIND(" - ", FLEET7[[#This Row],[Secondary Asset Identifier]]) + 3, LEN(FLEET7[[#This Row],[Secondary Asset Identifier]]))),FLEET7[[#This Row],[Emp ID]])</f>
        <v/>
      </c>
      <c r="CY1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70" s="22" t="str">
        <f>FLEET7[[#This Row],[Assigned]]</f>
        <v/>
      </c>
      <c r="DA170" s="22" t="str">
        <f t="shared" si="5"/>
        <v>EDT-01</v>
      </c>
    </row>
    <row r="171" spans="1:105" x14ac:dyDescent="0.3">
      <c r="A171" s="17" t="s">
        <v>5060</v>
      </c>
      <c r="B171" s="18" t="s">
        <v>5061</v>
      </c>
      <c r="C171" s="18" t="s">
        <v>8049</v>
      </c>
      <c r="D171" s="18" t="s">
        <v>5230</v>
      </c>
      <c r="E171" s="18" t="s">
        <v>8097</v>
      </c>
      <c r="F171" s="18" t="s">
        <v>8098</v>
      </c>
      <c r="G171" s="18">
        <v>2025</v>
      </c>
      <c r="H171" s="18" t="s">
        <v>5306</v>
      </c>
      <c r="I171" s="19"/>
      <c r="J171" s="18"/>
      <c r="K171" s="20">
        <v>45789.237974536998</v>
      </c>
      <c r="L171" s="18" t="s">
        <v>5191</v>
      </c>
      <c r="M171" s="18"/>
      <c r="N171" s="18"/>
      <c r="O171" s="18"/>
      <c r="P171" s="18"/>
      <c r="Q171" s="18"/>
      <c r="R171" s="18" t="s">
        <v>5066</v>
      </c>
      <c r="S171" s="18"/>
      <c r="T171" s="18" t="s">
        <v>5067</v>
      </c>
      <c r="U171" s="18" t="s">
        <v>5232</v>
      </c>
      <c r="V171" s="18">
        <v>73</v>
      </c>
      <c r="W171" s="18"/>
      <c r="X171" s="18"/>
      <c r="Y171" s="18">
        <v>0</v>
      </c>
      <c r="Z171" s="18">
        <v>0</v>
      </c>
      <c r="AA171" s="18" t="s">
        <v>8049</v>
      </c>
      <c r="AB171" s="18" t="s">
        <v>8102</v>
      </c>
      <c r="AC171" s="18"/>
      <c r="AD171" s="18" t="s">
        <v>8103</v>
      </c>
      <c r="AE171" s="18" t="s">
        <v>5069</v>
      </c>
      <c r="AF171" s="18"/>
      <c r="AG171" s="18"/>
      <c r="AH171" s="18"/>
      <c r="AI171" s="18"/>
      <c r="AJ171" s="18"/>
      <c r="AK171" s="18"/>
      <c r="AL171" s="18"/>
      <c r="AM171" s="18"/>
      <c r="AN171" s="18"/>
      <c r="AO171" s="18" t="s">
        <v>5070</v>
      </c>
      <c r="AP171" s="18"/>
      <c r="AQ171" s="18">
        <v>0</v>
      </c>
      <c r="AR171" s="18">
        <v>0</v>
      </c>
      <c r="AS171" s="18" t="s">
        <v>5879</v>
      </c>
      <c r="AT171" s="18">
        <v>0</v>
      </c>
      <c r="AU171" s="18">
        <v>0</v>
      </c>
      <c r="AV171" s="18">
        <v>0</v>
      </c>
      <c r="AW171" s="18">
        <v>0</v>
      </c>
      <c r="AX171" s="18" t="s">
        <v>8266</v>
      </c>
      <c r="AY171" s="18"/>
      <c r="AZ171" s="18"/>
      <c r="BA171" s="18"/>
      <c r="BB171" s="18"/>
      <c r="BC171" s="18"/>
      <c r="BD171" s="18"/>
      <c r="BE171" s="18"/>
      <c r="BF171" s="18" t="s">
        <v>8104</v>
      </c>
      <c r="BG171" s="18"/>
      <c r="BH171" s="18"/>
      <c r="BI171" s="18"/>
      <c r="BJ171" s="18"/>
      <c r="BK171" s="18"/>
      <c r="BL171" s="18"/>
      <c r="BM171" s="18"/>
      <c r="BN171" s="18"/>
      <c r="BO171" s="18"/>
      <c r="BP171" s="18"/>
      <c r="BQ171" s="18"/>
      <c r="BR171" s="18"/>
      <c r="BS171" s="18"/>
      <c r="BT171" s="18"/>
      <c r="BU171" s="18"/>
      <c r="BV171" s="18"/>
      <c r="BW171" s="18"/>
      <c r="BX171" s="18"/>
      <c r="BY171" s="18"/>
      <c r="BZ171" s="18"/>
      <c r="CA171" s="18"/>
      <c r="CB171" s="18"/>
      <c r="CC171" s="18"/>
      <c r="CD171" s="18"/>
      <c r="CE171" s="18"/>
      <c r="CF171" s="18"/>
      <c r="CG171" s="18"/>
      <c r="CH171" s="18"/>
      <c r="CI171" s="18"/>
      <c r="CJ171" s="18" t="s">
        <v>5233</v>
      </c>
      <c r="CK171" s="18" t="s">
        <v>8105</v>
      </c>
      <c r="CL171" s="18">
        <v>4</v>
      </c>
      <c r="CM171" s="18"/>
      <c r="CN171" s="18"/>
      <c r="CO171" s="21">
        <v>46053</v>
      </c>
      <c r="CP171" s="18" t="s">
        <v>5079</v>
      </c>
      <c r="CQ171" s="18"/>
      <c r="CR171" s="21"/>
      <c r="CS171" s="18"/>
      <c r="CT171" s="31"/>
      <c r="CU171" s="33"/>
      <c r="CV171" s="67" t="str">
        <f>FLEET7[[#This Row],[Category]]</f>
        <v>Dump Trailer</v>
      </c>
      <c r="CW171" s="22" t="str">
        <f t="shared" si="4"/>
        <v>EDT-02</v>
      </c>
      <c r="CX171" s="22" t="str">
        <f>IFERROR(TRIM(MID(FLEET7[[#This Row],[Secondary Asset Identifier]], FIND(" - ", FLEET7[[#This Row],[Secondary Asset Identifier]]) + 3, LEN(FLEET7[[#This Row],[Secondary Asset Identifier]]))),FLEET7[[#This Row],[Emp ID]])</f>
        <v/>
      </c>
      <c r="CY17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71" s="22" t="str">
        <f>FLEET7[[#This Row],[Assigned]]</f>
        <v/>
      </c>
      <c r="DA171" s="22" t="str">
        <f t="shared" si="5"/>
        <v>EDT-02</v>
      </c>
    </row>
    <row r="172" spans="1:105" x14ac:dyDescent="0.3">
      <c r="A172" s="17" t="s">
        <v>5060</v>
      </c>
      <c r="B172" s="18" t="s">
        <v>5061</v>
      </c>
      <c r="C172" s="18" t="s">
        <v>8051</v>
      </c>
      <c r="D172" s="18" t="s">
        <v>5230</v>
      </c>
      <c r="E172" s="18" t="s">
        <v>8097</v>
      </c>
      <c r="F172" s="18" t="s">
        <v>8098</v>
      </c>
      <c r="G172" s="18">
        <v>2025</v>
      </c>
      <c r="H172" s="18" t="s">
        <v>5306</v>
      </c>
      <c r="I172" s="19"/>
      <c r="J172" s="18"/>
      <c r="K172" s="20">
        <v>45789.232546296298</v>
      </c>
      <c r="L172" s="18" t="s">
        <v>5191</v>
      </c>
      <c r="M172" s="18"/>
      <c r="N172" s="18"/>
      <c r="O172" s="18"/>
      <c r="P172" s="18"/>
      <c r="Q172" s="18"/>
      <c r="R172" s="18" t="s">
        <v>5066</v>
      </c>
      <c r="S172" s="18"/>
      <c r="T172" s="18" t="s">
        <v>5067</v>
      </c>
      <c r="U172" s="18" t="s">
        <v>5232</v>
      </c>
      <c r="V172" s="18">
        <v>73</v>
      </c>
      <c r="W172" s="18"/>
      <c r="X172" s="18"/>
      <c r="Y172" s="18">
        <v>0</v>
      </c>
      <c r="Z172" s="18">
        <v>0</v>
      </c>
      <c r="AA172" s="18" t="s">
        <v>8051</v>
      </c>
      <c r="AB172" s="18" t="s">
        <v>8106</v>
      </c>
      <c r="AC172" s="18"/>
      <c r="AD172" s="18" t="s">
        <v>8107</v>
      </c>
      <c r="AE172" s="18" t="s">
        <v>5069</v>
      </c>
      <c r="AF172" s="18"/>
      <c r="AG172" s="18"/>
      <c r="AH172" s="18"/>
      <c r="AI172" s="18"/>
      <c r="AJ172" s="18"/>
      <c r="AK172" s="18"/>
      <c r="AL172" s="18"/>
      <c r="AM172" s="18"/>
      <c r="AN172" s="18"/>
      <c r="AO172" s="18" t="s">
        <v>5070</v>
      </c>
      <c r="AP172" s="18"/>
      <c r="AQ172" s="18">
        <v>0</v>
      </c>
      <c r="AR172" s="18">
        <v>0</v>
      </c>
      <c r="AS172" s="18" t="s">
        <v>5879</v>
      </c>
      <c r="AT172" s="18">
        <v>0</v>
      </c>
      <c r="AU172" s="18">
        <v>0</v>
      </c>
      <c r="AV172" s="18">
        <v>0</v>
      </c>
      <c r="AW172" s="18">
        <v>0</v>
      </c>
      <c r="AX172" s="18" t="s">
        <v>8267</v>
      </c>
      <c r="AY172" s="18" t="s">
        <v>8108</v>
      </c>
      <c r="AZ172" s="18">
        <v>47344.38</v>
      </c>
      <c r="BA172" s="18"/>
      <c r="BB172" s="18"/>
      <c r="BC172" s="18"/>
      <c r="BD172" s="18"/>
      <c r="BE172" s="18"/>
      <c r="BF172" s="18" t="s">
        <v>8104</v>
      </c>
      <c r="BG172" s="18"/>
      <c r="BH172" s="18"/>
      <c r="BI172" s="18"/>
      <c r="BJ172" s="18"/>
      <c r="BK172" s="18"/>
      <c r="BL172" s="18"/>
      <c r="BM172" s="18"/>
      <c r="BN172" s="18"/>
      <c r="BO172" s="18"/>
      <c r="BP172" s="18"/>
      <c r="BQ172" s="18"/>
      <c r="BR172" s="18"/>
      <c r="BS172" s="18"/>
      <c r="BT172" s="18"/>
      <c r="BU172" s="18"/>
      <c r="BV172" s="18"/>
      <c r="BW172" s="18"/>
      <c r="BX172" s="18"/>
      <c r="BY172" s="18"/>
      <c r="BZ172" s="18"/>
      <c r="CA172" s="18"/>
      <c r="CB172" s="18"/>
      <c r="CC172" s="18"/>
      <c r="CD172" s="18"/>
      <c r="CE172" s="18"/>
      <c r="CF172" s="18"/>
      <c r="CG172" s="18"/>
      <c r="CH172" s="18"/>
      <c r="CI172" s="18"/>
      <c r="CJ172" s="18" t="s">
        <v>5233</v>
      </c>
      <c r="CK172" s="18" t="s">
        <v>8109</v>
      </c>
      <c r="CL172" s="18">
        <v>4</v>
      </c>
      <c r="CM172" s="18"/>
      <c r="CN172" s="18"/>
      <c r="CO172" s="21">
        <v>46053</v>
      </c>
      <c r="CP172" s="18" t="s">
        <v>5079</v>
      </c>
      <c r="CQ172" s="18"/>
      <c r="CR172" s="21"/>
      <c r="CS172" s="18"/>
      <c r="CT172" s="31"/>
      <c r="CU172" s="33"/>
      <c r="CV172" s="67" t="str">
        <f>FLEET7[[#This Row],[Category]]</f>
        <v>Dump Trailer</v>
      </c>
      <c r="CW172" s="22" t="str">
        <f t="shared" si="4"/>
        <v>EDT-03</v>
      </c>
      <c r="CX172" s="22" t="str">
        <f>IFERROR(TRIM(MID(FLEET7[[#This Row],[Secondary Asset Identifier]], FIND(" - ", FLEET7[[#This Row],[Secondary Asset Identifier]]) + 3, LEN(FLEET7[[#This Row],[Secondary Asset Identifier]]))),FLEET7[[#This Row],[Emp ID]])</f>
        <v/>
      </c>
      <c r="CY17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72" s="22" t="str">
        <f>FLEET7[[#This Row],[Assigned]]</f>
        <v/>
      </c>
      <c r="DA172" s="22" t="str">
        <f t="shared" si="5"/>
        <v>EDT-03</v>
      </c>
    </row>
    <row r="173" spans="1:105" x14ac:dyDescent="0.3">
      <c r="A173" s="17" t="s">
        <v>5060</v>
      </c>
      <c r="B173" s="18" t="s">
        <v>5061</v>
      </c>
      <c r="C173" s="18" t="s">
        <v>8053</v>
      </c>
      <c r="D173" s="18" t="s">
        <v>5230</v>
      </c>
      <c r="E173" s="18" t="s">
        <v>8097</v>
      </c>
      <c r="F173" s="18" t="s">
        <v>8098</v>
      </c>
      <c r="G173" s="18">
        <v>2025</v>
      </c>
      <c r="H173" s="18" t="s">
        <v>5306</v>
      </c>
      <c r="I173" s="19"/>
      <c r="J173" s="18"/>
      <c r="K173" s="20">
        <v>45789.2332060185</v>
      </c>
      <c r="L173" s="18" t="s">
        <v>5191</v>
      </c>
      <c r="M173" s="18"/>
      <c r="N173" s="18"/>
      <c r="O173" s="18"/>
      <c r="P173" s="18"/>
      <c r="Q173" s="18"/>
      <c r="R173" s="18" t="s">
        <v>5066</v>
      </c>
      <c r="S173" s="18"/>
      <c r="T173" s="18" t="s">
        <v>5067</v>
      </c>
      <c r="U173" s="18" t="s">
        <v>5232</v>
      </c>
      <c r="V173" s="18">
        <v>73</v>
      </c>
      <c r="W173" s="18"/>
      <c r="X173" s="18"/>
      <c r="Y173" s="18">
        <v>0</v>
      </c>
      <c r="Z173" s="18">
        <v>0</v>
      </c>
      <c r="AA173" s="18" t="s">
        <v>8053</v>
      </c>
      <c r="AB173" s="18" t="s">
        <v>8110</v>
      </c>
      <c r="AC173" s="18"/>
      <c r="AD173" s="18" t="s">
        <v>8111</v>
      </c>
      <c r="AE173" s="18" t="s">
        <v>5069</v>
      </c>
      <c r="AF173" s="18"/>
      <c r="AG173" s="18"/>
      <c r="AH173" s="18" t="s">
        <v>8112</v>
      </c>
      <c r="AI173" s="18"/>
      <c r="AJ173" s="18"/>
      <c r="AK173" s="18"/>
      <c r="AL173" s="18"/>
      <c r="AM173" s="18"/>
      <c r="AN173" s="18"/>
      <c r="AO173" s="18" t="s">
        <v>5070</v>
      </c>
      <c r="AP173" s="18"/>
      <c r="AQ173" s="18">
        <v>0</v>
      </c>
      <c r="AR173" s="18">
        <v>0</v>
      </c>
      <c r="AS173" s="18" t="s">
        <v>5879</v>
      </c>
      <c r="AT173" s="18">
        <v>0</v>
      </c>
      <c r="AU173" s="18">
        <v>0</v>
      </c>
      <c r="AV173" s="18">
        <v>0</v>
      </c>
      <c r="AW173" s="18">
        <v>0</v>
      </c>
      <c r="AX173" s="18" t="s">
        <v>8268</v>
      </c>
      <c r="AY173" s="18" t="s">
        <v>8108</v>
      </c>
      <c r="AZ173" s="18">
        <v>47344.38</v>
      </c>
      <c r="BA173" s="18"/>
      <c r="BB173" s="18"/>
      <c r="BC173" s="18"/>
      <c r="BD173" s="18"/>
      <c r="BE173" s="18"/>
      <c r="BF173" s="18" t="s">
        <v>8104</v>
      </c>
      <c r="BG173" s="18"/>
      <c r="BH173" s="18"/>
      <c r="BI173" s="18"/>
      <c r="BJ173" s="18"/>
      <c r="BK173" s="18"/>
      <c r="BL173" s="18"/>
      <c r="BM173" s="18"/>
      <c r="BN173" s="18"/>
      <c r="BO173" s="18"/>
      <c r="BP173" s="18"/>
      <c r="BQ173" s="18"/>
      <c r="BR173" s="18"/>
      <c r="BS173" s="18"/>
      <c r="BT173" s="18"/>
      <c r="BU173" s="18"/>
      <c r="BV173" s="18"/>
      <c r="BW173" s="18"/>
      <c r="BX173" s="18"/>
      <c r="BY173" s="18"/>
      <c r="BZ173" s="18"/>
      <c r="CA173" s="18"/>
      <c r="CB173" s="18"/>
      <c r="CC173" s="18"/>
      <c r="CD173" s="18"/>
      <c r="CE173" s="18"/>
      <c r="CF173" s="18"/>
      <c r="CG173" s="18"/>
      <c r="CH173" s="18"/>
      <c r="CI173" s="18"/>
      <c r="CJ173" s="18" t="s">
        <v>5233</v>
      </c>
      <c r="CK173" s="18" t="s">
        <v>8113</v>
      </c>
      <c r="CL173" s="18">
        <v>4</v>
      </c>
      <c r="CM173" s="18"/>
      <c r="CN173" s="18"/>
      <c r="CO173" s="21">
        <v>46053</v>
      </c>
      <c r="CP173" s="21" t="s">
        <v>5079</v>
      </c>
      <c r="CQ173" s="18"/>
      <c r="CR173" s="21"/>
      <c r="CS173" s="18"/>
      <c r="CT173" s="31"/>
      <c r="CU173" s="33"/>
      <c r="CV173" s="67" t="str">
        <f>FLEET7[[#This Row],[Category]]</f>
        <v>Dump Trailer</v>
      </c>
      <c r="CW173" s="22" t="str">
        <f t="shared" si="4"/>
        <v>EDT-04</v>
      </c>
      <c r="CX173" s="22" t="str">
        <f>IFERROR(TRIM(MID(FLEET7[[#This Row],[Secondary Asset Identifier]], FIND(" - ", FLEET7[[#This Row],[Secondary Asset Identifier]]) + 3, LEN(FLEET7[[#This Row],[Secondary Asset Identifier]]))),FLEET7[[#This Row],[Emp ID]])</f>
        <v/>
      </c>
      <c r="CY17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173" s="22" t="str">
        <f>FLEET7[[#This Row],[Assigned]]</f>
        <v/>
      </c>
      <c r="DA173" s="22" t="str">
        <f t="shared" si="5"/>
        <v>EDT-04</v>
      </c>
    </row>
    <row r="174" spans="1:105" x14ac:dyDescent="0.3">
      <c r="A174" s="17" t="s">
        <v>5060</v>
      </c>
      <c r="B174" s="18" t="s">
        <v>5061</v>
      </c>
      <c r="C174" s="18" t="s">
        <v>1000</v>
      </c>
      <c r="D174" s="18" t="s">
        <v>5062</v>
      </c>
      <c r="E174" s="18" t="s">
        <v>929</v>
      </c>
      <c r="F174" s="18" t="s">
        <v>928</v>
      </c>
      <c r="G174" s="18">
        <v>2022</v>
      </c>
      <c r="H174" s="18" t="s">
        <v>5063</v>
      </c>
      <c r="I174" s="19" t="s">
        <v>5095</v>
      </c>
      <c r="J174" s="18"/>
      <c r="K174" s="20">
        <v>45789.313009259298</v>
      </c>
      <c r="L174" s="18" t="s">
        <v>5164</v>
      </c>
      <c r="M174" s="18"/>
      <c r="N174" s="18"/>
      <c r="O174" s="18"/>
      <c r="P174" s="18"/>
      <c r="Q174" s="18"/>
      <c r="R174" s="18" t="s">
        <v>5103</v>
      </c>
      <c r="S174" s="18" t="s">
        <v>489</v>
      </c>
      <c r="T174" s="18" t="s">
        <v>5067</v>
      </c>
      <c r="U174" s="18" t="s">
        <v>5068</v>
      </c>
      <c r="V174" s="18">
        <v>382</v>
      </c>
      <c r="W174" s="18">
        <v>32333.9</v>
      </c>
      <c r="X174" s="18">
        <v>32333.9</v>
      </c>
      <c r="Y174" s="18">
        <v>2128</v>
      </c>
      <c r="Z174" s="18">
        <v>2128</v>
      </c>
      <c r="AA174" s="18" t="s">
        <v>7857</v>
      </c>
      <c r="AB174" s="18" t="s">
        <v>999</v>
      </c>
      <c r="AC174" s="18"/>
      <c r="AD174" s="18" t="s">
        <v>998</v>
      </c>
      <c r="AE174" s="18" t="s">
        <v>5069</v>
      </c>
      <c r="AF174" s="18"/>
      <c r="AG174" s="18"/>
      <c r="AH174" s="18" t="s">
        <v>940</v>
      </c>
      <c r="AI174" s="18"/>
      <c r="AJ174" s="18"/>
      <c r="AK174" s="18"/>
      <c r="AL174" s="18"/>
      <c r="AM174" s="18"/>
      <c r="AN174" s="18"/>
      <c r="AO174" s="18" t="s">
        <v>5070</v>
      </c>
      <c r="AP174" s="18" t="s">
        <v>5071</v>
      </c>
      <c r="AQ174" s="18">
        <v>0</v>
      </c>
      <c r="AR174" s="18">
        <v>0</v>
      </c>
      <c r="AS174" s="18" t="s">
        <v>5879</v>
      </c>
      <c r="AT174" s="18">
        <v>0</v>
      </c>
      <c r="AU174" s="18">
        <v>0</v>
      </c>
      <c r="AV174" s="18">
        <v>0</v>
      </c>
      <c r="AW174" s="18">
        <v>0</v>
      </c>
      <c r="AX174" s="18" t="s">
        <v>4174</v>
      </c>
      <c r="AY174" s="18"/>
      <c r="AZ174" s="18">
        <v>0</v>
      </c>
      <c r="BA174" s="18">
        <v>0</v>
      </c>
      <c r="BB174" s="18">
        <v>0</v>
      </c>
      <c r="BC174" s="18"/>
      <c r="BD174" s="18"/>
      <c r="BE174" s="18"/>
      <c r="BF174" s="18" t="s">
        <v>656</v>
      </c>
      <c r="BG174" s="18"/>
      <c r="BH174" s="18"/>
      <c r="BI174" s="18"/>
      <c r="BJ174" s="18"/>
      <c r="BK174" s="18"/>
      <c r="BL174" s="18"/>
      <c r="BM174" s="18"/>
      <c r="BN174" s="18"/>
      <c r="BO174" s="18"/>
      <c r="BP174" s="18"/>
      <c r="BQ174" s="18"/>
      <c r="BR174" s="18"/>
      <c r="BS174" s="18"/>
      <c r="BT174" s="18"/>
      <c r="BU174" s="18"/>
      <c r="BV174" s="18"/>
      <c r="BW174" s="18"/>
      <c r="BX174" s="18"/>
      <c r="BY174" s="18"/>
      <c r="BZ174" s="18"/>
      <c r="CA174" s="18"/>
      <c r="CB174" s="18"/>
      <c r="CC174" s="18"/>
      <c r="CD174" s="18"/>
      <c r="CE174" s="18"/>
      <c r="CF174" s="18"/>
      <c r="CG174" s="18"/>
      <c r="CH174" s="18"/>
      <c r="CI174" s="18"/>
      <c r="CJ174" s="18" t="s">
        <v>5072</v>
      </c>
      <c r="CK174" s="18" t="s">
        <v>5252</v>
      </c>
      <c r="CL174" s="18"/>
      <c r="CM174" s="18"/>
      <c r="CN174" s="18"/>
      <c r="CO174" s="21">
        <v>46022</v>
      </c>
      <c r="CP174" s="21" t="s">
        <v>5073</v>
      </c>
      <c r="CQ174" s="18"/>
      <c r="CR174" s="21"/>
      <c r="CS174" s="18"/>
      <c r="CT174" s="31"/>
      <c r="CU174" s="33"/>
      <c r="CV174" s="67" t="str">
        <f>FLEET7[[#This Row],[Category]]</f>
        <v>Pickup Truck</v>
      </c>
      <c r="CW174" s="22" t="str">
        <f t="shared" si="4"/>
        <v>ET-01</v>
      </c>
      <c r="CX174" s="22" t="str">
        <f>IFERROR(TRIM(MID(FLEET7[[#This Row],[Secondary Asset Identifier]], FIND(" - ", FLEET7[[#This Row],[Secondary Asset Identifier]]) + 3, LEN(FLEET7[[#This Row],[Secondary Asset Identifier]]))),FLEET7[[#This Row],[Emp ID]])</f>
        <v>Martinez Alvarez, Saul</v>
      </c>
      <c r="CY17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210074</v>
      </c>
      <c r="CZ174" s="22" t="str">
        <f>FLEET7[[#This Row],[Assigned]]</f>
        <v>Martinez Alvarez, Saul</v>
      </c>
      <c r="DA174" s="22" t="str">
        <f t="shared" si="5"/>
        <v>ET-01</v>
      </c>
    </row>
    <row r="175" spans="1:105" x14ac:dyDescent="0.3">
      <c r="A175" s="17" t="s">
        <v>5060</v>
      </c>
      <c r="B175" s="18" t="s">
        <v>5061</v>
      </c>
      <c r="C175" s="18" t="s">
        <v>4865</v>
      </c>
      <c r="D175" s="18" t="s">
        <v>5062</v>
      </c>
      <c r="E175" s="18" t="s">
        <v>929</v>
      </c>
      <c r="F175" s="18" t="s">
        <v>928</v>
      </c>
      <c r="G175" s="18">
        <v>2022</v>
      </c>
      <c r="H175" s="18" t="s">
        <v>5063</v>
      </c>
      <c r="I175" s="19" t="s">
        <v>5080</v>
      </c>
      <c r="J175" s="18"/>
      <c r="K175" s="20">
        <v>45784.2578587963</v>
      </c>
      <c r="L175" s="18" t="s">
        <v>5526</v>
      </c>
      <c r="M175" s="18"/>
      <c r="N175" s="18"/>
      <c r="O175" s="18"/>
      <c r="P175" s="18"/>
      <c r="Q175" s="18"/>
      <c r="R175" s="18" t="s">
        <v>8451</v>
      </c>
      <c r="S175" s="18" t="s">
        <v>5245</v>
      </c>
      <c r="T175" s="18" t="s">
        <v>5067</v>
      </c>
      <c r="U175" s="18" t="s">
        <v>8133</v>
      </c>
      <c r="V175" s="18">
        <v>621</v>
      </c>
      <c r="W175" s="18">
        <v>39751</v>
      </c>
      <c r="X175" s="18">
        <v>39751</v>
      </c>
      <c r="Y175" s="18">
        <v>1394</v>
      </c>
      <c r="Z175" s="18">
        <v>1394</v>
      </c>
      <c r="AA175" s="18" t="s">
        <v>7858</v>
      </c>
      <c r="AB175" s="18" t="s">
        <v>997</v>
      </c>
      <c r="AC175" s="18"/>
      <c r="AD175" s="18" t="s">
        <v>996</v>
      </c>
      <c r="AE175" s="18" t="s">
        <v>5069</v>
      </c>
      <c r="AF175" s="18"/>
      <c r="AG175" s="18"/>
      <c r="AH175" s="18" t="s">
        <v>995</v>
      </c>
      <c r="AI175" s="18"/>
      <c r="AJ175" s="18"/>
      <c r="AK175" s="18"/>
      <c r="AL175" s="18"/>
      <c r="AM175" s="18"/>
      <c r="AN175" s="18"/>
      <c r="AO175" s="18" t="s">
        <v>5070</v>
      </c>
      <c r="AP175" s="18" t="s">
        <v>5071</v>
      </c>
      <c r="AQ175" s="18">
        <v>0</v>
      </c>
      <c r="AR175" s="18">
        <v>6800</v>
      </c>
      <c r="AS175" s="18" t="s">
        <v>5879</v>
      </c>
      <c r="AT175" s="18">
        <v>0</v>
      </c>
      <c r="AU175" s="18">
        <v>0</v>
      </c>
      <c r="AV175" s="18">
        <v>0</v>
      </c>
      <c r="AW175" s="18">
        <v>0</v>
      </c>
      <c r="AX175" s="18" t="s">
        <v>994</v>
      </c>
      <c r="AY175" s="18"/>
      <c r="AZ175" s="18">
        <v>0</v>
      </c>
      <c r="BA175" s="18">
        <v>0</v>
      </c>
      <c r="BB175" s="18">
        <v>0</v>
      </c>
      <c r="BC175" s="18"/>
      <c r="BD175" s="18"/>
      <c r="BE175" s="18"/>
      <c r="BF175" s="18" t="s">
        <v>3753</v>
      </c>
      <c r="BG175" s="18"/>
      <c r="BH175" s="18"/>
      <c r="BI175" s="18"/>
      <c r="BJ175" s="18"/>
      <c r="BK175" s="18"/>
      <c r="BL175" s="18"/>
      <c r="BM175" s="18"/>
      <c r="BN175" s="18"/>
      <c r="BO175" s="18"/>
      <c r="BP175" s="18"/>
      <c r="BQ175" s="18"/>
      <c r="BR175" s="18"/>
      <c r="BS175" s="18"/>
      <c r="BT175" s="18"/>
      <c r="BU175" s="18"/>
      <c r="BV175" s="18"/>
      <c r="BW175" s="18"/>
      <c r="BX175" s="18"/>
      <c r="BY175" s="18"/>
      <c r="BZ175" s="18"/>
      <c r="CA175" s="18"/>
      <c r="CB175" s="18"/>
      <c r="CC175" s="18"/>
      <c r="CD175" s="18"/>
      <c r="CE175" s="18"/>
      <c r="CF175" s="18"/>
      <c r="CG175" s="18"/>
      <c r="CH175" s="18"/>
      <c r="CI175" s="18"/>
      <c r="CJ175" s="18" t="s">
        <v>5072</v>
      </c>
      <c r="CK175" s="18" t="s">
        <v>5246</v>
      </c>
      <c r="CL175" s="18">
        <v>2</v>
      </c>
      <c r="CM175" s="18"/>
      <c r="CN175" s="18"/>
      <c r="CO175" s="21">
        <v>45991</v>
      </c>
      <c r="CP175" s="21" t="s">
        <v>5073</v>
      </c>
      <c r="CQ175" s="18"/>
      <c r="CR175" s="21"/>
      <c r="CS175" s="18"/>
      <c r="CT175" s="31"/>
      <c r="CU175" s="33"/>
      <c r="CV175" s="67" t="str">
        <f>FLEET7[[#This Row],[Category]]</f>
        <v>Pickup Truck</v>
      </c>
      <c r="CW175" s="22" t="str">
        <f t="shared" si="4"/>
        <v>ET-02</v>
      </c>
      <c r="CX175" s="22" t="str">
        <f>IFERROR(TRIM(MID(FLEET7[[#This Row],[Secondary Asset Identifier]], FIND(" - ", FLEET7[[#This Row],[Secondary Asset Identifier]]) + 3, LEN(FLEET7[[#This Row],[Secondary Asset Identifier]]))),FLEET7[[#This Row],[Emp ID]])</f>
        <v>HARDIMON, ANTHONY J</v>
      </c>
      <c r="CY17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210091</v>
      </c>
      <c r="CZ175" s="22" t="str">
        <f>FLEET7[[#This Row],[Assigned]]</f>
        <v>HARDIMON, ANTHONY J</v>
      </c>
      <c r="DA175" s="22" t="str">
        <f t="shared" si="5"/>
        <v>ET-02</v>
      </c>
    </row>
    <row r="176" spans="1:105" x14ac:dyDescent="0.3">
      <c r="A176" s="17" t="s">
        <v>5060</v>
      </c>
      <c r="B176" s="18" t="s">
        <v>5061</v>
      </c>
      <c r="C176" s="18" t="s">
        <v>7606</v>
      </c>
      <c r="D176" s="18" t="s">
        <v>5062</v>
      </c>
      <c r="E176" s="18" t="s">
        <v>929</v>
      </c>
      <c r="F176" s="18" t="s">
        <v>928</v>
      </c>
      <c r="G176" s="18">
        <v>2022</v>
      </c>
      <c r="H176" s="18" t="s">
        <v>5063</v>
      </c>
      <c r="I176" s="19" t="s">
        <v>5095</v>
      </c>
      <c r="J176" s="18"/>
      <c r="K176" s="20">
        <v>45789.424814814804</v>
      </c>
      <c r="L176" s="18" t="s">
        <v>5164</v>
      </c>
      <c r="M176" s="18"/>
      <c r="N176" s="18"/>
      <c r="O176" s="18"/>
      <c r="P176" s="18"/>
      <c r="Q176" s="18"/>
      <c r="R176" s="18" t="s">
        <v>8452</v>
      </c>
      <c r="S176" s="18"/>
      <c r="T176" s="18" t="s">
        <v>5067</v>
      </c>
      <c r="U176" s="18" t="s">
        <v>5068</v>
      </c>
      <c r="V176" s="18">
        <v>625</v>
      </c>
      <c r="W176" s="18">
        <v>69529.600000000006</v>
      </c>
      <c r="X176" s="18">
        <v>69529.600000000006</v>
      </c>
      <c r="Y176" s="18">
        <v>2502</v>
      </c>
      <c r="Z176" s="18">
        <v>2502</v>
      </c>
      <c r="AA176" s="18" t="s">
        <v>7859</v>
      </c>
      <c r="AB176" s="18" t="s">
        <v>993</v>
      </c>
      <c r="AC176" s="18"/>
      <c r="AD176" s="18" t="s">
        <v>992</v>
      </c>
      <c r="AE176" s="18" t="s">
        <v>5069</v>
      </c>
      <c r="AF176" s="18"/>
      <c r="AG176" s="18"/>
      <c r="AH176" s="18" t="s">
        <v>940</v>
      </c>
      <c r="AI176" s="18"/>
      <c r="AJ176" s="18"/>
      <c r="AK176" s="18"/>
      <c r="AL176" s="18"/>
      <c r="AM176" s="18"/>
      <c r="AN176" s="18"/>
      <c r="AO176" s="18" t="s">
        <v>5070</v>
      </c>
      <c r="AP176" s="18" t="s">
        <v>5071</v>
      </c>
      <c r="AQ176" s="18">
        <v>0</v>
      </c>
      <c r="AR176" s="18">
        <v>6800</v>
      </c>
      <c r="AS176" s="18" t="s">
        <v>5879</v>
      </c>
      <c r="AT176" s="18">
        <v>0</v>
      </c>
      <c r="AU176" s="18">
        <v>0</v>
      </c>
      <c r="AV176" s="18">
        <v>0</v>
      </c>
      <c r="AW176" s="18">
        <v>0</v>
      </c>
      <c r="AX176" s="18" t="s">
        <v>991</v>
      </c>
      <c r="AY176" s="18"/>
      <c r="AZ176" s="18">
        <v>0</v>
      </c>
      <c r="BA176" s="18">
        <v>0</v>
      </c>
      <c r="BB176" s="18">
        <v>0</v>
      </c>
      <c r="BC176" s="18"/>
      <c r="BD176" s="18"/>
      <c r="BE176" s="18"/>
      <c r="BF176" s="18" t="s">
        <v>5921</v>
      </c>
      <c r="BG176" s="18"/>
      <c r="BH176" s="18"/>
      <c r="BI176" s="18"/>
      <c r="BJ176" s="18"/>
      <c r="BK176" s="18"/>
      <c r="BL176" s="18"/>
      <c r="BM176" s="18"/>
      <c r="BN176" s="18"/>
      <c r="BO176" s="18"/>
      <c r="BP176" s="18"/>
      <c r="BQ176" s="18"/>
      <c r="BR176" s="18"/>
      <c r="BS176" s="18"/>
      <c r="BT176" s="18"/>
      <c r="BU176" s="18"/>
      <c r="BV176" s="18"/>
      <c r="BW176" s="18"/>
      <c r="BX176" s="18"/>
      <c r="BY176" s="18"/>
      <c r="BZ176" s="18"/>
      <c r="CA176" s="18"/>
      <c r="CB176" s="18"/>
      <c r="CC176" s="18"/>
      <c r="CD176" s="18"/>
      <c r="CE176" s="18"/>
      <c r="CF176" s="18"/>
      <c r="CG176" s="18"/>
      <c r="CH176" s="18"/>
      <c r="CI176" s="18"/>
      <c r="CJ176" s="18" t="s">
        <v>5072</v>
      </c>
      <c r="CK176" s="18" t="s">
        <v>5557</v>
      </c>
      <c r="CL176" s="18">
        <v>2</v>
      </c>
      <c r="CM176" s="18"/>
      <c r="CN176" s="18"/>
      <c r="CO176" s="21">
        <v>45991</v>
      </c>
      <c r="CP176" s="21" t="s">
        <v>5073</v>
      </c>
      <c r="CQ176" s="18"/>
      <c r="CR176" s="21"/>
      <c r="CS176" s="18"/>
      <c r="CT176" s="31"/>
      <c r="CU176" s="33"/>
      <c r="CV176" s="67" t="str">
        <f>FLEET7[[#This Row],[Category]]</f>
        <v>Pickup Truck</v>
      </c>
      <c r="CW176" s="22" t="str">
        <f t="shared" si="4"/>
        <v>ET-03</v>
      </c>
      <c r="CX176" s="22" t="str">
        <f>IFERROR(TRIM(MID(FLEET7[[#This Row],[Secondary Asset Identifier]], FIND(" - ", FLEET7[[#This Row],[Secondary Asset Identifier]]) + 3, LEN(FLEET7[[#This Row],[Secondary Asset Identifier]]))),FLEET7[[#This Row],[Emp ID]])</f>
        <v>Andrade, Manuel</v>
      </c>
      <c r="CY17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410032</v>
      </c>
      <c r="CZ176" s="22" t="str">
        <f>FLEET7[[#This Row],[Assigned]]</f>
        <v>Andrade, Manuel</v>
      </c>
      <c r="DA176" s="22" t="str">
        <f t="shared" si="5"/>
        <v>ET-03</v>
      </c>
    </row>
    <row r="177" spans="1:105" x14ac:dyDescent="0.3">
      <c r="A177" s="17" t="s">
        <v>5060</v>
      </c>
      <c r="B177" s="18" t="s">
        <v>5061</v>
      </c>
      <c r="C177" s="18" t="s">
        <v>8269</v>
      </c>
      <c r="D177" s="18" t="s">
        <v>5062</v>
      </c>
      <c r="E177" s="18" t="s">
        <v>929</v>
      </c>
      <c r="F177" s="18" t="s">
        <v>928</v>
      </c>
      <c r="G177" s="18">
        <v>2022</v>
      </c>
      <c r="H177" s="18" t="s">
        <v>5063</v>
      </c>
      <c r="I177" s="19" t="s">
        <v>5095</v>
      </c>
      <c r="J177" s="18"/>
      <c r="K177" s="20">
        <v>45789.316979166702</v>
      </c>
      <c r="L177" s="18" t="s">
        <v>5164</v>
      </c>
      <c r="M177" s="18"/>
      <c r="N177" s="18"/>
      <c r="O177" s="18"/>
      <c r="P177" s="18"/>
      <c r="Q177" s="18"/>
      <c r="R177" s="18" t="s">
        <v>7651</v>
      </c>
      <c r="S177" s="18"/>
      <c r="T177" s="18" t="s">
        <v>5067</v>
      </c>
      <c r="U177" s="18" t="s">
        <v>5068</v>
      </c>
      <c r="V177" s="18">
        <v>640</v>
      </c>
      <c r="W177" s="18">
        <v>27167.1</v>
      </c>
      <c r="X177" s="18">
        <v>27761.1</v>
      </c>
      <c r="Y177" s="18">
        <v>2658</v>
      </c>
      <c r="Z177" s="18">
        <v>2658</v>
      </c>
      <c r="AA177" s="18" t="s">
        <v>7992</v>
      </c>
      <c r="AB177" s="18" t="s">
        <v>990</v>
      </c>
      <c r="AC177" s="18"/>
      <c r="AD177" s="18" t="s">
        <v>989</v>
      </c>
      <c r="AE177" s="18" t="s">
        <v>5069</v>
      </c>
      <c r="AF177" s="18"/>
      <c r="AG177" s="18"/>
      <c r="AH177" s="18" t="s">
        <v>988</v>
      </c>
      <c r="AI177" s="18"/>
      <c r="AJ177" s="18"/>
      <c r="AK177" s="18"/>
      <c r="AL177" s="18"/>
      <c r="AM177" s="18"/>
      <c r="AN177" s="18"/>
      <c r="AO177" s="18" t="s">
        <v>5070</v>
      </c>
      <c r="AP177" s="18" t="s">
        <v>5071</v>
      </c>
      <c r="AQ177" s="18">
        <v>0</v>
      </c>
      <c r="AR177" s="18">
        <v>6800</v>
      </c>
      <c r="AS177" s="18" t="s">
        <v>5879</v>
      </c>
      <c r="AT177" s="18">
        <v>0</v>
      </c>
      <c r="AU177" s="18">
        <v>0</v>
      </c>
      <c r="AV177" s="18">
        <v>0</v>
      </c>
      <c r="AW177" s="18">
        <v>0</v>
      </c>
      <c r="AX177" s="18" t="s">
        <v>987</v>
      </c>
      <c r="AY177" s="18"/>
      <c r="AZ177" s="18"/>
      <c r="BA177" s="18"/>
      <c r="BB177" s="18"/>
      <c r="BC177" s="18"/>
      <c r="BD177" s="18"/>
      <c r="BE177" s="18"/>
      <c r="BF177" s="18" t="s">
        <v>656</v>
      </c>
      <c r="BG177" s="18"/>
      <c r="BH177" s="18"/>
      <c r="BI177" s="18"/>
      <c r="BJ177" s="18"/>
      <c r="BK177" s="18"/>
      <c r="BL177" s="18"/>
      <c r="BM177" s="18"/>
      <c r="BN177" s="18"/>
      <c r="BO177" s="18"/>
      <c r="BP177" s="18"/>
      <c r="BQ177" s="18"/>
      <c r="BR177" s="18"/>
      <c r="BS177" s="18"/>
      <c r="BT177" s="18"/>
      <c r="BU177" s="18"/>
      <c r="BV177" s="18"/>
      <c r="BW177" s="18"/>
      <c r="BX177" s="18"/>
      <c r="BY177" s="18"/>
      <c r="BZ177" s="18"/>
      <c r="CA177" s="18"/>
      <c r="CB177" s="18"/>
      <c r="CC177" s="18"/>
      <c r="CD177" s="18"/>
      <c r="CE177" s="18"/>
      <c r="CF177" s="18"/>
      <c r="CG177" s="18"/>
      <c r="CH177" s="18"/>
      <c r="CI177" s="18"/>
      <c r="CJ177" s="18" t="s">
        <v>5072</v>
      </c>
      <c r="CK177" s="18" t="s">
        <v>5097</v>
      </c>
      <c r="CL177" s="18">
        <v>2</v>
      </c>
      <c r="CM177" s="18"/>
      <c r="CN177" s="18"/>
      <c r="CO177" s="21">
        <v>45991</v>
      </c>
      <c r="CP177" s="18" t="s">
        <v>5079</v>
      </c>
      <c r="CQ177" s="18"/>
      <c r="CR177" s="21"/>
      <c r="CS177" s="18"/>
      <c r="CT177" s="31"/>
      <c r="CU177" s="33"/>
      <c r="CV177" s="67" t="str">
        <f>FLEET7[[#This Row],[Category]]</f>
        <v>Pickup Truck</v>
      </c>
      <c r="CW177" s="22" t="str">
        <f t="shared" si="4"/>
        <v>ET-04</v>
      </c>
      <c r="CX177" s="22" t="str">
        <f>IFERROR(TRIM(MID(FLEET7[[#This Row],[Secondary Asset Identifier]], FIND(" - ", FLEET7[[#This Row],[Secondary Asset Identifier]]) + 3, LEN(FLEET7[[#This Row],[Secondary Asset Identifier]]))),FLEET7[[#This Row],[Emp ID]])</f>
        <v>Ehimhen, Gerald A</v>
      </c>
      <c r="CY17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210071</v>
      </c>
      <c r="CZ177" s="22" t="str">
        <f>FLEET7[[#This Row],[Assigned]]</f>
        <v>Ehimhen, Gerald A</v>
      </c>
      <c r="DA177" s="22" t="str">
        <f t="shared" si="5"/>
        <v>ET-04</v>
      </c>
    </row>
    <row r="178" spans="1:105" x14ac:dyDescent="0.3">
      <c r="A178" s="17" t="s">
        <v>5060</v>
      </c>
      <c r="B178" s="18" t="s">
        <v>5061</v>
      </c>
      <c r="C178" s="18" t="s">
        <v>8453</v>
      </c>
      <c r="D178" s="18" t="s">
        <v>5062</v>
      </c>
      <c r="E178" s="18" t="s">
        <v>929</v>
      </c>
      <c r="F178" s="18" t="s">
        <v>928</v>
      </c>
      <c r="G178" s="18">
        <v>2022</v>
      </c>
      <c r="H178" s="18" t="s">
        <v>5063</v>
      </c>
      <c r="I178" s="19" t="s">
        <v>5095</v>
      </c>
      <c r="J178" s="18"/>
      <c r="K178" s="20">
        <v>45789.296076388899</v>
      </c>
      <c r="L178" s="18" t="s">
        <v>5164</v>
      </c>
      <c r="M178" s="18"/>
      <c r="N178" s="18"/>
      <c r="O178" s="18"/>
      <c r="P178" s="18"/>
      <c r="Q178" s="18"/>
      <c r="R178" s="18" t="s">
        <v>5103</v>
      </c>
      <c r="S178" s="18"/>
      <c r="T178" s="18" t="s">
        <v>5067</v>
      </c>
      <c r="U178" s="18" t="s">
        <v>5068</v>
      </c>
      <c r="V178" s="18">
        <v>629</v>
      </c>
      <c r="W178" s="18">
        <v>68928.899999999994</v>
      </c>
      <c r="X178" s="18">
        <v>68928.899999999994</v>
      </c>
      <c r="Y178" s="18">
        <v>3323</v>
      </c>
      <c r="Z178" s="18">
        <v>3323</v>
      </c>
      <c r="AA178" s="18" t="s">
        <v>8454</v>
      </c>
      <c r="AB178" s="18" t="s">
        <v>986</v>
      </c>
      <c r="AC178" s="18"/>
      <c r="AD178" s="18" t="s">
        <v>985</v>
      </c>
      <c r="AE178" s="18" t="s">
        <v>5069</v>
      </c>
      <c r="AF178" s="18"/>
      <c r="AG178" s="18"/>
      <c r="AH178" s="18" t="s">
        <v>932</v>
      </c>
      <c r="AI178" s="18"/>
      <c r="AJ178" s="18"/>
      <c r="AK178" s="18"/>
      <c r="AL178" s="18"/>
      <c r="AM178" s="18"/>
      <c r="AN178" s="18"/>
      <c r="AO178" s="18" t="s">
        <v>5070</v>
      </c>
      <c r="AP178" s="18" t="s">
        <v>5071</v>
      </c>
      <c r="AQ178" s="18">
        <v>0</v>
      </c>
      <c r="AR178" s="18">
        <v>6800</v>
      </c>
      <c r="AS178" s="18" t="s">
        <v>5879</v>
      </c>
      <c r="AT178" s="18">
        <v>0</v>
      </c>
      <c r="AU178" s="18">
        <v>0</v>
      </c>
      <c r="AV178" s="18">
        <v>0</v>
      </c>
      <c r="AW178" s="18">
        <v>0</v>
      </c>
      <c r="AX178" s="18" t="s">
        <v>984</v>
      </c>
      <c r="AY178" s="18"/>
      <c r="AZ178" s="18">
        <v>0</v>
      </c>
      <c r="BA178" s="18">
        <v>0</v>
      </c>
      <c r="BB178" s="18">
        <v>0</v>
      </c>
      <c r="BC178" s="18"/>
      <c r="BD178" s="18"/>
      <c r="BE178" s="18"/>
      <c r="BF178" s="18" t="s">
        <v>765</v>
      </c>
      <c r="BG178" s="18"/>
      <c r="BH178" s="18"/>
      <c r="BI178" s="18"/>
      <c r="BJ178" s="18"/>
      <c r="BK178" s="18"/>
      <c r="BL178" s="18"/>
      <c r="BM178" s="18"/>
      <c r="BN178" s="18"/>
      <c r="BO178" s="18"/>
      <c r="BP178" s="18"/>
      <c r="BQ178" s="18"/>
      <c r="BR178" s="18"/>
      <c r="BS178" s="18"/>
      <c r="BT178" s="18"/>
      <c r="BU178" s="18"/>
      <c r="BV178" s="18"/>
      <c r="BW178" s="18"/>
      <c r="BX178" s="18"/>
      <c r="BY178" s="18"/>
      <c r="BZ178" s="18"/>
      <c r="CA178" s="18"/>
      <c r="CB178" s="18"/>
      <c r="CC178" s="18"/>
      <c r="CD178" s="18"/>
      <c r="CE178" s="18"/>
      <c r="CF178" s="18"/>
      <c r="CG178" s="18"/>
      <c r="CH178" s="18"/>
      <c r="CI178" s="18"/>
      <c r="CJ178" s="18" t="s">
        <v>5072</v>
      </c>
      <c r="CK178" s="18" t="s">
        <v>5156</v>
      </c>
      <c r="CL178" s="18">
        <v>2</v>
      </c>
      <c r="CM178" s="18"/>
      <c r="CN178" s="18"/>
      <c r="CO178" s="21">
        <v>45991</v>
      </c>
      <c r="CP178" s="21" t="s">
        <v>5073</v>
      </c>
      <c r="CQ178" s="18"/>
      <c r="CR178" s="21"/>
      <c r="CS178" s="18"/>
      <c r="CT178" s="31"/>
      <c r="CU178" s="33"/>
      <c r="CV178" s="67" t="str">
        <f>FLEET7[[#This Row],[Category]]</f>
        <v>Pickup Truck</v>
      </c>
      <c r="CW178" s="22" t="str">
        <f t="shared" si="4"/>
        <v>ET-05</v>
      </c>
      <c r="CX178" s="22" t="str">
        <f>IFERROR(TRIM(MID(FLEET7[[#This Row],[Secondary Asset Identifier]], FIND(" - ", FLEET7[[#This Row],[Secondary Asset Identifier]]) + 3, LEN(FLEET7[[#This Row],[Secondary Asset Identifier]]))),FLEET7[[#This Row],[Emp ID]])</f>
        <v>HARDIMON, ANTHONY J LOANER</v>
      </c>
      <c r="CY17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210091</v>
      </c>
      <c r="CZ178" s="22" t="str">
        <f>FLEET7[[#This Row],[Assigned]]</f>
        <v>HARDIMON, ANTHONY J LOANER</v>
      </c>
      <c r="DA178" s="22" t="str">
        <f t="shared" si="5"/>
        <v>ET-05</v>
      </c>
    </row>
    <row r="179" spans="1:105" x14ac:dyDescent="0.3">
      <c r="A179" s="17" t="s">
        <v>5060</v>
      </c>
      <c r="B179" s="18" t="s">
        <v>5061</v>
      </c>
      <c r="C179" s="18" t="s">
        <v>3397</v>
      </c>
      <c r="D179" s="18" t="s">
        <v>5062</v>
      </c>
      <c r="E179" s="18" t="s">
        <v>929</v>
      </c>
      <c r="F179" s="18" t="s">
        <v>928</v>
      </c>
      <c r="G179" s="18">
        <v>2022</v>
      </c>
      <c r="H179" s="18" t="s">
        <v>5063</v>
      </c>
      <c r="I179" s="19" t="s">
        <v>5095</v>
      </c>
      <c r="J179" s="18"/>
      <c r="K179" s="20">
        <v>45789.427037037</v>
      </c>
      <c r="L179" s="18" t="s">
        <v>5088</v>
      </c>
      <c r="M179" s="18"/>
      <c r="N179" s="18"/>
      <c r="O179" s="18"/>
      <c r="P179" s="18"/>
      <c r="Q179" s="18"/>
      <c r="R179" s="18" t="s">
        <v>6003</v>
      </c>
      <c r="S179" s="18"/>
      <c r="T179" s="18" t="s">
        <v>5067</v>
      </c>
      <c r="U179" s="18" t="s">
        <v>5068</v>
      </c>
      <c r="V179" s="18">
        <v>626</v>
      </c>
      <c r="W179" s="18">
        <v>49338.1</v>
      </c>
      <c r="X179" s="18">
        <v>49338.1</v>
      </c>
      <c r="Y179" s="18">
        <v>2160</v>
      </c>
      <c r="Z179" s="18">
        <v>2160</v>
      </c>
      <c r="AA179" s="18" t="s">
        <v>7861</v>
      </c>
      <c r="AB179" s="18" t="s">
        <v>983</v>
      </c>
      <c r="AC179" s="18"/>
      <c r="AD179" s="18" t="s">
        <v>982</v>
      </c>
      <c r="AE179" s="18" t="s">
        <v>5069</v>
      </c>
      <c r="AF179" s="18"/>
      <c r="AG179" s="18"/>
      <c r="AH179" s="18" t="s">
        <v>932</v>
      </c>
      <c r="AI179" s="18"/>
      <c r="AJ179" s="18"/>
      <c r="AK179" s="18"/>
      <c r="AL179" s="18"/>
      <c r="AM179" s="18"/>
      <c r="AN179" s="18"/>
      <c r="AO179" s="18" t="s">
        <v>5070</v>
      </c>
      <c r="AP179" s="18" t="s">
        <v>5071</v>
      </c>
      <c r="AQ179" s="18">
        <v>0</v>
      </c>
      <c r="AR179" s="18">
        <v>6800</v>
      </c>
      <c r="AS179" s="18" t="s">
        <v>5879</v>
      </c>
      <c r="AT179" s="18">
        <v>0</v>
      </c>
      <c r="AU179" s="18">
        <v>0</v>
      </c>
      <c r="AV179" s="18">
        <v>0</v>
      </c>
      <c r="AW179" s="18">
        <v>0</v>
      </c>
      <c r="AX179" s="18" t="s">
        <v>981</v>
      </c>
      <c r="AY179" s="18"/>
      <c r="AZ179" s="18">
        <v>0</v>
      </c>
      <c r="BA179" s="18">
        <v>0</v>
      </c>
      <c r="BB179" s="18">
        <v>0</v>
      </c>
      <c r="BC179" s="18"/>
      <c r="BD179" s="18"/>
      <c r="BE179" s="18"/>
      <c r="BF179" s="18" t="s">
        <v>745</v>
      </c>
      <c r="BG179" s="18"/>
      <c r="BH179" s="18"/>
      <c r="BI179" s="18"/>
      <c r="BJ179" s="18"/>
      <c r="BK179" s="18"/>
      <c r="BL179" s="18"/>
      <c r="BM179" s="18"/>
      <c r="BN179" s="18"/>
      <c r="BO179" s="18"/>
      <c r="BP179" s="18"/>
      <c r="BQ179" s="18"/>
      <c r="BR179" s="18"/>
      <c r="BS179" s="18"/>
      <c r="BT179" s="18"/>
      <c r="BU179" s="18"/>
      <c r="BV179" s="18"/>
      <c r="BW179" s="18"/>
      <c r="BX179" s="18"/>
      <c r="BY179" s="18"/>
      <c r="BZ179" s="18"/>
      <c r="CA179" s="18"/>
      <c r="CB179" s="18"/>
      <c r="CC179" s="18"/>
      <c r="CD179" s="18"/>
      <c r="CE179" s="18"/>
      <c r="CF179" s="18"/>
      <c r="CG179" s="18"/>
      <c r="CH179" s="18"/>
      <c r="CI179" s="18"/>
      <c r="CJ179" s="18" t="s">
        <v>5072</v>
      </c>
      <c r="CK179" s="18" t="s">
        <v>5266</v>
      </c>
      <c r="CL179" s="18">
        <v>2</v>
      </c>
      <c r="CM179" s="18"/>
      <c r="CN179" s="18"/>
      <c r="CO179" s="21">
        <v>45991</v>
      </c>
      <c r="CP179" s="18" t="s">
        <v>5073</v>
      </c>
      <c r="CQ179" s="18"/>
      <c r="CR179" s="21"/>
      <c r="CS179" s="18"/>
      <c r="CT179" s="31"/>
      <c r="CU179" s="33"/>
      <c r="CV179" s="67" t="str">
        <f>FLEET7[[#This Row],[Category]]</f>
        <v>Pickup Truck</v>
      </c>
      <c r="CW179" s="22" t="str">
        <f t="shared" si="4"/>
        <v>ET-06</v>
      </c>
      <c r="CX179" s="22" t="str">
        <f>IFERROR(TRIM(MID(FLEET7[[#This Row],[Secondary Asset Identifier]], FIND(" - ", FLEET7[[#This Row],[Secondary Asset Identifier]]) + 3, LEN(FLEET7[[#This Row],[Secondary Asset Identifier]]))),FLEET7[[#This Row],[Emp ID]])</f>
        <v>Rodriguez Perez, Esteban</v>
      </c>
      <c r="CY17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310008</v>
      </c>
      <c r="CZ179" s="22" t="str">
        <f>FLEET7[[#This Row],[Assigned]]</f>
        <v>Rodriguez Perez, Esteban</v>
      </c>
      <c r="DA179" s="22" t="str">
        <f t="shared" si="5"/>
        <v>ET-06</v>
      </c>
    </row>
    <row r="180" spans="1:105" x14ac:dyDescent="0.3">
      <c r="A180" s="17" t="s">
        <v>5060</v>
      </c>
      <c r="B180" s="18" t="s">
        <v>5061</v>
      </c>
      <c r="C180" s="18" t="s">
        <v>4175</v>
      </c>
      <c r="D180" s="18" t="s">
        <v>5062</v>
      </c>
      <c r="E180" s="18" t="s">
        <v>929</v>
      </c>
      <c r="F180" s="18" t="s">
        <v>928</v>
      </c>
      <c r="G180" s="18">
        <v>2022</v>
      </c>
      <c r="H180" s="18" t="s">
        <v>5063</v>
      </c>
      <c r="I180" s="19" t="s">
        <v>5095</v>
      </c>
      <c r="J180" s="18"/>
      <c r="K180" s="20">
        <v>45789.427777777797</v>
      </c>
      <c r="L180" s="18" t="s">
        <v>5164</v>
      </c>
      <c r="M180" s="18"/>
      <c r="N180" s="18"/>
      <c r="O180" s="18"/>
      <c r="P180" s="18"/>
      <c r="Q180" s="18"/>
      <c r="R180" s="18" t="s">
        <v>8123</v>
      </c>
      <c r="S180" s="18"/>
      <c r="T180" s="18" t="s">
        <v>5067</v>
      </c>
      <c r="U180" s="18" t="s">
        <v>5068</v>
      </c>
      <c r="V180" s="18">
        <v>363</v>
      </c>
      <c r="W180" s="18">
        <v>47320</v>
      </c>
      <c r="X180" s="18">
        <v>47320</v>
      </c>
      <c r="Y180" s="18">
        <v>2532</v>
      </c>
      <c r="Z180" s="18">
        <v>2532</v>
      </c>
      <c r="AA180" s="18" t="s">
        <v>7862</v>
      </c>
      <c r="AB180" s="18" t="s">
        <v>980</v>
      </c>
      <c r="AC180" s="18"/>
      <c r="AD180" s="18" t="s">
        <v>979</v>
      </c>
      <c r="AE180" s="18" t="s">
        <v>5069</v>
      </c>
      <c r="AF180" s="18"/>
      <c r="AG180" s="18"/>
      <c r="AH180" s="18" t="s">
        <v>932</v>
      </c>
      <c r="AI180" s="18"/>
      <c r="AJ180" s="18"/>
      <c r="AK180" s="18"/>
      <c r="AL180" s="18"/>
      <c r="AM180" s="18"/>
      <c r="AN180" s="18"/>
      <c r="AO180" s="18" t="s">
        <v>5070</v>
      </c>
      <c r="AP180" s="18" t="s">
        <v>5071</v>
      </c>
      <c r="AQ180" s="18">
        <v>0</v>
      </c>
      <c r="AR180" s="18">
        <v>6800</v>
      </c>
      <c r="AS180" s="18" t="s">
        <v>5879</v>
      </c>
      <c r="AT180" s="18">
        <v>0</v>
      </c>
      <c r="AU180" s="18">
        <v>0</v>
      </c>
      <c r="AV180" s="18">
        <v>0</v>
      </c>
      <c r="AW180" s="18">
        <v>0</v>
      </c>
      <c r="AX180" s="18" t="s">
        <v>978</v>
      </c>
      <c r="AY180" s="18"/>
      <c r="AZ180" s="18">
        <v>0</v>
      </c>
      <c r="BA180" s="18">
        <v>0</v>
      </c>
      <c r="BB180" s="18">
        <v>0</v>
      </c>
      <c r="BC180" s="18"/>
      <c r="BD180" s="18"/>
      <c r="BE180" s="18"/>
      <c r="BF180" s="18" t="s">
        <v>656</v>
      </c>
      <c r="BG180" s="18"/>
      <c r="BH180" s="18"/>
      <c r="BI180" s="18"/>
      <c r="BJ180" s="18"/>
      <c r="BK180" s="18"/>
      <c r="BL180" s="18"/>
      <c r="BM180" s="18"/>
      <c r="BN180" s="18"/>
      <c r="BO180" s="18"/>
      <c r="BP180" s="18"/>
      <c r="BQ180" s="18"/>
      <c r="BR180" s="18"/>
      <c r="BS180" s="18"/>
      <c r="BT180" s="18"/>
      <c r="BU180" s="18"/>
      <c r="BV180" s="18"/>
      <c r="BW180" s="18"/>
      <c r="BX180" s="18"/>
      <c r="BY180" s="18"/>
      <c r="BZ180" s="18"/>
      <c r="CA180" s="18"/>
      <c r="CB180" s="18"/>
      <c r="CC180" s="18"/>
      <c r="CD180" s="18"/>
      <c r="CE180" s="18"/>
      <c r="CF180" s="18"/>
      <c r="CG180" s="18"/>
      <c r="CH180" s="18"/>
      <c r="CI180" s="18"/>
      <c r="CJ180" s="18" t="s">
        <v>5072</v>
      </c>
      <c r="CK180" s="18" t="s">
        <v>5255</v>
      </c>
      <c r="CL180" s="18">
        <v>2</v>
      </c>
      <c r="CM180" s="18"/>
      <c r="CN180" s="18"/>
      <c r="CO180" s="21">
        <v>46022</v>
      </c>
      <c r="CP180" s="18" t="s">
        <v>5073</v>
      </c>
      <c r="CQ180" s="18"/>
      <c r="CR180" s="21"/>
      <c r="CS180" s="18"/>
      <c r="CT180" s="31"/>
      <c r="CU180" s="33"/>
      <c r="CV180" s="67" t="str">
        <f>FLEET7[[#This Row],[Category]]</f>
        <v>Pickup Truck</v>
      </c>
      <c r="CW180" s="22" t="str">
        <f t="shared" si="4"/>
        <v>ET-07</v>
      </c>
      <c r="CX180" s="22" t="str">
        <f>IFERROR(TRIM(MID(FLEET7[[#This Row],[Secondary Asset Identifier]], FIND(" - ", FLEET7[[#This Row],[Secondary Asset Identifier]]) + 3, LEN(FLEET7[[#This Row],[Secondary Asset Identifier]]))),FLEET7[[#This Row],[Emp ID]])</f>
        <v>HAYS, PAXTON C</v>
      </c>
      <c r="CY18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210090</v>
      </c>
      <c r="CZ180" s="22" t="str">
        <f>FLEET7[[#This Row],[Assigned]]</f>
        <v>HAYS, PAXTON C</v>
      </c>
      <c r="DA180" s="22" t="str">
        <f t="shared" si="5"/>
        <v>ET-07</v>
      </c>
    </row>
    <row r="181" spans="1:105" x14ac:dyDescent="0.3">
      <c r="A181" s="17" t="s">
        <v>5060</v>
      </c>
      <c r="B181" s="18" t="s">
        <v>5061</v>
      </c>
      <c r="C181" s="18" t="s">
        <v>977</v>
      </c>
      <c r="D181" s="18" t="s">
        <v>5062</v>
      </c>
      <c r="E181" s="18" t="s">
        <v>929</v>
      </c>
      <c r="F181" s="18" t="s">
        <v>928</v>
      </c>
      <c r="G181" s="18">
        <v>2022</v>
      </c>
      <c r="H181" s="18" t="s">
        <v>5063</v>
      </c>
      <c r="I181" s="19" t="s">
        <v>5095</v>
      </c>
      <c r="J181" s="18"/>
      <c r="K181" s="20">
        <v>45789.400648148097</v>
      </c>
      <c r="L181" s="18" t="s">
        <v>5164</v>
      </c>
      <c r="M181" s="18"/>
      <c r="N181" s="18"/>
      <c r="O181" s="18"/>
      <c r="P181" s="18"/>
      <c r="Q181" s="18"/>
      <c r="R181" s="18" t="s">
        <v>5103</v>
      </c>
      <c r="S181" s="18" t="s">
        <v>492</v>
      </c>
      <c r="T181" s="18" t="s">
        <v>5067</v>
      </c>
      <c r="U181" s="18" t="s">
        <v>5068</v>
      </c>
      <c r="V181" s="18">
        <v>634</v>
      </c>
      <c r="W181" s="18">
        <v>35059.699999999997</v>
      </c>
      <c r="X181" s="18">
        <v>35059.699999999997</v>
      </c>
      <c r="Y181" s="18">
        <v>2305</v>
      </c>
      <c r="Z181" s="18">
        <v>2305</v>
      </c>
      <c r="AA181" s="18" t="s">
        <v>7863</v>
      </c>
      <c r="AB181" s="18" t="s">
        <v>976</v>
      </c>
      <c r="AC181" s="18"/>
      <c r="AD181" s="18" t="s">
        <v>975</v>
      </c>
      <c r="AE181" s="18" t="s">
        <v>5069</v>
      </c>
      <c r="AF181" s="18"/>
      <c r="AG181" s="18"/>
      <c r="AH181" s="18" t="s">
        <v>940</v>
      </c>
      <c r="AI181" s="18"/>
      <c r="AJ181" s="18"/>
      <c r="AK181" s="18"/>
      <c r="AL181" s="18"/>
      <c r="AM181" s="18"/>
      <c r="AN181" s="18"/>
      <c r="AO181" s="18" t="s">
        <v>5070</v>
      </c>
      <c r="AP181" s="18" t="s">
        <v>5071</v>
      </c>
      <c r="AQ181" s="18">
        <v>0</v>
      </c>
      <c r="AR181" s="18">
        <v>6800</v>
      </c>
      <c r="AS181" s="18" t="s">
        <v>5879</v>
      </c>
      <c r="AT181" s="18">
        <v>0</v>
      </c>
      <c r="AU181" s="18">
        <v>0</v>
      </c>
      <c r="AV181" s="18">
        <v>0</v>
      </c>
      <c r="AW181" s="18">
        <v>0</v>
      </c>
      <c r="AX181" s="18" t="s">
        <v>974</v>
      </c>
      <c r="AY181" s="18"/>
      <c r="AZ181" s="18">
        <v>0</v>
      </c>
      <c r="BA181" s="18">
        <v>0</v>
      </c>
      <c r="BB181" s="18">
        <v>0</v>
      </c>
      <c r="BC181" s="18"/>
      <c r="BD181" s="18"/>
      <c r="BE181" s="18"/>
      <c r="BF181" s="18" t="s">
        <v>656</v>
      </c>
      <c r="BG181" s="18"/>
      <c r="BH181" s="18"/>
      <c r="BI181" s="18"/>
      <c r="BJ181" s="18"/>
      <c r="BK181" s="18"/>
      <c r="BL181" s="18"/>
      <c r="BM181" s="18"/>
      <c r="BN181" s="18"/>
      <c r="BO181" s="18"/>
      <c r="BP181" s="18"/>
      <c r="BQ181" s="18"/>
      <c r="BR181" s="18"/>
      <c r="BS181" s="18"/>
      <c r="BT181" s="18"/>
      <c r="BU181" s="18"/>
      <c r="BV181" s="18"/>
      <c r="BW181" s="18"/>
      <c r="BX181" s="18"/>
      <c r="BY181" s="18"/>
      <c r="BZ181" s="18"/>
      <c r="CA181" s="18"/>
      <c r="CB181" s="18"/>
      <c r="CC181" s="18"/>
      <c r="CD181" s="18"/>
      <c r="CE181" s="18"/>
      <c r="CF181" s="18"/>
      <c r="CG181" s="18"/>
      <c r="CH181" s="18"/>
      <c r="CI181" s="18"/>
      <c r="CJ181" s="18" t="s">
        <v>5072</v>
      </c>
      <c r="CK181" s="18" t="s">
        <v>5165</v>
      </c>
      <c r="CL181" s="18">
        <v>2</v>
      </c>
      <c r="CM181" s="18"/>
      <c r="CN181" s="18"/>
      <c r="CO181" s="21">
        <v>45991</v>
      </c>
      <c r="CP181" s="18" t="s">
        <v>5073</v>
      </c>
      <c r="CQ181" s="18"/>
      <c r="CR181" s="21"/>
      <c r="CS181" s="18"/>
      <c r="CT181" s="31"/>
      <c r="CU181" s="33"/>
      <c r="CV181" s="67" t="str">
        <f>FLEET7[[#This Row],[Category]]</f>
        <v>Pickup Truck</v>
      </c>
      <c r="CW181" s="22" t="str">
        <f t="shared" si="4"/>
        <v>ET-08</v>
      </c>
      <c r="CX181" s="22" t="str">
        <f>IFERROR(TRIM(MID(FLEET7[[#This Row],[Secondary Asset Identifier]], FIND(" - ", FLEET7[[#This Row],[Secondary Asset Identifier]]) + 3, LEN(FLEET7[[#This Row],[Secondary Asset Identifier]]))),FLEET7[[#This Row],[Emp ID]])</f>
        <v>Martinez, Jorge L</v>
      </c>
      <c r="CY18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210068</v>
      </c>
      <c r="CZ181" s="22" t="str">
        <f>FLEET7[[#This Row],[Assigned]]</f>
        <v>Martinez, Jorge L</v>
      </c>
      <c r="DA181" s="22" t="str">
        <f t="shared" si="5"/>
        <v>ET-08</v>
      </c>
    </row>
    <row r="182" spans="1:105" x14ac:dyDescent="0.3">
      <c r="A182" s="17" t="s">
        <v>5060</v>
      </c>
      <c r="B182" s="18" t="s">
        <v>5061</v>
      </c>
      <c r="C182" s="18" t="s">
        <v>973</v>
      </c>
      <c r="D182" s="18" t="s">
        <v>5062</v>
      </c>
      <c r="E182" s="18" t="s">
        <v>929</v>
      </c>
      <c r="F182" s="18" t="s">
        <v>928</v>
      </c>
      <c r="G182" s="18">
        <v>2022</v>
      </c>
      <c r="H182" s="18" t="s">
        <v>5063</v>
      </c>
      <c r="I182" s="19" t="s">
        <v>5095</v>
      </c>
      <c r="J182" s="18"/>
      <c r="K182" s="20">
        <v>45789.4281134259</v>
      </c>
      <c r="L182" s="18" t="s">
        <v>5065</v>
      </c>
      <c r="M182" s="18"/>
      <c r="N182" s="18"/>
      <c r="O182" s="18"/>
      <c r="P182" s="18"/>
      <c r="Q182" s="18"/>
      <c r="R182" s="18" t="s">
        <v>8455</v>
      </c>
      <c r="S182" s="18" t="s">
        <v>3406</v>
      </c>
      <c r="T182" s="18" t="s">
        <v>5067</v>
      </c>
      <c r="U182" s="18" t="s">
        <v>5068</v>
      </c>
      <c r="V182" s="18">
        <v>622</v>
      </c>
      <c r="W182" s="18">
        <v>79389.100000000006</v>
      </c>
      <c r="X182" s="18">
        <v>79389.100000000006</v>
      </c>
      <c r="Y182" s="18">
        <v>3400</v>
      </c>
      <c r="Z182" s="18">
        <v>3400</v>
      </c>
      <c r="AA182" s="18" t="s">
        <v>7864</v>
      </c>
      <c r="AB182" s="18" t="s">
        <v>972</v>
      </c>
      <c r="AC182" s="18"/>
      <c r="AD182" s="18" t="s">
        <v>971</v>
      </c>
      <c r="AE182" s="18" t="s">
        <v>5069</v>
      </c>
      <c r="AF182" s="18"/>
      <c r="AG182" s="18"/>
      <c r="AH182" s="18" t="s">
        <v>940</v>
      </c>
      <c r="AI182" s="18"/>
      <c r="AJ182" s="18"/>
      <c r="AK182" s="18"/>
      <c r="AL182" s="18"/>
      <c r="AM182" s="18"/>
      <c r="AN182" s="18"/>
      <c r="AO182" s="18" t="s">
        <v>5070</v>
      </c>
      <c r="AP182" s="18" t="s">
        <v>5071</v>
      </c>
      <c r="AQ182" s="18">
        <v>0</v>
      </c>
      <c r="AR182" s="18">
        <v>6800</v>
      </c>
      <c r="AS182" s="18" t="s">
        <v>5879</v>
      </c>
      <c r="AT182" s="18">
        <v>0</v>
      </c>
      <c r="AU182" s="18">
        <v>0</v>
      </c>
      <c r="AV182" s="18">
        <v>0</v>
      </c>
      <c r="AW182" s="18">
        <v>0</v>
      </c>
      <c r="AX182" s="18" t="s">
        <v>970</v>
      </c>
      <c r="AY182" s="18"/>
      <c r="AZ182" s="18">
        <v>0</v>
      </c>
      <c r="BA182" s="18">
        <v>0</v>
      </c>
      <c r="BB182" s="18">
        <v>0</v>
      </c>
      <c r="BC182" s="18"/>
      <c r="BD182" s="18"/>
      <c r="BE182" s="18"/>
      <c r="BF182" s="18" t="s">
        <v>934</v>
      </c>
      <c r="BG182" s="18"/>
      <c r="BH182" s="18"/>
      <c r="BI182" s="18"/>
      <c r="BJ182" s="18"/>
      <c r="BK182" s="18"/>
      <c r="BL182" s="18"/>
      <c r="BM182" s="18"/>
      <c r="BN182" s="18"/>
      <c r="BO182" s="18"/>
      <c r="BP182" s="18"/>
      <c r="BQ182" s="18"/>
      <c r="BR182" s="18"/>
      <c r="BS182" s="18"/>
      <c r="BT182" s="18"/>
      <c r="BU182" s="18"/>
      <c r="BV182" s="18"/>
      <c r="BW182" s="18"/>
      <c r="BX182" s="18"/>
      <c r="BY182" s="18"/>
      <c r="BZ182" s="18"/>
      <c r="CA182" s="18"/>
      <c r="CB182" s="18"/>
      <c r="CC182" s="18"/>
      <c r="CD182" s="18"/>
      <c r="CE182" s="18"/>
      <c r="CF182" s="18"/>
      <c r="CG182" s="18"/>
      <c r="CH182" s="18"/>
      <c r="CI182" s="18"/>
      <c r="CJ182" s="18" t="s">
        <v>5072</v>
      </c>
      <c r="CK182" s="18" t="s">
        <v>5744</v>
      </c>
      <c r="CL182" s="18">
        <v>2</v>
      </c>
      <c r="CM182" s="18"/>
      <c r="CN182" s="18"/>
      <c r="CO182" s="21">
        <v>45961</v>
      </c>
      <c r="CP182" s="21" t="s">
        <v>5073</v>
      </c>
      <c r="CQ182" s="18"/>
      <c r="CR182" s="21"/>
      <c r="CS182" s="18"/>
      <c r="CT182" s="31"/>
      <c r="CU182" s="33"/>
      <c r="CV182" s="67" t="str">
        <f>FLEET7[[#This Row],[Category]]</f>
        <v>Pickup Truck</v>
      </c>
      <c r="CW182" s="22" t="str">
        <f t="shared" si="4"/>
        <v>ET-09</v>
      </c>
      <c r="CX182" s="22" t="str">
        <f>IFERROR(TRIM(MID(FLEET7[[#This Row],[Secondary Asset Identifier]], FIND(" - ", FLEET7[[#This Row],[Secondary Asset Identifier]]) + 3, LEN(FLEET7[[#This Row],[Secondary Asset Identifier]]))),FLEET7[[#This Row],[Emp ID]])</f>
        <v>Ramirez, Jose C</v>
      </c>
      <c r="CY18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210036</v>
      </c>
      <c r="CZ182" s="22" t="str">
        <f>FLEET7[[#This Row],[Assigned]]</f>
        <v>Ramirez, Jose C</v>
      </c>
      <c r="DA182" s="22" t="str">
        <f t="shared" si="5"/>
        <v>ET-09</v>
      </c>
    </row>
    <row r="183" spans="1:105" x14ac:dyDescent="0.3">
      <c r="A183" s="17" t="s">
        <v>5060</v>
      </c>
      <c r="B183" s="18" t="s">
        <v>5061</v>
      </c>
      <c r="C183" s="18" t="s">
        <v>7865</v>
      </c>
      <c r="D183" s="18" t="s">
        <v>5062</v>
      </c>
      <c r="E183" s="18" t="s">
        <v>929</v>
      </c>
      <c r="F183" s="18" t="s">
        <v>928</v>
      </c>
      <c r="G183" s="18">
        <v>2022</v>
      </c>
      <c r="H183" s="18" t="s">
        <v>5063</v>
      </c>
      <c r="I183" s="19" t="s">
        <v>5095</v>
      </c>
      <c r="J183" s="18"/>
      <c r="K183" s="20">
        <v>45789.428101851903</v>
      </c>
      <c r="L183" s="18" t="s">
        <v>5093</v>
      </c>
      <c r="M183" s="18"/>
      <c r="N183" s="18"/>
      <c r="O183" s="18"/>
      <c r="P183" s="18"/>
      <c r="Q183" s="18"/>
      <c r="R183" s="18" t="s">
        <v>7845</v>
      </c>
      <c r="S183" s="18" t="s">
        <v>497</v>
      </c>
      <c r="T183" s="18" t="s">
        <v>5067</v>
      </c>
      <c r="U183" s="18" t="s">
        <v>5068</v>
      </c>
      <c r="V183" s="18">
        <v>629</v>
      </c>
      <c r="W183" s="18">
        <v>54126.1</v>
      </c>
      <c r="X183" s="18">
        <v>54126.1</v>
      </c>
      <c r="Y183" s="18">
        <v>2710</v>
      </c>
      <c r="Z183" s="18">
        <v>2710</v>
      </c>
      <c r="AA183" s="18" t="s">
        <v>7866</v>
      </c>
      <c r="AB183" s="18" t="s">
        <v>969</v>
      </c>
      <c r="AC183" s="18"/>
      <c r="AD183" s="18" t="s">
        <v>968</v>
      </c>
      <c r="AE183" s="18" t="s">
        <v>5069</v>
      </c>
      <c r="AF183" s="18"/>
      <c r="AG183" s="18"/>
      <c r="AH183" s="18" t="s">
        <v>7867</v>
      </c>
      <c r="AI183" s="18"/>
      <c r="AJ183" s="18"/>
      <c r="AK183" s="18"/>
      <c r="AL183" s="18"/>
      <c r="AM183" s="18"/>
      <c r="AN183" s="18"/>
      <c r="AO183" s="18" t="s">
        <v>5070</v>
      </c>
      <c r="AP183" s="18" t="s">
        <v>5071</v>
      </c>
      <c r="AQ183" s="18">
        <v>0</v>
      </c>
      <c r="AR183" s="18">
        <v>6800</v>
      </c>
      <c r="AS183" s="18" t="s">
        <v>5879</v>
      </c>
      <c r="AT183" s="18">
        <v>0</v>
      </c>
      <c r="AU183" s="18">
        <v>0</v>
      </c>
      <c r="AV183" s="18">
        <v>0</v>
      </c>
      <c r="AW183" s="18">
        <v>0</v>
      </c>
      <c r="AX183" s="18" t="s">
        <v>967</v>
      </c>
      <c r="AY183" s="18"/>
      <c r="AZ183" s="18">
        <v>0</v>
      </c>
      <c r="BA183" s="18">
        <v>0</v>
      </c>
      <c r="BB183" s="18">
        <v>0</v>
      </c>
      <c r="BC183" s="18"/>
      <c r="BD183" s="18"/>
      <c r="BE183" s="18"/>
      <c r="BF183" s="18" t="s">
        <v>930</v>
      </c>
      <c r="BG183" s="18"/>
      <c r="BH183" s="18"/>
      <c r="BI183" s="18"/>
      <c r="BJ183" s="18"/>
      <c r="BK183" s="18"/>
      <c r="BL183" s="18"/>
      <c r="BM183" s="18"/>
      <c r="BN183" s="18"/>
      <c r="BO183" s="18"/>
      <c r="BP183" s="18"/>
      <c r="BQ183" s="18"/>
      <c r="BR183" s="18"/>
      <c r="BS183" s="18"/>
      <c r="BT183" s="18"/>
      <c r="BU183" s="18"/>
      <c r="BV183" s="18"/>
      <c r="BW183" s="18"/>
      <c r="BX183" s="18"/>
      <c r="BY183" s="18"/>
      <c r="BZ183" s="18"/>
      <c r="CA183" s="18"/>
      <c r="CB183" s="18"/>
      <c r="CC183" s="18"/>
      <c r="CD183" s="18"/>
      <c r="CE183" s="18"/>
      <c r="CF183" s="18"/>
      <c r="CG183" s="18"/>
      <c r="CH183" s="18"/>
      <c r="CI183" s="18"/>
      <c r="CJ183" s="18" t="s">
        <v>5072</v>
      </c>
      <c r="CK183" s="18" t="s">
        <v>5212</v>
      </c>
      <c r="CL183" s="18">
        <v>2</v>
      </c>
      <c r="CM183" s="18"/>
      <c r="CN183" s="18"/>
      <c r="CO183" s="21">
        <v>45961</v>
      </c>
      <c r="CP183" s="18" t="s">
        <v>5073</v>
      </c>
      <c r="CQ183" s="18"/>
      <c r="CR183" s="21"/>
      <c r="CS183" s="18"/>
      <c r="CT183" s="31"/>
      <c r="CU183" s="33"/>
      <c r="CV183" s="67" t="str">
        <f>FLEET7[[#This Row],[Category]]</f>
        <v>Pickup Truck</v>
      </c>
      <c r="CW183" s="22" t="str">
        <f t="shared" si="4"/>
        <v>ET-10</v>
      </c>
      <c r="CX183" s="22" t="str">
        <f>IFERROR(TRIM(MID(FLEET7[[#This Row],[Secondary Asset Identifier]], FIND(" - ", FLEET7[[#This Row],[Secondary Asset Identifier]]) + 3, LEN(FLEET7[[#This Row],[Secondary Asset Identifier]]))),FLEET7[[#This Row],[Emp ID]])</f>
        <v>Medina-Rodriguez, Jesus A</v>
      </c>
      <c r="CY18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410033</v>
      </c>
      <c r="CZ183" s="22" t="str">
        <f>FLEET7[[#This Row],[Assigned]]</f>
        <v>Medina-Rodriguez, Jesus A</v>
      </c>
      <c r="DA183" s="22" t="str">
        <f t="shared" si="5"/>
        <v>ET-10</v>
      </c>
    </row>
    <row r="184" spans="1:105" x14ac:dyDescent="0.3">
      <c r="A184" s="17" t="s">
        <v>5060</v>
      </c>
      <c r="B184" s="18" t="s">
        <v>5061</v>
      </c>
      <c r="C184" s="18" t="s">
        <v>4177</v>
      </c>
      <c r="D184" s="18" t="s">
        <v>5062</v>
      </c>
      <c r="E184" s="18" t="s">
        <v>929</v>
      </c>
      <c r="F184" s="18" t="s">
        <v>928</v>
      </c>
      <c r="G184" s="18">
        <v>2022</v>
      </c>
      <c r="H184" s="18" t="s">
        <v>5063</v>
      </c>
      <c r="I184" s="19" t="s">
        <v>5095</v>
      </c>
      <c r="J184" s="18"/>
      <c r="K184" s="20">
        <v>45789.413472222201</v>
      </c>
      <c r="L184" s="18" t="s">
        <v>5164</v>
      </c>
      <c r="M184" s="18"/>
      <c r="N184" s="18"/>
      <c r="O184" s="18"/>
      <c r="P184" s="18"/>
      <c r="Q184" s="18"/>
      <c r="R184" s="18" t="s">
        <v>8456</v>
      </c>
      <c r="S184" s="18" t="s">
        <v>7734</v>
      </c>
      <c r="T184" s="18" t="s">
        <v>5067</v>
      </c>
      <c r="U184" s="18" t="s">
        <v>5068</v>
      </c>
      <c r="V184" s="18">
        <v>363</v>
      </c>
      <c r="W184" s="18">
        <v>33765</v>
      </c>
      <c r="X184" s="18">
        <v>34587</v>
      </c>
      <c r="Y184" s="18">
        <v>1867</v>
      </c>
      <c r="Z184" s="18">
        <v>1867</v>
      </c>
      <c r="AA184" s="18" t="s">
        <v>7868</v>
      </c>
      <c r="AB184" s="18" t="s">
        <v>966</v>
      </c>
      <c r="AC184" s="18"/>
      <c r="AD184" s="18" t="s">
        <v>965</v>
      </c>
      <c r="AE184" s="18" t="s">
        <v>5069</v>
      </c>
      <c r="AF184" s="18"/>
      <c r="AG184" s="18"/>
      <c r="AH184" s="18" t="s">
        <v>940</v>
      </c>
      <c r="AI184" s="18"/>
      <c r="AJ184" s="18"/>
      <c r="AK184" s="18"/>
      <c r="AL184" s="18"/>
      <c r="AM184" s="18"/>
      <c r="AN184" s="18"/>
      <c r="AO184" s="18" t="s">
        <v>5070</v>
      </c>
      <c r="AP184" s="18" t="s">
        <v>5071</v>
      </c>
      <c r="AQ184" s="18">
        <v>0</v>
      </c>
      <c r="AR184" s="18">
        <v>6800</v>
      </c>
      <c r="AS184" s="18" t="s">
        <v>5879</v>
      </c>
      <c r="AT184" s="18">
        <v>0</v>
      </c>
      <c r="AU184" s="18">
        <v>0</v>
      </c>
      <c r="AV184" s="18">
        <v>0</v>
      </c>
      <c r="AW184" s="18">
        <v>0</v>
      </c>
      <c r="AX184" s="18" t="s">
        <v>964</v>
      </c>
      <c r="AY184" s="18"/>
      <c r="AZ184" s="18">
        <v>0</v>
      </c>
      <c r="BA184" s="18">
        <v>0</v>
      </c>
      <c r="BB184" s="18">
        <v>0</v>
      </c>
      <c r="BC184" s="18"/>
      <c r="BD184" s="18"/>
      <c r="BE184" s="18"/>
      <c r="BF184" s="18" t="s">
        <v>792</v>
      </c>
      <c r="BG184" s="18"/>
      <c r="BH184" s="18"/>
      <c r="BI184" s="18"/>
      <c r="BJ184" s="18"/>
      <c r="BK184" s="18"/>
      <c r="BL184" s="18"/>
      <c r="BM184" s="18"/>
      <c r="BN184" s="18"/>
      <c r="BO184" s="18"/>
      <c r="BP184" s="18"/>
      <c r="BQ184" s="18"/>
      <c r="BR184" s="18"/>
      <c r="BS184" s="18"/>
      <c r="BT184" s="18"/>
      <c r="BU184" s="18"/>
      <c r="BV184" s="18"/>
      <c r="BW184" s="18"/>
      <c r="BX184" s="18"/>
      <c r="BY184" s="18"/>
      <c r="BZ184" s="18"/>
      <c r="CA184" s="18"/>
      <c r="CB184" s="18"/>
      <c r="CC184" s="18"/>
      <c r="CD184" s="18"/>
      <c r="CE184" s="18"/>
      <c r="CF184" s="18"/>
      <c r="CG184" s="18"/>
      <c r="CH184" s="18"/>
      <c r="CI184" s="18"/>
      <c r="CJ184" s="18" t="s">
        <v>5072</v>
      </c>
      <c r="CK184" s="18" t="s">
        <v>5205</v>
      </c>
      <c r="CL184" s="18">
        <v>2</v>
      </c>
      <c r="CM184" s="18"/>
      <c r="CN184" s="18"/>
      <c r="CO184" s="21">
        <v>45961</v>
      </c>
      <c r="CP184" s="21" t="s">
        <v>5073</v>
      </c>
      <c r="CQ184" s="18"/>
      <c r="CR184" s="21"/>
      <c r="CS184" s="18"/>
      <c r="CT184" s="31"/>
      <c r="CU184" s="33"/>
      <c r="CV184" s="67" t="str">
        <f>FLEET7[[#This Row],[Category]]</f>
        <v>Pickup Truck</v>
      </c>
      <c r="CW184" s="22" t="str">
        <f t="shared" si="4"/>
        <v>ET-11</v>
      </c>
      <c r="CX184" s="22" t="str">
        <f>IFERROR(TRIM(MID(FLEET7[[#This Row],[Secondary Asset Identifier]], FIND(" - ", FLEET7[[#This Row],[Secondary Asset Identifier]]) + 3, LEN(FLEET7[[#This Row],[Secondary Asset Identifier]]))),FLEET7[[#This Row],[Emp ID]])</f>
        <v>Guerrero Jr, Roberto</v>
      </c>
      <c r="CY18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210089</v>
      </c>
      <c r="CZ184" s="22" t="str">
        <f>FLEET7[[#This Row],[Assigned]]</f>
        <v>Guerrero Jr, Roberto</v>
      </c>
      <c r="DA184" s="22" t="str">
        <f t="shared" si="5"/>
        <v>ET-11</v>
      </c>
    </row>
    <row r="185" spans="1:105" x14ac:dyDescent="0.3">
      <c r="A185" s="17" t="s">
        <v>5060</v>
      </c>
      <c r="B185" s="18" t="s">
        <v>5061</v>
      </c>
      <c r="C185" s="18" t="s">
        <v>8457</v>
      </c>
      <c r="D185" s="18" t="s">
        <v>5062</v>
      </c>
      <c r="E185" s="18" t="s">
        <v>929</v>
      </c>
      <c r="F185" s="18" t="s">
        <v>928</v>
      </c>
      <c r="G185" s="18">
        <v>2022</v>
      </c>
      <c r="H185" s="18" t="s">
        <v>5063</v>
      </c>
      <c r="I185" s="19" t="s">
        <v>5095</v>
      </c>
      <c r="J185" s="18"/>
      <c r="K185" s="20">
        <v>45788.530370370398</v>
      </c>
      <c r="L185" s="18" t="s">
        <v>5191</v>
      </c>
      <c r="M185" s="18"/>
      <c r="N185" s="18"/>
      <c r="O185" s="18"/>
      <c r="P185" s="18"/>
      <c r="Q185" s="18"/>
      <c r="R185" s="18" t="s">
        <v>7625</v>
      </c>
      <c r="S185" s="18" t="s">
        <v>494</v>
      </c>
      <c r="T185" s="18" t="s">
        <v>5067</v>
      </c>
      <c r="U185" s="18" t="s">
        <v>1574</v>
      </c>
      <c r="V185" s="18">
        <v>514</v>
      </c>
      <c r="W185" s="18">
        <v>58409.8</v>
      </c>
      <c r="X185" s="18">
        <v>58409.8</v>
      </c>
      <c r="Y185" s="18">
        <v>3160</v>
      </c>
      <c r="Z185" s="18">
        <v>3160</v>
      </c>
      <c r="AA185" s="18" t="s">
        <v>4512</v>
      </c>
      <c r="AB185" s="18" t="s">
        <v>963</v>
      </c>
      <c r="AC185" s="18"/>
      <c r="AD185" s="18" t="s">
        <v>962</v>
      </c>
      <c r="AE185" s="18" t="s">
        <v>5069</v>
      </c>
      <c r="AF185" s="18"/>
      <c r="AG185" s="18"/>
      <c r="AH185" s="18" t="s">
        <v>940</v>
      </c>
      <c r="AI185" s="18"/>
      <c r="AJ185" s="18"/>
      <c r="AK185" s="18"/>
      <c r="AL185" s="18"/>
      <c r="AM185" s="18"/>
      <c r="AN185" s="18"/>
      <c r="AO185" s="18" t="s">
        <v>5070</v>
      </c>
      <c r="AP185" s="18" t="s">
        <v>5071</v>
      </c>
      <c r="AQ185" s="18">
        <v>0</v>
      </c>
      <c r="AR185" s="18">
        <v>6800</v>
      </c>
      <c r="AS185" s="18" t="s">
        <v>5879</v>
      </c>
      <c r="AT185" s="18">
        <v>0</v>
      </c>
      <c r="AU185" s="18">
        <v>0</v>
      </c>
      <c r="AV185" s="18">
        <v>0</v>
      </c>
      <c r="AW185" s="18">
        <v>0</v>
      </c>
      <c r="AX185" s="18" t="s">
        <v>961</v>
      </c>
      <c r="AY185" s="18"/>
      <c r="AZ185" s="18">
        <v>0</v>
      </c>
      <c r="BA185" s="18">
        <v>0</v>
      </c>
      <c r="BB185" s="18">
        <v>0</v>
      </c>
      <c r="BC185" s="18"/>
      <c r="BD185" s="18"/>
      <c r="BE185" s="18"/>
      <c r="BF185" s="18" t="s">
        <v>656</v>
      </c>
      <c r="BG185" s="18"/>
      <c r="BH185" s="18"/>
      <c r="BI185" s="18"/>
      <c r="BJ185" s="18"/>
      <c r="BK185" s="18"/>
      <c r="BL185" s="18"/>
      <c r="BM185" s="18"/>
      <c r="BN185" s="18"/>
      <c r="BO185" s="18"/>
      <c r="BP185" s="18"/>
      <c r="BQ185" s="18"/>
      <c r="BR185" s="18"/>
      <c r="BS185" s="18"/>
      <c r="BT185" s="18"/>
      <c r="BU185" s="18"/>
      <c r="BV185" s="18"/>
      <c r="BW185" s="18"/>
      <c r="BX185" s="18"/>
      <c r="BY185" s="18"/>
      <c r="BZ185" s="18"/>
      <c r="CA185" s="18"/>
      <c r="CB185" s="18"/>
      <c r="CC185" s="18"/>
      <c r="CD185" s="18"/>
      <c r="CE185" s="18"/>
      <c r="CF185" s="18"/>
      <c r="CG185" s="18"/>
      <c r="CH185" s="18"/>
      <c r="CI185" s="18"/>
      <c r="CJ185" s="18" t="s">
        <v>5072</v>
      </c>
      <c r="CK185" s="18" t="s">
        <v>5151</v>
      </c>
      <c r="CL185" s="18">
        <v>2</v>
      </c>
      <c r="CM185" s="18"/>
      <c r="CN185" s="18"/>
      <c r="CO185" s="21">
        <v>45961</v>
      </c>
      <c r="CP185" s="21" t="s">
        <v>5073</v>
      </c>
      <c r="CQ185" s="18"/>
      <c r="CR185" s="21"/>
      <c r="CS185" s="18"/>
      <c r="CT185" s="31"/>
      <c r="CU185" s="33"/>
      <c r="CV185" s="67" t="str">
        <f>FLEET7[[#This Row],[Category]]</f>
        <v>Pickup Truck</v>
      </c>
      <c r="CW185" s="22" t="str">
        <f t="shared" si="4"/>
        <v>ET-12</v>
      </c>
      <c r="CX185" s="22" t="str">
        <f>IFERROR(TRIM(MID(FLEET7[[#This Row],[Secondary Asset Identifier]], FIND(" - ", FLEET7[[#This Row],[Secondary Asset Identifier]]) + 3, LEN(FLEET7[[#This Row],[Secondary Asset Identifier]]))),FLEET7[[#This Row],[Emp ID]])</f>
        <v>Open</v>
      </c>
      <c r="CY18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185" s="22" t="str">
        <f>FLEET7[[#This Row],[Assigned]]</f>
        <v>Open</v>
      </c>
      <c r="DA185" s="22" t="str">
        <f t="shared" si="5"/>
        <v>ET-12</v>
      </c>
    </row>
    <row r="186" spans="1:105" x14ac:dyDescent="0.3">
      <c r="A186" s="17" t="s">
        <v>5060</v>
      </c>
      <c r="B186" s="18" t="s">
        <v>5061</v>
      </c>
      <c r="C186" s="18" t="s">
        <v>4947</v>
      </c>
      <c r="D186" s="18" t="s">
        <v>5062</v>
      </c>
      <c r="E186" s="18" t="s">
        <v>929</v>
      </c>
      <c r="F186" s="18" t="s">
        <v>928</v>
      </c>
      <c r="G186" s="18">
        <v>2022</v>
      </c>
      <c r="H186" s="18" t="s">
        <v>5063</v>
      </c>
      <c r="I186" s="19" t="s">
        <v>5095</v>
      </c>
      <c r="J186" s="18"/>
      <c r="K186" s="20">
        <v>45789.310486111099</v>
      </c>
      <c r="L186" s="18" t="s">
        <v>5191</v>
      </c>
      <c r="M186" s="18"/>
      <c r="N186" s="18"/>
      <c r="O186" s="18"/>
      <c r="P186" s="18"/>
      <c r="Q186" s="18"/>
      <c r="R186" s="18" t="s">
        <v>7625</v>
      </c>
      <c r="S186" s="18"/>
      <c r="T186" s="18" t="s">
        <v>5067</v>
      </c>
      <c r="U186" s="18" t="s">
        <v>1574</v>
      </c>
      <c r="V186" s="18">
        <v>634</v>
      </c>
      <c r="W186" s="18">
        <v>40681.199999999997</v>
      </c>
      <c r="X186" s="18">
        <v>40681.199999999997</v>
      </c>
      <c r="Y186" s="18">
        <v>2489</v>
      </c>
      <c r="Z186" s="18">
        <v>2489</v>
      </c>
      <c r="AA186" s="18" t="s">
        <v>4512</v>
      </c>
      <c r="AB186" s="18" t="s">
        <v>960</v>
      </c>
      <c r="AC186" s="18"/>
      <c r="AD186" s="18" t="s">
        <v>959</v>
      </c>
      <c r="AE186" s="18" t="s">
        <v>5069</v>
      </c>
      <c r="AF186" s="18"/>
      <c r="AG186" s="18"/>
      <c r="AH186" s="18" t="s">
        <v>940</v>
      </c>
      <c r="AI186" s="18"/>
      <c r="AJ186" s="18"/>
      <c r="AK186" s="18"/>
      <c r="AL186" s="18"/>
      <c r="AM186" s="18"/>
      <c r="AN186" s="18"/>
      <c r="AO186" s="18" t="s">
        <v>5070</v>
      </c>
      <c r="AP186" s="18" t="s">
        <v>5071</v>
      </c>
      <c r="AQ186" s="18">
        <v>0</v>
      </c>
      <c r="AR186" s="18">
        <v>0</v>
      </c>
      <c r="AS186" s="18" t="s">
        <v>5879</v>
      </c>
      <c r="AT186" s="18">
        <v>0</v>
      </c>
      <c r="AU186" s="18">
        <v>0</v>
      </c>
      <c r="AV186" s="18">
        <v>0</v>
      </c>
      <c r="AW186" s="18">
        <v>0</v>
      </c>
      <c r="AX186" s="18" t="s">
        <v>958</v>
      </c>
      <c r="AY186" s="18"/>
      <c r="AZ186" s="18">
        <v>0</v>
      </c>
      <c r="BA186" s="18">
        <v>0</v>
      </c>
      <c r="BB186" s="18">
        <v>0</v>
      </c>
      <c r="BC186" s="18"/>
      <c r="BD186" s="18"/>
      <c r="BE186" s="18"/>
      <c r="BF186" s="18" t="s">
        <v>792</v>
      </c>
      <c r="BG186" s="18"/>
      <c r="BH186" s="18"/>
      <c r="BI186" s="18"/>
      <c r="BJ186" s="18"/>
      <c r="BK186" s="18"/>
      <c r="BL186" s="18"/>
      <c r="BM186" s="18"/>
      <c r="BN186" s="18"/>
      <c r="BO186" s="18"/>
      <c r="BP186" s="18"/>
      <c r="BQ186" s="18"/>
      <c r="BR186" s="18"/>
      <c r="BS186" s="18"/>
      <c r="BT186" s="18"/>
      <c r="BU186" s="18"/>
      <c r="BV186" s="18"/>
      <c r="BW186" s="18"/>
      <c r="BX186" s="18"/>
      <c r="BY186" s="18"/>
      <c r="BZ186" s="18"/>
      <c r="CA186" s="18"/>
      <c r="CB186" s="18"/>
      <c r="CC186" s="18"/>
      <c r="CD186" s="18"/>
      <c r="CE186" s="18"/>
      <c r="CF186" s="18"/>
      <c r="CG186" s="18"/>
      <c r="CH186" s="18"/>
      <c r="CI186" s="18"/>
      <c r="CJ186" s="18" t="s">
        <v>5072</v>
      </c>
      <c r="CK186" s="18" t="s">
        <v>5722</v>
      </c>
      <c r="CL186" s="18">
        <v>2</v>
      </c>
      <c r="CM186" s="18"/>
      <c r="CN186" s="18"/>
      <c r="CO186" s="21">
        <v>45961</v>
      </c>
      <c r="CP186" s="21" t="s">
        <v>5073</v>
      </c>
      <c r="CQ186" s="18"/>
      <c r="CR186" s="21"/>
      <c r="CS186" s="18"/>
      <c r="CT186" s="31"/>
      <c r="CU186" s="33"/>
      <c r="CV186" s="67" t="str">
        <f>FLEET7[[#This Row],[Category]]</f>
        <v>Pickup Truck</v>
      </c>
      <c r="CW186" s="22" t="str">
        <f t="shared" si="4"/>
        <v>ET-13</v>
      </c>
      <c r="CX186" s="22" t="str">
        <f>IFERROR(TRIM(MID(FLEET7[[#This Row],[Secondary Asset Identifier]], FIND(" - ", FLEET7[[#This Row],[Secondary Asset Identifier]]) + 3, LEN(FLEET7[[#This Row],[Secondary Asset Identifier]]))),FLEET7[[#This Row],[Emp ID]])</f>
        <v>open</v>
      </c>
      <c r="CY18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186" s="22" t="str">
        <f>FLEET7[[#This Row],[Assigned]]</f>
        <v>open</v>
      </c>
      <c r="DA186" s="22" t="str">
        <f t="shared" si="5"/>
        <v>ET-13</v>
      </c>
    </row>
    <row r="187" spans="1:105" x14ac:dyDescent="0.3">
      <c r="A187" s="17" t="s">
        <v>5060</v>
      </c>
      <c r="B187" s="18" t="s">
        <v>5061</v>
      </c>
      <c r="C187" s="18" t="s">
        <v>3389</v>
      </c>
      <c r="D187" s="18" t="s">
        <v>5062</v>
      </c>
      <c r="E187" s="18" t="s">
        <v>929</v>
      </c>
      <c r="F187" s="18" t="s">
        <v>928</v>
      </c>
      <c r="G187" s="18">
        <v>2022</v>
      </c>
      <c r="H187" s="18" t="s">
        <v>5063</v>
      </c>
      <c r="I187" s="19" t="s">
        <v>5095</v>
      </c>
      <c r="J187" s="18"/>
      <c r="K187" s="20">
        <v>45789.400752314803</v>
      </c>
      <c r="L187" s="18" t="s">
        <v>5164</v>
      </c>
      <c r="M187" s="18"/>
      <c r="N187" s="18"/>
      <c r="O187" s="18"/>
      <c r="P187" s="18"/>
      <c r="Q187" s="18"/>
      <c r="R187" s="18" t="s">
        <v>5103</v>
      </c>
      <c r="S187" s="18"/>
      <c r="T187" s="18" t="s">
        <v>5067</v>
      </c>
      <c r="U187" s="18" t="s">
        <v>5068</v>
      </c>
      <c r="V187" s="18">
        <v>633</v>
      </c>
      <c r="W187" s="18">
        <v>57565.8</v>
      </c>
      <c r="X187" s="18">
        <v>58411.8</v>
      </c>
      <c r="Y187" s="18">
        <v>2306</v>
      </c>
      <c r="Z187" s="18">
        <v>2306</v>
      </c>
      <c r="AA187" s="18" t="s">
        <v>7870</v>
      </c>
      <c r="AB187" s="18" t="s">
        <v>957</v>
      </c>
      <c r="AC187" s="18"/>
      <c r="AD187" s="18" t="s">
        <v>956</v>
      </c>
      <c r="AE187" s="18" t="s">
        <v>5069</v>
      </c>
      <c r="AF187" s="18"/>
      <c r="AG187" s="18"/>
      <c r="AH187" s="18" t="s">
        <v>940</v>
      </c>
      <c r="AI187" s="18"/>
      <c r="AJ187" s="18"/>
      <c r="AK187" s="18"/>
      <c r="AL187" s="18"/>
      <c r="AM187" s="18"/>
      <c r="AN187" s="18"/>
      <c r="AO187" s="18" t="s">
        <v>5070</v>
      </c>
      <c r="AP187" s="18" t="s">
        <v>5071</v>
      </c>
      <c r="AQ187" s="18">
        <v>0</v>
      </c>
      <c r="AR187" s="18">
        <v>6800</v>
      </c>
      <c r="AS187" s="18" t="s">
        <v>5879</v>
      </c>
      <c r="AT187" s="18">
        <v>0</v>
      </c>
      <c r="AU187" s="18">
        <v>0</v>
      </c>
      <c r="AV187" s="18">
        <v>0</v>
      </c>
      <c r="AW187" s="18">
        <v>0</v>
      </c>
      <c r="AX187" s="18" t="s">
        <v>955</v>
      </c>
      <c r="AY187" s="18"/>
      <c r="AZ187" s="18">
        <v>0</v>
      </c>
      <c r="BA187" s="18">
        <v>0</v>
      </c>
      <c r="BB187" s="18">
        <v>0</v>
      </c>
      <c r="BC187" s="18"/>
      <c r="BD187" s="18"/>
      <c r="BE187" s="18"/>
      <c r="BF187" s="18" t="s">
        <v>675</v>
      </c>
      <c r="BG187" s="18"/>
      <c r="BH187" s="18"/>
      <c r="BI187" s="18"/>
      <c r="BJ187" s="18"/>
      <c r="BK187" s="18"/>
      <c r="BL187" s="18"/>
      <c r="BM187" s="18"/>
      <c r="BN187" s="18"/>
      <c r="BO187" s="18"/>
      <c r="BP187" s="18"/>
      <c r="BQ187" s="18"/>
      <c r="BR187" s="18"/>
      <c r="BS187" s="18"/>
      <c r="BT187" s="18"/>
      <c r="BU187" s="18"/>
      <c r="BV187" s="18"/>
      <c r="BW187" s="18"/>
      <c r="BX187" s="18"/>
      <c r="BY187" s="18"/>
      <c r="BZ187" s="18"/>
      <c r="CA187" s="18"/>
      <c r="CB187" s="18"/>
      <c r="CC187" s="18"/>
      <c r="CD187" s="18"/>
      <c r="CE187" s="18"/>
      <c r="CF187" s="18"/>
      <c r="CG187" s="18"/>
      <c r="CH187" s="18"/>
      <c r="CI187" s="18"/>
      <c r="CJ187" s="18" t="s">
        <v>5072</v>
      </c>
      <c r="CK187" s="18" t="s">
        <v>5253</v>
      </c>
      <c r="CL187" s="18">
        <v>2</v>
      </c>
      <c r="CM187" s="18"/>
      <c r="CN187" s="18"/>
      <c r="CO187" s="21">
        <v>45961</v>
      </c>
      <c r="CP187" s="21" t="s">
        <v>5073</v>
      </c>
      <c r="CQ187" s="18"/>
      <c r="CR187" s="21"/>
      <c r="CS187" s="18"/>
      <c r="CT187" s="31"/>
      <c r="CU187" s="33"/>
      <c r="CV187" s="67" t="str">
        <f>FLEET7[[#This Row],[Category]]</f>
        <v>Pickup Truck</v>
      </c>
      <c r="CW187" s="22" t="str">
        <f t="shared" si="4"/>
        <v>ET-14</v>
      </c>
      <c r="CX187" s="22" t="str">
        <f>IFERROR(TRIM(MID(FLEET7[[#This Row],[Secondary Asset Identifier]], FIND(" - ", FLEET7[[#This Row],[Secondary Asset Identifier]]) + 3, LEN(FLEET7[[#This Row],[Secondary Asset Identifier]]))),FLEET7[[#This Row],[Emp ID]])</f>
        <v>Kocmick, Caleb S</v>
      </c>
      <c r="CY18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210076</v>
      </c>
      <c r="CZ187" s="22" t="str">
        <f>FLEET7[[#This Row],[Assigned]]</f>
        <v>Kocmick, Caleb S</v>
      </c>
      <c r="DA187" s="22" t="str">
        <f t="shared" si="5"/>
        <v>ET-14</v>
      </c>
    </row>
    <row r="188" spans="1:105" x14ac:dyDescent="0.3">
      <c r="A188" s="17" t="s">
        <v>5060</v>
      </c>
      <c r="B188" s="18" t="s">
        <v>5061</v>
      </c>
      <c r="C188" s="18" t="s">
        <v>7871</v>
      </c>
      <c r="D188" s="18" t="s">
        <v>5062</v>
      </c>
      <c r="E188" s="18" t="s">
        <v>929</v>
      </c>
      <c r="F188" s="18" t="s">
        <v>928</v>
      </c>
      <c r="G188" s="18">
        <v>2022</v>
      </c>
      <c r="H188" s="18" t="s">
        <v>5063</v>
      </c>
      <c r="I188" s="19" t="s">
        <v>5095</v>
      </c>
      <c r="J188" s="18"/>
      <c r="K188" s="20">
        <v>45789.283888888902</v>
      </c>
      <c r="L188" s="18" t="s">
        <v>5164</v>
      </c>
      <c r="M188" s="18"/>
      <c r="N188" s="18"/>
      <c r="O188" s="18"/>
      <c r="P188" s="18"/>
      <c r="Q188" s="18"/>
      <c r="R188" s="18" t="s">
        <v>5066</v>
      </c>
      <c r="S188" s="18"/>
      <c r="T188" s="18" t="s">
        <v>5067</v>
      </c>
      <c r="U188" s="18" t="s">
        <v>5068</v>
      </c>
      <c r="V188" s="18">
        <v>640</v>
      </c>
      <c r="W188" s="18">
        <v>41390</v>
      </c>
      <c r="X188" s="18">
        <v>41390</v>
      </c>
      <c r="Y188" s="18">
        <v>2065</v>
      </c>
      <c r="Z188" s="18">
        <v>2065</v>
      </c>
      <c r="AA188" s="18" t="s">
        <v>8114</v>
      </c>
      <c r="AB188" s="18" t="s">
        <v>954</v>
      </c>
      <c r="AC188" s="18"/>
      <c r="AD188" s="18" t="s">
        <v>953</v>
      </c>
      <c r="AE188" s="18" t="s">
        <v>5069</v>
      </c>
      <c r="AF188" s="18"/>
      <c r="AG188" s="18"/>
      <c r="AH188" s="18" t="s">
        <v>936</v>
      </c>
      <c r="AI188" s="18"/>
      <c r="AJ188" s="18"/>
      <c r="AK188" s="18"/>
      <c r="AL188" s="18"/>
      <c r="AM188" s="18"/>
      <c r="AN188" s="18"/>
      <c r="AO188" s="18" t="s">
        <v>5070</v>
      </c>
      <c r="AP188" s="18" t="s">
        <v>5071</v>
      </c>
      <c r="AQ188" s="18">
        <v>0</v>
      </c>
      <c r="AR188" s="18">
        <v>6800</v>
      </c>
      <c r="AS188" s="18" t="s">
        <v>5879</v>
      </c>
      <c r="AT188" s="18">
        <v>0</v>
      </c>
      <c r="AU188" s="18">
        <v>0</v>
      </c>
      <c r="AV188" s="18">
        <v>0</v>
      </c>
      <c r="AW188" s="18">
        <v>0</v>
      </c>
      <c r="AX188" s="18" t="s">
        <v>952</v>
      </c>
      <c r="AY188" s="18"/>
      <c r="AZ188" s="18"/>
      <c r="BA188" s="18"/>
      <c r="BB188" s="18"/>
      <c r="BC188" s="18"/>
      <c r="BD188" s="18"/>
      <c r="BE188" s="18"/>
      <c r="BF188" s="18" t="s">
        <v>792</v>
      </c>
      <c r="BG188" s="18"/>
      <c r="BH188" s="18"/>
      <c r="BI188" s="18"/>
      <c r="BJ188" s="18"/>
      <c r="BK188" s="18"/>
      <c r="BL188" s="18"/>
      <c r="BM188" s="18"/>
      <c r="BN188" s="18"/>
      <c r="BO188" s="18"/>
      <c r="BP188" s="18"/>
      <c r="BQ188" s="18"/>
      <c r="BR188" s="18"/>
      <c r="BS188" s="18"/>
      <c r="BT188" s="18"/>
      <c r="BU188" s="18"/>
      <c r="BV188" s="18"/>
      <c r="BW188" s="18"/>
      <c r="BX188" s="18"/>
      <c r="BY188" s="18"/>
      <c r="BZ188" s="18"/>
      <c r="CA188" s="18"/>
      <c r="CB188" s="18"/>
      <c r="CC188" s="18"/>
      <c r="CD188" s="18"/>
      <c r="CE188" s="18"/>
      <c r="CF188" s="18"/>
      <c r="CG188" s="18"/>
      <c r="CH188" s="18"/>
      <c r="CI188" s="18"/>
      <c r="CJ188" s="18" t="s">
        <v>5072</v>
      </c>
      <c r="CK188" s="18" t="s">
        <v>5137</v>
      </c>
      <c r="CL188" s="18">
        <v>2</v>
      </c>
      <c r="CM188" s="18"/>
      <c r="CN188" s="18"/>
      <c r="CO188" s="21">
        <v>45961</v>
      </c>
      <c r="CP188" s="18" t="s">
        <v>5079</v>
      </c>
      <c r="CQ188" s="18"/>
      <c r="CR188" s="21"/>
      <c r="CS188" s="18"/>
      <c r="CT188" s="31"/>
      <c r="CU188" s="33"/>
      <c r="CV188" s="67" t="str">
        <f>FLEET7[[#This Row],[Category]]</f>
        <v>Pickup Truck</v>
      </c>
      <c r="CW188" s="22" t="str">
        <f t="shared" si="4"/>
        <v>ET-15</v>
      </c>
      <c r="CX188" s="22" t="str">
        <f>IFERROR(TRIM(MID(FLEET7[[#This Row],[Secondary Asset Identifier]], FIND(" - ", FLEET7[[#This Row],[Secondary Asset Identifier]]) + 3, LEN(FLEET7[[#This Row],[Secondary Asset Identifier]]))),FLEET7[[#This Row],[Emp ID]])</f>
        <v>Eclavea, Carlos H</v>
      </c>
      <c r="CY18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230021</v>
      </c>
      <c r="CZ188" s="22" t="str">
        <f>FLEET7[[#This Row],[Assigned]]</f>
        <v>Eclavea, Carlos H</v>
      </c>
      <c r="DA188" s="22" t="str">
        <f t="shared" si="5"/>
        <v>ET-15</v>
      </c>
    </row>
    <row r="189" spans="1:105" x14ac:dyDescent="0.3">
      <c r="A189" s="17" t="s">
        <v>5060</v>
      </c>
      <c r="B189" s="18" t="s">
        <v>5061</v>
      </c>
      <c r="C189" s="18" t="s">
        <v>951</v>
      </c>
      <c r="D189" s="18" t="s">
        <v>5062</v>
      </c>
      <c r="E189" s="18" t="s">
        <v>929</v>
      </c>
      <c r="F189" s="18" t="s">
        <v>928</v>
      </c>
      <c r="G189" s="18">
        <v>2022</v>
      </c>
      <c r="H189" s="18" t="s">
        <v>5063</v>
      </c>
      <c r="I189" s="19" t="s">
        <v>5095</v>
      </c>
      <c r="J189" s="18"/>
      <c r="K189" s="20">
        <v>45789.415798611102</v>
      </c>
      <c r="L189" s="18" t="s">
        <v>5164</v>
      </c>
      <c r="M189" s="18"/>
      <c r="N189" s="18"/>
      <c r="O189" s="18"/>
      <c r="P189" s="18"/>
      <c r="Q189" s="18"/>
      <c r="R189" s="18" t="s">
        <v>7845</v>
      </c>
      <c r="S189" s="18" t="s">
        <v>497</v>
      </c>
      <c r="T189" s="18" t="s">
        <v>5067</v>
      </c>
      <c r="U189" s="18" t="s">
        <v>5068</v>
      </c>
      <c r="V189" s="18">
        <v>627</v>
      </c>
      <c r="W189" s="18">
        <v>53702.5</v>
      </c>
      <c r="X189" s="18">
        <v>53702.5</v>
      </c>
      <c r="Y189" s="18">
        <v>1970</v>
      </c>
      <c r="Z189" s="18">
        <v>1970</v>
      </c>
      <c r="AA189" s="18" t="s">
        <v>7872</v>
      </c>
      <c r="AB189" s="18" t="s">
        <v>950</v>
      </c>
      <c r="AC189" s="18"/>
      <c r="AD189" s="18" t="s">
        <v>949</v>
      </c>
      <c r="AE189" s="18" t="s">
        <v>5069</v>
      </c>
      <c r="AF189" s="18"/>
      <c r="AG189" s="18"/>
      <c r="AH189" s="18" t="s">
        <v>940</v>
      </c>
      <c r="AI189" s="18"/>
      <c r="AJ189" s="18"/>
      <c r="AK189" s="18"/>
      <c r="AL189" s="18"/>
      <c r="AM189" s="18"/>
      <c r="AN189" s="18"/>
      <c r="AO189" s="18" t="s">
        <v>5070</v>
      </c>
      <c r="AP189" s="18" t="s">
        <v>5071</v>
      </c>
      <c r="AQ189" s="18">
        <v>0</v>
      </c>
      <c r="AR189" s="18">
        <v>6800</v>
      </c>
      <c r="AS189" s="18" t="s">
        <v>5879</v>
      </c>
      <c r="AT189" s="18">
        <v>0</v>
      </c>
      <c r="AU189" s="18">
        <v>0</v>
      </c>
      <c r="AV189" s="18">
        <v>0</v>
      </c>
      <c r="AW189" s="18">
        <v>0</v>
      </c>
      <c r="AX189" s="18" t="s">
        <v>948</v>
      </c>
      <c r="AY189" s="18"/>
      <c r="AZ189" s="18">
        <v>0</v>
      </c>
      <c r="BA189" s="18">
        <v>0</v>
      </c>
      <c r="BB189" s="18">
        <v>0</v>
      </c>
      <c r="BC189" s="18"/>
      <c r="BD189" s="18"/>
      <c r="BE189" s="18"/>
      <c r="BF189" s="18" t="s">
        <v>947</v>
      </c>
      <c r="BG189" s="18"/>
      <c r="BH189" s="18"/>
      <c r="BI189" s="18"/>
      <c r="BJ189" s="18"/>
      <c r="BK189" s="18"/>
      <c r="BL189" s="18"/>
      <c r="BM189" s="18"/>
      <c r="BN189" s="18"/>
      <c r="BO189" s="18"/>
      <c r="BP189" s="18"/>
      <c r="BQ189" s="18"/>
      <c r="BR189" s="18"/>
      <c r="BS189" s="18"/>
      <c r="BT189" s="18"/>
      <c r="BU189" s="18"/>
      <c r="BV189" s="18"/>
      <c r="BW189" s="18"/>
      <c r="BX189" s="18"/>
      <c r="BY189" s="18"/>
      <c r="BZ189" s="18"/>
      <c r="CA189" s="18"/>
      <c r="CB189" s="18"/>
      <c r="CC189" s="18"/>
      <c r="CD189" s="18"/>
      <c r="CE189" s="18"/>
      <c r="CF189" s="18"/>
      <c r="CG189" s="18"/>
      <c r="CH189" s="18"/>
      <c r="CI189" s="18"/>
      <c r="CJ189" s="18" t="s">
        <v>5072</v>
      </c>
      <c r="CK189" s="18" t="s">
        <v>5119</v>
      </c>
      <c r="CL189" s="18">
        <v>2</v>
      </c>
      <c r="CM189" s="18"/>
      <c r="CN189" s="18"/>
      <c r="CO189" s="21">
        <v>45961</v>
      </c>
      <c r="CP189" s="18" t="s">
        <v>5073</v>
      </c>
      <c r="CQ189" s="18"/>
      <c r="CR189" s="21"/>
      <c r="CS189" s="18"/>
      <c r="CT189" s="31"/>
      <c r="CU189" s="33"/>
      <c r="CV189" s="67" t="str">
        <f>FLEET7[[#This Row],[Category]]</f>
        <v>Pickup Truck</v>
      </c>
      <c r="CW189" s="22" t="str">
        <f t="shared" si="4"/>
        <v>ET-16</v>
      </c>
      <c r="CX189" s="22" t="str">
        <f>IFERROR(TRIM(MID(FLEET7[[#This Row],[Secondary Asset Identifier]], FIND(" - ", FLEET7[[#This Row],[Secondary Asset Identifier]]) + 3, LEN(FLEET7[[#This Row],[Secondary Asset Identifier]]))),FLEET7[[#This Row],[Emp ID]])</f>
        <v>Murcia Orellana, Luis E</v>
      </c>
      <c r="CY18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240165</v>
      </c>
      <c r="CZ189" s="22" t="str">
        <f>FLEET7[[#This Row],[Assigned]]</f>
        <v>Murcia Orellana, Luis E</v>
      </c>
      <c r="DA189" s="22" t="str">
        <f t="shared" si="5"/>
        <v>ET-16</v>
      </c>
    </row>
    <row r="190" spans="1:105" x14ac:dyDescent="0.3">
      <c r="A190" s="17" t="s">
        <v>5060</v>
      </c>
      <c r="B190" s="18" t="s">
        <v>5061</v>
      </c>
      <c r="C190" s="18" t="s">
        <v>946</v>
      </c>
      <c r="D190" s="18" t="s">
        <v>5062</v>
      </c>
      <c r="E190" s="18" t="s">
        <v>929</v>
      </c>
      <c r="F190" s="18" t="s">
        <v>928</v>
      </c>
      <c r="G190" s="18">
        <v>2022</v>
      </c>
      <c r="H190" s="18" t="s">
        <v>5063</v>
      </c>
      <c r="I190" s="19" t="s">
        <v>5095</v>
      </c>
      <c r="J190" s="18"/>
      <c r="K190" s="20">
        <v>45789.332060185203</v>
      </c>
      <c r="L190" s="18" t="s">
        <v>5164</v>
      </c>
      <c r="M190" s="18"/>
      <c r="N190" s="18"/>
      <c r="O190" s="18"/>
      <c r="P190" s="18"/>
      <c r="Q190" s="18"/>
      <c r="R190" s="18" t="s">
        <v>5188</v>
      </c>
      <c r="S190" s="18" t="s">
        <v>498</v>
      </c>
      <c r="T190" s="18" t="s">
        <v>5067</v>
      </c>
      <c r="U190" s="18" t="s">
        <v>5068</v>
      </c>
      <c r="V190" s="18">
        <v>639</v>
      </c>
      <c r="W190" s="18">
        <v>15498.4</v>
      </c>
      <c r="X190" s="18">
        <v>15498.4</v>
      </c>
      <c r="Y190" s="18">
        <v>694</v>
      </c>
      <c r="Z190" s="18">
        <v>694</v>
      </c>
      <c r="AA190" s="18" t="s">
        <v>7873</v>
      </c>
      <c r="AB190" s="18" t="s">
        <v>945</v>
      </c>
      <c r="AC190" s="18"/>
      <c r="AD190" s="18" t="s">
        <v>944</v>
      </c>
      <c r="AE190" s="18" t="s">
        <v>5069</v>
      </c>
      <c r="AF190" s="18"/>
      <c r="AG190" s="18"/>
      <c r="AH190" s="19" t="s">
        <v>936</v>
      </c>
      <c r="AI190" s="18"/>
      <c r="AJ190" s="18"/>
      <c r="AK190" s="18"/>
      <c r="AL190" s="18"/>
      <c r="AM190" s="18"/>
      <c r="AN190" s="18"/>
      <c r="AO190" s="18" t="s">
        <v>5070</v>
      </c>
      <c r="AP190" s="18" t="s">
        <v>5071</v>
      </c>
      <c r="AQ190" s="18">
        <v>0</v>
      </c>
      <c r="AR190" s="18">
        <v>6800</v>
      </c>
      <c r="AS190" s="18" t="s">
        <v>5879</v>
      </c>
      <c r="AT190" s="18">
        <v>0</v>
      </c>
      <c r="AU190" s="18">
        <v>0</v>
      </c>
      <c r="AV190" s="18">
        <v>0</v>
      </c>
      <c r="AW190" s="18">
        <v>0</v>
      </c>
      <c r="AX190" s="18" t="s">
        <v>943</v>
      </c>
      <c r="AY190" s="18"/>
      <c r="AZ190" s="18"/>
      <c r="BA190" s="18"/>
      <c r="BB190" s="18"/>
      <c r="BC190" s="18"/>
      <c r="BD190" s="18"/>
      <c r="BE190" s="18"/>
      <c r="BF190" s="18" t="s">
        <v>849</v>
      </c>
      <c r="BG190" s="18"/>
      <c r="BH190" s="18"/>
      <c r="BI190" s="18"/>
      <c r="BJ190" s="18"/>
      <c r="BK190" s="18"/>
      <c r="BL190" s="18"/>
      <c r="BM190" s="18"/>
      <c r="BN190" s="18"/>
      <c r="BO190" s="18"/>
      <c r="BP190" s="18"/>
      <c r="BQ190" s="18"/>
      <c r="BR190" s="18"/>
      <c r="BS190" s="18"/>
      <c r="BT190" s="18"/>
      <c r="BU190" s="18"/>
      <c r="BV190" s="18"/>
      <c r="BW190" s="18"/>
      <c r="BX190" s="18"/>
      <c r="BY190" s="18"/>
      <c r="BZ190" s="18"/>
      <c r="CA190" s="18"/>
      <c r="CB190" s="18"/>
      <c r="CC190" s="18"/>
      <c r="CD190" s="18"/>
      <c r="CE190" s="18"/>
      <c r="CF190" s="18"/>
      <c r="CG190" s="18"/>
      <c r="CH190" s="18"/>
      <c r="CI190" s="18"/>
      <c r="CJ190" s="18" t="s">
        <v>5072</v>
      </c>
      <c r="CK190" s="18" t="s">
        <v>5189</v>
      </c>
      <c r="CL190" s="18">
        <v>2</v>
      </c>
      <c r="CM190" s="18"/>
      <c r="CN190" s="18"/>
      <c r="CO190" s="21">
        <v>45596</v>
      </c>
      <c r="CP190" s="21" t="s">
        <v>5079</v>
      </c>
      <c r="CQ190" s="18"/>
      <c r="CR190" s="21"/>
      <c r="CS190" s="18"/>
      <c r="CT190" s="31"/>
      <c r="CU190" s="33"/>
      <c r="CV190" s="67" t="str">
        <f>FLEET7[[#This Row],[Category]]</f>
        <v>Pickup Truck</v>
      </c>
      <c r="CW190" s="22" t="str">
        <f t="shared" si="4"/>
        <v>ET-17</v>
      </c>
      <c r="CX190" s="22" t="str">
        <f>IFERROR(TRIM(MID(FLEET7[[#This Row],[Secondary Asset Identifier]], FIND(" - ", FLEET7[[#This Row],[Secondary Asset Identifier]]) + 3, LEN(FLEET7[[#This Row],[Secondary Asset Identifier]]))),FLEET7[[#This Row],[Emp ID]])</f>
        <v>Link, Cooper E</v>
      </c>
      <c r="CY19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820003</v>
      </c>
      <c r="CZ190" s="22" t="str">
        <f>FLEET7[[#This Row],[Assigned]]</f>
        <v>Link, Cooper E</v>
      </c>
      <c r="DA190" s="22" t="str">
        <f t="shared" si="5"/>
        <v>ET-17</v>
      </c>
    </row>
    <row r="191" spans="1:105" x14ac:dyDescent="0.3">
      <c r="A191" s="17" t="s">
        <v>5060</v>
      </c>
      <c r="B191" s="18" t="s">
        <v>5061</v>
      </c>
      <c r="C191" s="18" t="s">
        <v>3380</v>
      </c>
      <c r="D191" s="18" t="s">
        <v>5062</v>
      </c>
      <c r="E191" s="18" t="s">
        <v>929</v>
      </c>
      <c r="F191" s="18" t="s">
        <v>928</v>
      </c>
      <c r="G191" s="18">
        <v>2022</v>
      </c>
      <c r="H191" s="18" t="s">
        <v>5063</v>
      </c>
      <c r="I191" s="19" t="s">
        <v>5095</v>
      </c>
      <c r="J191" s="18"/>
      <c r="K191" s="20">
        <v>45789.291377314803</v>
      </c>
      <c r="L191" s="18" t="s">
        <v>5164</v>
      </c>
      <c r="M191" s="18"/>
      <c r="N191" s="18"/>
      <c r="O191" s="18"/>
      <c r="P191" s="18"/>
      <c r="Q191" s="18"/>
      <c r="R191" s="18" t="s">
        <v>5066</v>
      </c>
      <c r="S191" s="18" t="s">
        <v>3382</v>
      </c>
      <c r="T191" s="18" t="s">
        <v>5067</v>
      </c>
      <c r="U191" s="18" t="s">
        <v>5068</v>
      </c>
      <c r="V191" s="18">
        <v>633</v>
      </c>
      <c r="W191" s="18">
        <v>28413.8</v>
      </c>
      <c r="X191" s="18">
        <v>28413.8</v>
      </c>
      <c r="Y191" s="18">
        <v>1207</v>
      </c>
      <c r="Z191" s="18">
        <v>1207</v>
      </c>
      <c r="AA191" s="18" t="s">
        <v>7874</v>
      </c>
      <c r="AB191" s="18" t="s">
        <v>942</v>
      </c>
      <c r="AC191" s="18"/>
      <c r="AD191" s="18" t="s">
        <v>941</v>
      </c>
      <c r="AE191" s="18" t="s">
        <v>5069</v>
      </c>
      <c r="AF191" s="18"/>
      <c r="AG191" s="18"/>
      <c r="AH191" s="18" t="s">
        <v>940</v>
      </c>
      <c r="AI191" s="18"/>
      <c r="AJ191" s="18"/>
      <c r="AK191" s="18"/>
      <c r="AL191" s="18"/>
      <c r="AM191" s="18"/>
      <c r="AN191" s="18"/>
      <c r="AO191" s="18" t="s">
        <v>5070</v>
      </c>
      <c r="AP191" s="18" t="s">
        <v>5071</v>
      </c>
      <c r="AQ191" s="18">
        <v>0</v>
      </c>
      <c r="AR191" s="18">
        <v>6800</v>
      </c>
      <c r="AS191" s="18" t="s">
        <v>5879</v>
      </c>
      <c r="AT191" s="18">
        <v>0</v>
      </c>
      <c r="AU191" s="18">
        <v>0</v>
      </c>
      <c r="AV191" s="18">
        <v>0</v>
      </c>
      <c r="AW191" s="18">
        <v>0</v>
      </c>
      <c r="AX191" s="18" t="s">
        <v>939</v>
      </c>
      <c r="AY191" s="18"/>
      <c r="AZ191" s="18">
        <v>0</v>
      </c>
      <c r="BA191" s="18">
        <v>0</v>
      </c>
      <c r="BB191" s="18">
        <v>0</v>
      </c>
      <c r="BC191" s="18"/>
      <c r="BD191" s="18"/>
      <c r="BE191" s="18"/>
      <c r="BF191" s="18" t="s">
        <v>3342</v>
      </c>
      <c r="BG191" s="18"/>
      <c r="BH191" s="18"/>
      <c r="BI191" s="18"/>
      <c r="BJ191" s="18"/>
      <c r="BK191" s="18"/>
      <c r="BL191" s="18"/>
      <c r="BM191" s="18"/>
      <c r="BN191" s="18"/>
      <c r="BO191" s="18"/>
      <c r="BP191" s="18"/>
      <c r="BQ191" s="18"/>
      <c r="BR191" s="18"/>
      <c r="BS191" s="18"/>
      <c r="BT191" s="18"/>
      <c r="BU191" s="18"/>
      <c r="BV191" s="18"/>
      <c r="BW191" s="18"/>
      <c r="BX191" s="18"/>
      <c r="BY191" s="18"/>
      <c r="BZ191" s="18"/>
      <c r="CA191" s="18"/>
      <c r="CB191" s="18"/>
      <c r="CC191" s="18"/>
      <c r="CD191" s="18"/>
      <c r="CE191" s="18"/>
      <c r="CF191" s="18"/>
      <c r="CG191" s="18"/>
      <c r="CH191" s="18"/>
      <c r="CI191" s="18"/>
      <c r="CJ191" s="18" t="s">
        <v>5072</v>
      </c>
      <c r="CK191" s="18" t="s">
        <v>5275</v>
      </c>
      <c r="CL191" s="18">
        <v>2</v>
      </c>
      <c r="CM191" s="18"/>
      <c r="CN191" s="18"/>
      <c r="CO191" s="21">
        <v>46053</v>
      </c>
      <c r="CP191" s="18" t="s">
        <v>5073</v>
      </c>
      <c r="CQ191" s="18"/>
      <c r="CR191" s="21"/>
      <c r="CS191" s="18"/>
      <c r="CT191" s="31"/>
      <c r="CU191" s="33"/>
      <c r="CV191" s="67" t="str">
        <f>FLEET7[[#This Row],[Category]]</f>
        <v>Pickup Truck</v>
      </c>
      <c r="CW191" s="22" t="str">
        <f t="shared" si="4"/>
        <v>ET-18</v>
      </c>
      <c r="CX191" s="22" t="str">
        <f>IFERROR(TRIM(MID(FLEET7[[#This Row],[Secondary Asset Identifier]], FIND(" - ", FLEET7[[#This Row],[Secondary Asset Identifier]]) + 3, LEN(FLEET7[[#This Row],[Secondary Asset Identifier]]))),FLEET7[[#This Row],[Emp ID]])</f>
        <v>Moore, Jesse A</v>
      </c>
      <c r="CY19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800057</v>
      </c>
      <c r="CZ191" s="22" t="str">
        <f>FLEET7[[#This Row],[Assigned]]</f>
        <v>Moore, Jesse A</v>
      </c>
      <c r="DA191" s="22" t="str">
        <f t="shared" si="5"/>
        <v>ET-18</v>
      </c>
    </row>
    <row r="192" spans="1:105" x14ac:dyDescent="0.3">
      <c r="A192" s="17" t="s">
        <v>5060</v>
      </c>
      <c r="B192" s="18" t="s">
        <v>5061</v>
      </c>
      <c r="C192" s="18" t="s">
        <v>8270</v>
      </c>
      <c r="D192" s="18" t="s">
        <v>5062</v>
      </c>
      <c r="E192" s="18" t="s">
        <v>929</v>
      </c>
      <c r="F192" s="18" t="s">
        <v>928</v>
      </c>
      <c r="G192" s="18">
        <v>2022</v>
      </c>
      <c r="H192" s="18" t="s">
        <v>5063</v>
      </c>
      <c r="I192" s="19" t="s">
        <v>5095</v>
      </c>
      <c r="J192" s="18"/>
      <c r="K192" s="20">
        <v>45789.425763888903</v>
      </c>
      <c r="L192" s="18" t="s">
        <v>5065</v>
      </c>
      <c r="M192" s="18"/>
      <c r="N192" s="18"/>
      <c r="O192" s="18"/>
      <c r="P192" s="18"/>
      <c r="Q192" s="18"/>
      <c r="R192" s="18" t="s">
        <v>8458</v>
      </c>
      <c r="S192" s="18" t="s">
        <v>499</v>
      </c>
      <c r="T192" s="18" t="s">
        <v>5067</v>
      </c>
      <c r="U192" s="18" t="s">
        <v>5068</v>
      </c>
      <c r="V192" s="18">
        <v>640</v>
      </c>
      <c r="W192" s="18">
        <v>76330</v>
      </c>
      <c r="X192" s="18">
        <v>76330</v>
      </c>
      <c r="Y192" s="18">
        <v>2854</v>
      </c>
      <c r="Z192" s="18">
        <v>2854</v>
      </c>
      <c r="AA192" s="18" t="s">
        <v>8459</v>
      </c>
      <c r="AB192" s="18" t="s">
        <v>938</v>
      </c>
      <c r="AC192" s="18"/>
      <c r="AD192" s="18" t="s">
        <v>937</v>
      </c>
      <c r="AE192" s="18" t="s">
        <v>5069</v>
      </c>
      <c r="AF192" s="18"/>
      <c r="AG192" s="18"/>
      <c r="AH192" s="18" t="s">
        <v>936</v>
      </c>
      <c r="AI192" s="18"/>
      <c r="AJ192" s="18"/>
      <c r="AK192" s="18"/>
      <c r="AL192" s="18"/>
      <c r="AM192" s="18"/>
      <c r="AN192" s="18"/>
      <c r="AO192" s="18" t="s">
        <v>5070</v>
      </c>
      <c r="AP192" s="18" t="s">
        <v>5071</v>
      </c>
      <c r="AQ192" s="18">
        <v>0</v>
      </c>
      <c r="AR192" s="18">
        <v>6800</v>
      </c>
      <c r="AS192" s="18" t="s">
        <v>5879</v>
      </c>
      <c r="AT192" s="18">
        <v>0</v>
      </c>
      <c r="AU192" s="18">
        <v>0</v>
      </c>
      <c r="AV192" s="18">
        <v>0</v>
      </c>
      <c r="AW192" s="18">
        <v>0</v>
      </c>
      <c r="AX192" s="18" t="s">
        <v>935</v>
      </c>
      <c r="AY192" s="18"/>
      <c r="AZ192" s="18"/>
      <c r="BA192" s="18"/>
      <c r="BB192" s="18"/>
      <c r="BC192" s="18"/>
      <c r="BD192" s="18"/>
      <c r="BE192" s="18"/>
      <c r="BF192" s="18" t="s">
        <v>934</v>
      </c>
      <c r="BG192" s="18"/>
      <c r="BH192" s="18"/>
      <c r="BI192" s="18"/>
      <c r="BJ192" s="18"/>
      <c r="BK192" s="18"/>
      <c r="BL192" s="18"/>
      <c r="BM192" s="18"/>
      <c r="BN192" s="18"/>
      <c r="BO192" s="18"/>
      <c r="BP192" s="18"/>
      <c r="BQ192" s="18"/>
      <c r="BR192" s="18"/>
      <c r="BS192" s="18"/>
      <c r="BT192" s="18"/>
      <c r="BU192" s="18"/>
      <c r="BV192" s="18"/>
      <c r="BW192" s="18"/>
      <c r="BX192" s="18"/>
      <c r="BY192" s="18"/>
      <c r="BZ192" s="18"/>
      <c r="CA192" s="18"/>
      <c r="CB192" s="18"/>
      <c r="CC192" s="18"/>
      <c r="CD192" s="18"/>
      <c r="CE192" s="18"/>
      <c r="CF192" s="18"/>
      <c r="CG192" s="18"/>
      <c r="CH192" s="18"/>
      <c r="CI192" s="18"/>
      <c r="CJ192" s="18" t="s">
        <v>5072</v>
      </c>
      <c r="CK192" s="18" t="s">
        <v>5238</v>
      </c>
      <c r="CL192" s="18">
        <v>2</v>
      </c>
      <c r="CM192" s="18"/>
      <c r="CN192" s="18"/>
      <c r="CO192" s="21">
        <v>46053</v>
      </c>
      <c r="CP192" s="21" t="s">
        <v>5079</v>
      </c>
      <c r="CQ192" s="18"/>
      <c r="CR192" s="21"/>
      <c r="CS192" s="18"/>
      <c r="CT192" s="31"/>
      <c r="CU192" s="33"/>
      <c r="CV192" s="67" t="str">
        <f>FLEET7[[#This Row],[Category]]</f>
        <v>Pickup Truck</v>
      </c>
      <c r="CW192" s="22" t="str">
        <f t="shared" si="4"/>
        <v>ET-19</v>
      </c>
      <c r="CX192" s="22" t="str">
        <f>IFERROR(TRIM(MID(FLEET7[[#This Row],[Secondary Asset Identifier]], FIND(" - ", FLEET7[[#This Row],[Secondary Asset Identifier]]) + 3, LEN(FLEET7[[#This Row],[Secondary Asset Identifier]]))),FLEET7[[#This Row],[Emp ID]])</f>
        <v>Salaices, Osiel</v>
      </c>
      <c r="CY19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240815</v>
      </c>
      <c r="CZ192" s="22" t="str">
        <f>FLEET7[[#This Row],[Assigned]]</f>
        <v>Salaices, Osiel</v>
      </c>
      <c r="DA192" s="22" t="str">
        <f t="shared" si="5"/>
        <v>ET-19</v>
      </c>
    </row>
    <row r="193" spans="1:105" x14ac:dyDescent="0.3">
      <c r="A193" s="17" t="s">
        <v>5060</v>
      </c>
      <c r="B193" s="18" t="s">
        <v>5061</v>
      </c>
      <c r="C193" s="18" t="s">
        <v>8115</v>
      </c>
      <c r="D193" s="18" t="s">
        <v>5062</v>
      </c>
      <c r="E193" s="18" t="s">
        <v>929</v>
      </c>
      <c r="F193" s="18" t="s">
        <v>928</v>
      </c>
      <c r="G193" s="18">
        <v>2022</v>
      </c>
      <c r="H193" s="18" t="s">
        <v>5063</v>
      </c>
      <c r="I193" s="19" t="s">
        <v>5095</v>
      </c>
      <c r="J193" s="18"/>
      <c r="K193" s="20">
        <v>45789.302175925899</v>
      </c>
      <c r="L193" s="18" t="s">
        <v>5164</v>
      </c>
      <c r="M193" s="18"/>
      <c r="N193" s="18"/>
      <c r="O193" s="18"/>
      <c r="P193" s="18"/>
      <c r="Q193" s="18"/>
      <c r="R193" s="18" t="s">
        <v>7625</v>
      </c>
      <c r="S193" s="18" t="s">
        <v>500</v>
      </c>
      <c r="T193" s="18" t="s">
        <v>5067</v>
      </c>
      <c r="U193" s="18" t="s">
        <v>5068</v>
      </c>
      <c r="V193" s="18">
        <v>630</v>
      </c>
      <c r="W193" s="18">
        <v>89938.8</v>
      </c>
      <c r="X193" s="18">
        <v>91001.8</v>
      </c>
      <c r="Y193" s="18">
        <v>3948</v>
      </c>
      <c r="Z193" s="18">
        <v>3948</v>
      </c>
      <c r="AA193" s="18" t="s">
        <v>7794</v>
      </c>
      <c r="AB193" s="18" t="s">
        <v>933</v>
      </c>
      <c r="AC193" s="18" t="s">
        <v>7875</v>
      </c>
      <c r="AD193" s="18" t="s">
        <v>7876</v>
      </c>
      <c r="AE193" s="18" t="s">
        <v>5069</v>
      </c>
      <c r="AF193" s="18"/>
      <c r="AG193" s="18"/>
      <c r="AH193" s="18" t="s">
        <v>8116</v>
      </c>
      <c r="AI193" s="18"/>
      <c r="AJ193" s="18"/>
      <c r="AK193" s="18"/>
      <c r="AL193" s="18"/>
      <c r="AM193" s="18"/>
      <c r="AN193" s="18"/>
      <c r="AO193" s="18" t="s">
        <v>5070</v>
      </c>
      <c r="AP193" s="18" t="s">
        <v>5071</v>
      </c>
      <c r="AQ193" s="18">
        <v>0</v>
      </c>
      <c r="AR193" s="18">
        <v>6800</v>
      </c>
      <c r="AS193" s="18" t="s">
        <v>5879</v>
      </c>
      <c r="AT193" s="18">
        <v>0</v>
      </c>
      <c r="AU193" s="18">
        <v>0</v>
      </c>
      <c r="AV193" s="18">
        <v>0</v>
      </c>
      <c r="AW193" s="18">
        <v>0</v>
      </c>
      <c r="AX193" s="18" t="s">
        <v>931</v>
      </c>
      <c r="AY193" s="18"/>
      <c r="AZ193" s="18">
        <v>0</v>
      </c>
      <c r="BA193" s="18">
        <v>0</v>
      </c>
      <c r="BB193" s="18">
        <v>0</v>
      </c>
      <c r="BC193" s="18"/>
      <c r="BD193" s="18"/>
      <c r="BE193" s="18"/>
      <c r="BF193" s="18" t="s">
        <v>930</v>
      </c>
      <c r="BG193" s="18"/>
      <c r="BH193" s="18"/>
      <c r="BI193" s="18"/>
      <c r="BJ193" s="18"/>
      <c r="BK193" s="18"/>
      <c r="BL193" s="18"/>
      <c r="BM193" s="18"/>
      <c r="BN193" s="18"/>
      <c r="BO193" s="18"/>
      <c r="BP193" s="18"/>
      <c r="BQ193" s="18"/>
      <c r="BR193" s="18"/>
      <c r="BS193" s="18"/>
      <c r="BT193" s="18"/>
      <c r="BU193" s="18"/>
      <c r="BV193" s="18"/>
      <c r="BW193" s="18"/>
      <c r="BX193" s="18"/>
      <c r="BY193" s="18"/>
      <c r="BZ193" s="18"/>
      <c r="CA193" s="18"/>
      <c r="CB193" s="18"/>
      <c r="CC193" s="18"/>
      <c r="CD193" s="18"/>
      <c r="CE193" s="18"/>
      <c r="CF193" s="18"/>
      <c r="CG193" s="18"/>
      <c r="CH193" s="18"/>
      <c r="CI193" s="18"/>
      <c r="CJ193" s="18" t="s">
        <v>5072</v>
      </c>
      <c r="CK193" s="18" t="s">
        <v>5162</v>
      </c>
      <c r="CL193" s="18">
        <v>2</v>
      </c>
      <c r="CM193" s="18"/>
      <c r="CN193" s="18"/>
      <c r="CO193" s="21">
        <v>46022</v>
      </c>
      <c r="CP193" s="18" t="s">
        <v>5073</v>
      </c>
      <c r="CQ193" s="18"/>
      <c r="CR193" s="21"/>
      <c r="CS193" s="18"/>
      <c r="CT193" s="31"/>
      <c r="CU193" s="33"/>
      <c r="CV193" s="67" t="str">
        <f>FLEET7[[#This Row],[Category]]</f>
        <v>Pickup Truck</v>
      </c>
      <c r="CW193" s="22" t="str">
        <f t="shared" si="4"/>
        <v>ET-20</v>
      </c>
      <c r="CX193" s="22" t="str">
        <f>IFERROR(TRIM(MID(FLEET7[[#This Row],[Secondary Asset Identifier]], FIND(" - ", FLEET7[[#This Row],[Secondary Asset Identifier]]) + 3, LEN(FLEET7[[#This Row],[Secondary Asset Identifier]]))),FLEET7[[#This Row],[Emp ID]])</f>
        <v>OPEN RAM 1500</v>
      </c>
      <c r="CY19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RAM 1500</v>
      </c>
      <c r="CZ193" s="22" t="str">
        <f>FLEET7[[#This Row],[Assigned]]</f>
        <v>OPEN RAM 1500</v>
      </c>
      <c r="DA193" s="22" t="str">
        <f t="shared" si="5"/>
        <v>ET-20</v>
      </c>
    </row>
    <row r="194" spans="1:105" x14ac:dyDescent="0.3">
      <c r="A194" s="17" t="s">
        <v>5060</v>
      </c>
      <c r="B194" s="18" t="s">
        <v>5061</v>
      </c>
      <c r="C194" s="18" t="s">
        <v>8272</v>
      </c>
      <c r="D194" s="18" t="s">
        <v>5062</v>
      </c>
      <c r="E194" s="18" t="s">
        <v>929</v>
      </c>
      <c r="F194" s="18" t="s">
        <v>928</v>
      </c>
      <c r="G194" s="18">
        <v>2022</v>
      </c>
      <c r="H194" s="18" t="s">
        <v>5063</v>
      </c>
      <c r="I194" s="19" t="s">
        <v>5095</v>
      </c>
      <c r="J194" s="18"/>
      <c r="K194" s="20">
        <v>45789.369050925903</v>
      </c>
      <c r="L194" s="18" t="s">
        <v>5191</v>
      </c>
      <c r="M194" s="18"/>
      <c r="N194" s="18"/>
      <c r="O194" s="18"/>
      <c r="P194" s="18"/>
      <c r="Q194" s="18"/>
      <c r="R194" s="18" t="s">
        <v>5188</v>
      </c>
      <c r="S194" s="18"/>
      <c r="T194" s="18" t="s">
        <v>5067</v>
      </c>
      <c r="U194" s="18" t="s">
        <v>8255</v>
      </c>
      <c r="V194" s="18">
        <v>633</v>
      </c>
      <c r="W194" s="18">
        <v>21596</v>
      </c>
      <c r="X194" s="18">
        <v>21596</v>
      </c>
      <c r="Y194" s="18">
        <v>2948</v>
      </c>
      <c r="Z194" s="18">
        <v>2948</v>
      </c>
      <c r="AA194" s="18" t="s">
        <v>529</v>
      </c>
      <c r="AB194" s="18" t="s">
        <v>927</v>
      </c>
      <c r="AC194" s="18"/>
      <c r="AD194" s="18" t="s">
        <v>926</v>
      </c>
      <c r="AE194" s="18" t="s">
        <v>5069</v>
      </c>
      <c r="AF194" s="18"/>
      <c r="AG194" s="18"/>
      <c r="AH194" s="18" t="s">
        <v>925</v>
      </c>
      <c r="AI194" s="18"/>
      <c r="AJ194" s="18"/>
      <c r="AK194" s="18"/>
      <c r="AL194" s="18"/>
      <c r="AM194" s="18"/>
      <c r="AN194" s="18"/>
      <c r="AO194" s="18" t="s">
        <v>5070</v>
      </c>
      <c r="AP194" s="18" t="s">
        <v>5071</v>
      </c>
      <c r="AQ194" s="18">
        <v>0</v>
      </c>
      <c r="AR194" s="18">
        <v>7100</v>
      </c>
      <c r="AS194" s="18" t="s">
        <v>5879</v>
      </c>
      <c r="AT194" s="18">
        <v>0</v>
      </c>
      <c r="AU194" s="18">
        <v>0</v>
      </c>
      <c r="AV194" s="18">
        <v>0</v>
      </c>
      <c r="AW194" s="18">
        <v>0</v>
      </c>
      <c r="AX194" s="18" t="s">
        <v>924</v>
      </c>
      <c r="AY194" s="18"/>
      <c r="AZ194" s="18">
        <v>0</v>
      </c>
      <c r="BA194" s="18">
        <v>0</v>
      </c>
      <c r="BB194" s="18">
        <v>0</v>
      </c>
      <c r="BC194" s="18"/>
      <c r="BD194" s="18"/>
      <c r="BE194" s="18"/>
      <c r="BF194" s="18" t="s">
        <v>849</v>
      </c>
      <c r="BG194" s="18"/>
      <c r="BH194" s="18"/>
      <c r="BI194" s="18"/>
      <c r="BJ194" s="18"/>
      <c r="BK194" s="18"/>
      <c r="BL194" s="18"/>
      <c r="BM194" s="18"/>
      <c r="BN194" s="18"/>
      <c r="BO194" s="18"/>
      <c r="BP194" s="18"/>
      <c r="BQ194" s="18"/>
      <c r="BR194" s="18"/>
      <c r="BS194" s="18"/>
      <c r="BT194" s="18"/>
      <c r="BU194" s="18"/>
      <c r="BV194" s="18"/>
      <c r="BW194" s="18"/>
      <c r="BX194" s="18"/>
      <c r="BY194" s="18"/>
      <c r="BZ194" s="18"/>
      <c r="CA194" s="18"/>
      <c r="CB194" s="18"/>
      <c r="CC194" s="18"/>
      <c r="CD194" s="18"/>
      <c r="CE194" s="18"/>
      <c r="CF194" s="18"/>
      <c r="CG194" s="18"/>
      <c r="CH194" s="18"/>
      <c r="CI194" s="18"/>
      <c r="CJ194" s="18" t="s">
        <v>5072</v>
      </c>
      <c r="CK194" s="18" t="s">
        <v>5658</v>
      </c>
      <c r="CL194" s="18">
        <v>2</v>
      </c>
      <c r="CM194" s="18"/>
      <c r="CN194" s="18"/>
      <c r="CO194" s="21">
        <v>46081</v>
      </c>
      <c r="CP194" s="18" t="s">
        <v>5073</v>
      </c>
      <c r="CQ194" s="18"/>
      <c r="CR194" s="21"/>
      <c r="CS194" s="18"/>
      <c r="CT194" s="31"/>
      <c r="CU194" s="33"/>
      <c r="CV194" s="67" t="str">
        <f>FLEET7[[#This Row],[Category]]</f>
        <v>Pickup Truck</v>
      </c>
      <c r="CW194" s="22" t="str">
        <f t="shared" ref="CW194:CW257" si="6">TRIM(LEFT($C194, FIND("(", $C194 &amp; "(") - 1))</f>
        <v>ET-21</v>
      </c>
      <c r="CX194" s="22" t="str">
        <f>IFERROR(TRIM(MID(FLEET7[[#This Row],[Secondary Asset Identifier]], FIND(" - ", FLEET7[[#This Row],[Secondary Asset Identifier]]) + 3, LEN(FLEET7[[#This Row],[Secondary Asset Identifier]]))),FLEET7[[#This Row],[Emp ID]])</f>
        <v>OPEN</v>
      </c>
      <c r="CY19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194" s="22" t="str">
        <f>FLEET7[[#This Row],[Assigned]]</f>
        <v>OPEN</v>
      </c>
      <c r="DA194" s="22" t="str">
        <f t="shared" ref="DA194:DA257" si="7">TRIM(LEFT($C194, FIND("(", $C194 &amp; "(") - 1))</f>
        <v>ET-21</v>
      </c>
    </row>
    <row r="195" spans="1:105" x14ac:dyDescent="0.3">
      <c r="A195" s="17" t="s">
        <v>5060</v>
      </c>
      <c r="B195" s="18" t="s">
        <v>5061</v>
      </c>
      <c r="C195" s="18" t="s">
        <v>8273</v>
      </c>
      <c r="D195" s="18" t="s">
        <v>5062</v>
      </c>
      <c r="E195" s="18" t="s">
        <v>571</v>
      </c>
      <c r="F195" s="18" t="s">
        <v>583</v>
      </c>
      <c r="G195" s="18">
        <v>2023</v>
      </c>
      <c r="H195" s="18" t="s">
        <v>5063</v>
      </c>
      <c r="I195" s="19"/>
      <c r="J195" s="18"/>
      <c r="K195" s="20">
        <v>45789.427546296298</v>
      </c>
      <c r="L195" s="18" t="s">
        <v>5088</v>
      </c>
      <c r="M195" s="18"/>
      <c r="N195" s="18"/>
      <c r="O195" s="18"/>
      <c r="P195" s="18"/>
      <c r="Q195" s="18"/>
      <c r="R195" s="18" t="s">
        <v>5089</v>
      </c>
      <c r="S195" s="18"/>
      <c r="T195" s="18" t="s">
        <v>5067</v>
      </c>
      <c r="U195" s="18" t="s">
        <v>5068</v>
      </c>
      <c r="V195" s="18">
        <v>55</v>
      </c>
      <c r="W195" s="18">
        <v>30159.7</v>
      </c>
      <c r="X195" s="18">
        <v>30045.7</v>
      </c>
      <c r="Y195" s="18">
        <v>2049</v>
      </c>
      <c r="Z195" s="18">
        <v>2049</v>
      </c>
      <c r="AA195" s="18" t="s">
        <v>7953</v>
      </c>
      <c r="AB195" s="18" t="s">
        <v>923</v>
      </c>
      <c r="AC195" s="18"/>
      <c r="AD195" s="18" t="s">
        <v>922</v>
      </c>
      <c r="AE195" s="18" t="s">
        <v>5069</v>
      </c>
      <c r="AF195" s="18"/>
      <c r="AG195" s="18"/>
      <c r="AH195" s="18"/>
      <c r="AI195" s="18"/>
      <c r="AJ195" s="18"/>
      <c r="AK195" s="18"/>
      <c r="AL195" s="18"/>
      <c r="AM195" s="18"/>
      <c r="AN195" s="18"/>
      <c r="AO195" s="18" t="s">
        <v>5070</v>
      </c>
      <c r="AP195" s="18" t="s">
        <v>5071</v>
      </c>
      <c r="AQ195" s="18">
        <v>0</v>
      </c>
      <c r="AR195" s="18">
        <v>0</v>
      </c>
      <c r="AS195" s="18" t="s">
        <v>5879</v>
      </c>
      <c r="AT195" s="18">
        <v>0</v>
      </c>
      <c r="AU195" s="18">
        <v>0</v>
      </c>
      <c r="AV195" s="18">
        <v>0</v>
      </c>
      <c r="AW195" s="18">
        <v>0</v>
      </c>
      <c r="AX195" s="18" t="s">
        <v>921</v>
      </c>
      <c r="AY195" s="18"/>
      <c r="AZ195" s="18"/>
      <c r="BA195" s="18"/>
      <c r="BB195" s="18"/>
      <c r="BC195" s="18"/>
      <c r="BD195" s="18"/>
      <c r="BE195" s="18"/>
      <c r="BF195" s="18" t="s">
        <v>642</v>
      </c>
      <c r="BG195" s="18"/>
      <c r="BH195" s="18"/>
      <c r="BI195" s="18"/>
      <c r="BJ195" s="18"/>
      <c r="BK195" s="18"/>
      <c r="BL195" s="18"/>
      <c r="BM195" s="18"/>
      <c r="BN195" s="18"/>
      <c r="BO195" s="18"/>
      <c r="BP195" s="18"/>
      <c r="BQ195" s="18"/>
      <c r="BR195" s="18"/>
      <c r="BS195" s="18"/>
      <c r="BT195" s="18"/>
      <c r="BU195" s="18"/>
      <c r="BV195" s="18"/>
      <c r="BW195" s="18"/>
      <c r="BX195" s="18"/>
      <c r="BY195" s="18"/>
      <c r="BZ195" s="18"/>
      <c r="CA195" s="18"/>
      <c r="CB195" s="18"/>
      <c r="CC195" s="18"/>
      <c r="CD195" s="18"/>
      <c r="CE195" s="18"/>
      <c r="CF195" s="18"/>
      <c r="CG195" s="18"/>
      <c r="CH195" s="18"/>
      <c r="CI195" s="18"/>
      <c r="CJ195" s="18" t="s">
        <v>5072</v>
      </c>
      <c r="CK195" s="18" t="s">
        <v>8274</v>
      </c>
      <c r="CL195" s="18">
        <v>2</v>
      </c>
      <c r="CM195" s="18"/>
      <c r="CN195" s="18"/>
      <c r="CO195" s="21">
        <v>45900</v>
      </c>
      <c r="CP195" s="18" t="s">
        <v>5079</v>
      </c>
      <c r="CQ195" s="18"/>
      <c r="CR195" s="21"/>
      <c r="CS195" s="18"/>
      <c r="CT195" s="31"/>
      <c r="CU195" s="33"/>
      <c r="CV195" s="67" t="str">
        <f>FLEET7[[#This Row],[Category]]</f>
        <v>Pickup Truck</v>
      </c>
      <c r="CW195" s="22" t="str">
        <f t="shared" si="6"/>
        <v>ET-22</v>
      </c>
      <c r="CX195" s="22" t="str">
        <f>IFERROR(TRIM(MID(FLEET7[[#This Row],[Secondary Asset Identifier]], FIND(" - ", FLEET7[[#This Row],[Secondary Asset Identifier]]) + 3, LEN(FLEET7[[#This Row],[Secondary Asset Identifier]]))),FLEET7[[#This Row],[Emp ID]])</f>
        <v>Lopez, Juan</v>
      </c>
      <c r="CY19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240122</v>
      </c>
      <c r="CZ195" s="22" t="str">
        <f>FLEET7[[#This Row],[Assigned]]</f>
        <v>Lopez, Juan</v>
      </c>
      <c r="DA195" s="22" t="str">
        <f t="shared" si="7"/>
        <v>ET-22</v>
      </c>
    </row>
    <row r="196" spans="1:105" x14ac:dyDescent="0.3">
      <c r="A196" s="17" t="s">
        <v>5060</v>
      </c>
      <c r="B196" s="18" t="s">
        <v>5061</v>
      </c>
      <c r="C196" s="18" t="s">
        <v>920</v>
      </c>
      <c r="D196" s="18" t="s">
        <v>5062</v>
      </c>
      <c r="E196" s="18" t="s">
        <v>571</v>
      </c>
      <c r="F196" s="18" t="s">
        <v>583</v>
      </c>
      <c r="G196" s="18">
        <v>2023</v>
      </c>
      <c r="H196" s="18" t="s">
        <v>5063</v>
      </c>
      <c r="I196" s="19"/>
      <c r="J196" s="18"/>
      <c r="K196" s="20">
        <v>45789.3815972222</v>
      </c>
      <c r="L196" s="18" t="s">
        <v>5164</v>
      </c>
      <c r="M196" s="18"/>
      <c r="N196" s="18"/>
      <c r="O196" s="18"/>
      <c r="P196" s="18"/>
      <c r="Q196" s="18"/>
      <c r="R196" s="18" t="s">
        <v>5096</v>
      </c>
      <c r="S196" s="18" t="s">
        <v>501</v>
      </c>
      <c r="T196" s="18" t="s">
        <v>5067</v>
      </c>
      <c r="U196" s="18" t="s">
        <v>5068</v>
      </c>
      <c r="V196" s="18">
        <v>585</v>
      </c>
      <c r="W196" s="18">
        <v>67532.100000000006</v>
      </c>
      <c r="X196" s="18">
        <v>67532.100000000006</v>
      </c>
      <c r="Y196" s="18">
        <v>2807</v>
      </c>
      <c r="Z196" s="18">
        <v>2807</v>
      </c>
      <c r="AA196" s="18" t="s">
        <v>7877</v>
      </c>
      <c r="AB196" s="18" t="s">
        <v>919</v>
      </c>
      <c r="AC196" s="18"/>
      <c r="AD196" s="18" t="s">
        <v>918</v>
      </c>
      <c r="AE196" s="18" t="s">
        <v>5069</v>
      </c>
      <c r="AF196" s="18"/>
      <c r="AG196" s="18"/>
      <c r="AH196" s="18"/>
      <c r="AI196" s="18"/>
      <c r="AJ196" s="18"/>
      <c r="AK196" s="18"/>
      <c r="AL196" s="18"/>
      <c r="AM196" s="18"/>
      <c r="AN196" s="18"/>
      <c r="AO196" s="18" t="s">
        <v>5070</v>
      </c>
      <c r="AP196" s="18" t="s">
        <v>5071</v>
      </c>
      <c r="AQ196" s="18">
        <v>0</v>
      </c>
      <c r="AR196" s="18">
        <v>0</v>
      </c>
      <c r="AS196" s="18" t="s">
        <v>5879</v>
      </c>
      <c r="AT196" s="18">
        <v>0</v>
      </c>
      <c r="AU196" s="18">
        <v>0</v>
      </c>
      <c r="AV196" s="18">
        <v>0</v>
      </c>
      <c r="AW196" s="18">
        <v>0</v>
      </c>
      <c r="AX196" s="18" t="s">
        <v>917</v>
      </c>
      <c r="AY196" s="18"/>
      <c r="AZ196" s="18"/>
      <c r="BA196" s="18"/>
      <c r="BB196" s="18"/>
      <c r="BC196" s="18"/>
      <c r="BD196" s="18"/>
      <c r="BE196" s="18"/>
      <c r="BF196" s="18" t="s">
        <v>910</v>
      </c>
      <c r="BG196" s="18"/>
      <c r="BH196" s="18"/>
      <c r="BI196" s="18"/>
      <c r="BJ196" s="18"/>
      <c r="BK196" s="18"/>
      <c r="BL196" s="18"/>
      <c r="BM196" s="18"/>
      <c r="BN196" s="18"/>
      <c r="BO196" s="18"/>
      <c r="BP196" s="18"/>
      <c r="BQ196" s="18"/>
      <c r="BR196" s="18"/>
      <c r="BS196" s="18"/>
      <c r="BT196" s="18"/>
      <c r="BU196" s="18"/>
      <c r="BV196" s="18"/>
      <c r="BW196" s="18"/>
      <c r="BX196" s="18"/>
      <c r="BY196" s="18"/>
      <c r="BZ196" s="18"/>
      <c r="CA196" s="18"/>
      <c r="CB196" s="18"/>
      <c r="CC196" s="18"/>
      <c r="CD196" s="18"/>
      <c r="CE196" s="18"/>
      <c r="CF196" s="18"/>
      <c r="CG196" s="18"/>
      <c r="CH196" s="18"/>
      <c r="CI196" s="18"/>
      <c r="CJ196" s="18" t="s">
        <v>5072</v>
      </c>
      <c r="CK196" s="18" t="s">
        <v>5098</v>
      </c>
      <c r="CL196" s="18"/>
      <c r="CM196" s="18"/>
      <c r="CN196" s="18"/>
      <c r="CO196" s="21">
        <v>45900</v>
      </c>
      <c r="CP196" s="18" t="s">
        <v>5079</v>
      </c>
      <c r="CQ196" s="18"/>
      <c r="CR196" s="21"/>
      <c r="CS196" s="18"/>
      <c r="CT196" s="31"/>
      <c r="CU196" s="33"/>
      <c r="CV196" s="67" t="str">
        <f>FLEET7[[#This Row],[Category]]</f>
        <v>Pickup Truck</v>
      </c>
      <c r="CW196" s="22" t="str">
        <f t="shared" si="6"/>
        <v>ET-23</v>
      </c>
      <c r="CX196" s="22" t="str">
        <f>IFERROR(TRIM(MID(FLEET7[[#This Row],[Secondary Asset Identifier]], FIND(" - ", FLEET7[[#This Row],[Secondary Asset Identifier]]) + 3, LEN(FLEET7[[#This Row],[Secondary Asset Identifier]]))),FLEET7[[#This Row],[Emp ID]])</f>
        <v>Rivera, Jose J</v>
      </c>
      <c r="CY19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240072</v>
      </c>
      <c r="CZ196" s="22" t="str">
        <f>FLEET7[[#This Row],[Assigned]]</f>
        <v>Rivera, Jose J</v>
      </c>
      <c r="DA196" s="22" t="str">
        <f t="shared" si="7"/>
        <v>ET-23</v>
      </c>
    </row>
    <row r="197" spans="1:105" x14ac:dyDescent="0.3">
      <c r="A197" s="17" t="s">
        <v>5060</v>
      </c>
      <c r="B197" s="18" t="s">
        <v>5061</v>
      </c>
      <c r="C197" s="18" t="s">
        <v>916</v>
      </c>
      <c r="D197" s="18" t="s">
        <v>5062</v>
      </c>
      <c r="E197" s="18" t="s">
        <v>571</v>
      </c>
      <c r="F197" s="18" t="s">
        <v>583</v>
      </c>
      <c r="G197" s="18">
        <v>2023</v>
      </c>
      <c r="H197" s="18" t="s">
        <v>5063</v>
      </c>
      <c r="I197" s="19"/>
      <c r="J197" s="18"/>
      <c r="K197" s="20">
        <v>45789.4129398148</v>
      </c>
      <c r="L197" s="18" t="s">
        <v>5164</v>
      </c>
      <c r="M197" s="18"/>
      <c r="N197" s="18"/>
      <c r="O197" s="18"/>
      <c r="P197" s="18"/>
      <c r="Q197" s="18"/>
      <c r="R197" s="18" t="s">
        <v>5924</v>
      </c>
      <c r="S197" s="18" t="s">
        <v>503</v>
      </c>
      <c r="T197" s="18" t="s">
        <v>5067</v>
      </c>
      <c r="U197" s="18" t="s">
        <v>5068</v>
      </c>
      <c r="V197" s="18">
        <v>585</v>
      </c>
      <c r="W197" s="18">
        <v>34487.9</v>
      </c>
      <c r="X197" s="18">
        <v>34487.9</v>
      </c>
      <c r="Y197" s="18">
        <v>2411</v>
      </c>
      <c r="Z197" s="18">
        <v>2411</v>
      </c>
      <c r="AA197" s="18" t="s">
        <v>7878</v>
      </c>
      <c r="AB197" s="18" t="s">
        <v>915</v>
      </c>
      <c r="AC197" s="18"/>
      <c r="AD197" s="18" t="s">
        <v>914</v>
      </c>
      <c r="AE197" s="18" t="s">
        <v>5069</v>
      </c>
      <c r="AF197" s="18"/>
      <c r="AG197" s="18"/>
      <c r="AH197" s="18"/>
      <c r="AI197" s="18"/>
      <c r="AJ197" s="18"/>
      <c r="AK197" s="18"/>
      <c r="AL197" s="18"/>
      <c r="AM197" s="18"/>
      <c r="AN197" s="18"/>
      <c r="AO197" s="18" t="s">
        <v>5070</v>
      </c>
      <c r="AP197" s="18" t="s">
        <v>5071</v>
      </c>
      <c r="AQ197" s="18">
        <v>0</v>
      </c>
      <c r="AR197" s="18">
        <v>0</v>
      </c>
      <c r="AS197" s="18" t="s">
        <v>5879</v>
      </c>
      <c r="AT197" s="18">
        <v>0</v>
      </c>
      <c r="AU197" s="18">
        <v>0</v>
      </c>
      <c r="AV197" s="18">
        <v>0</v>
      </c>
      <c r="AW197" s="18">
        <v>0</v>
      </c>
      <c r="AX197" s="18" t="s">
        <v>4179</v>
      </c>
      <c r="AY197" s="18"/>
      <c r="AZ197" s="18"/>
      <c r="BA197" s="18"/>
      <c r="BB197" s="18"/>
      <c r="BC197" s="18"/>
      <c r="BD197" s="18"/>
      <c r="BE197" s="18"/>
      <c r="BF197" s="18" t="s">
        <v>646</v>
      </c>
      <c r="BG197" s="18"/>
      <c r="BH197" s="18"/>
      <c r="BI197" s="18"/>
      <c r="BJ197" s="18"/>
      <c r="BK197" s="18"/>
      <c r="BL197" s="18"/>
      <c r="BM197" s="18"/>
      <c r="BN197" s="18"/>
      <c r="BO197" s="18"/>
      <c r="BP197" s="18"/>
      <c r="BQ197" s="18"/>
      <c r="BR197" s="18"/>
      <c r="BS197" s="18"/>
      <c r="BT197" s="18"/>
      <c r="BU197" s="18"/>
      <c r="BV197" s="18"/>
      <c r="BW197" s="18"/>
      <c r="BX197" s="18"/>
      <c r="BY197" s="18"/>
      <c r="BZ197" s="18"/>
      <c r="CA197" s="18"/>
      <c r="CB197" s="18"/>
      <c r="CC197" s="18"/>
      <c r="CD197" s="18"/>
      <c r="CE197" s="18"/>
      <c r="CF197" s="18"/>
      <c r="CG197" s="18"/>
      <c r="CH197" s="18"/>
      <c r="CI197" s="18"/>
      <c r="CJ197" s="18" t="s">
        <v>5072</v>
      </c>
      <c r="CK197" s="18" t="s">
        <v>5078</v>
      </c>
      <c r="CL197" s="18">
        <v>2</v>
      </c>
      <c r="CM197" s="18"/>
      <c r="CN197" s="18"/>
      <c r="CO197" s="21">
        <v>45900</v>
      </c>
      <c r="CP197" s="18" t="s">
        <v>5079</v>
      </c>
      <c r="CQ197" s="18"/>
      <c r="CR197" s="21"/>
      <c r="CS197" s="18"/>
      <c r="CT197" s="31"/>
      <c r="CU197" s="33"/>
      <c r="CV197" s="67" t="str">
        <f>FLEET7[[#This Row],[Category]]</f>
        <v>Pickup Truck</v>
      </c>
      <c r="CW197" s="22" t="str">
        <f t="shared" si="6"/>
        <v>ET-24</v>
      </c>
      <c r="CX197" s="22" t="str">
        <f>IFERROR(TRIM(MID(FLEET7[[#This Row],[Secondary Asset Identifier]], FIND(" - ", FLEET7[[#This Row],[Secondary Asset Identifier]]) + 3, LEN(FLEET7[[#This Row],[Secondary Asset Identifier]]))),FLEET7[[#This Row],[Emp ID]])</f>
        <v>Malette, Troy S</v>
      </c>
      <c r="CY19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240696</v>
      </c>
      <c r="CZ197" s="22" t="str">
        <f>FLEET7[[#This Row],[Assigned]]</f>
        <v>Malette, Troy S</v>
      </c>
      <c r="DA197" s="22" t="str">
        <f t="shared" si="7"/>
        <v>ET-24</v>
      </c>
    </row>
    <row r="198" spans="1:105" x14ac:dyDescent="0.3">
      <c r="A198" s="17" t="s">
        <v>5060</v>
      </c>
      <c r="B198" s="18" t="s">
        <v>5061</v>
      </c>
      <c r="C198" s="18" t="s">
        <v>8460</v>
      </c>
      <c r="D198" s="18" t="s">
        <v>5062</v>
      </c>
      <c r="E198" s="18" t="s">
        <v>571</v>
      </c>
      <c r="F198" s="18" t="s">
        <v>583</v>
      </c>
      <c r="G198" s="18">
        <v>2023</v>
      </c>
      <c r="H198" s="18" t="s">
        <v>5063</v>
      </c>
      <c r="I198" s="19"/>
      <c r="J198" s="18"/>
      <c r="K198" s="20">
        <v>45789.414259259298</v>
      </c>
      <c r="L198" s="18" t="s">
        <v>5164</v>
      </c>
      <c r="M198" s="18"/>
      <c r="N198" s="18"/>
      <c r="O198" s="18"/>
      <c r="P198" s="18"/>
      <c r="Q198" s="18"/>
      <c r="R198" s="18" t="s">
        <v>5333</v>
      </c>
      <c r="S198" s="18" t="s">
        <v>504</v>
      </c>
      <c r="T198" s="18" t="s">
        <v>5067</v>
      </c>
      <c r="U198" s="18" t="s">
        <v>5068</v>
      </c>
      <c r="V198" s="18">
        <v>355</v>
      </c>
      <c r="W198" s="18">
        <v>35588.199999999997</v>
      </c>
      <c r="X198" s="18">
        <v>35588.199999999997</v>
      </c>
      <c r="Y198" s="18">
        <v>2158</v>
      </c>
      <c r="Z198" s="18">
        <v>2158</v>
      </c>
      <c r="AA198" s="18" t="s">
        <v>8461</v>
      </c>
      <c r="AB198" s="18" t="s">
        <v>913</v>
      </c>
      <c r="AC198" s="18"/>
      <c r="AD198" s="18" t="s">
        <v>912</v>
      </c>
      <c r="AE198" s="18" t="s">
        <v>5069</v>
      </c>
      <c r="AF198" s="18"/>
      <c r="AG198" s="18"/>
      <c r="AH198" s="18"/>
      <c r="AI198" s="18"/>
      <c r="AJ198" s="18"/>
      <c r="AK198" s="18"/>
      <c r="AL198" s="18"/>
      <c r="AM198" s="18"/>
      <c r="AN198" s="18"/>
      <c r="AO198" s="18" t="s">
        <v>5070</v>
      </c>
      <c r="AP198" s="18" t="s">
        <v>5071</v>
      </c>
      <c r="AQ198" s="18">
        <v>0</v>
      </c>
      <c r="AR198" s="18">
        <v>0</v>
      </c>
      <c r="AS198" s="18" t="s">
        <v>5879</v>
      </c>
      <c r="AT198" s="18">
        <v>0</v>
      </c>
      <c r="AU198" s="18">
        <v>0</v>
      </c>
      <c r="AV198" s="18">
        <v>0</v>
      </c>
      <c r="AW198" s="18">
        <v>0</v>
      </c>
      <c r="AX198" s="18" t="s">
        <v>911</v>
      </c>
      <c r="AY198" s="18"/>
      <c r="AZ198" s="18"/>
      <c r="BA198" s="18"/>
      <c r="BB198" s="18"/>
      <c r="BC198" s="18"/>
      <c r="BD198" s="18"/>
      <c r="BE198" s="18"/>
      <c r="BF198" s="18" t="s">
        <v>910</v>
      </c>
      <c r="BG198" s="18"/>
      <c r="BH198" s="18"/>
      <c r="BI198" s="18"/>
      <c r="BJ198" s="18"/>
      <c r="BK198" s="18"/>
      <c r="BL198" s="18"/>
      <c r="BM198" s="18"/>
      <c r="BN198" s="18"/>
      <c r="BO198" s="18"/>
      <c r="BP198" s="18"/>
      <c r="BQ198" s="18"/>
      <c r="BR198" s="18"/>
      <c r="BS198" s="18"/>
      <c r="BT198" s="18"/>
      <c r="BU198" s="18"/>
      <c r="BV198" s="18"/>
      <c r="BW198" s="18"/>
      <c r="BX198" s="18"/>
      <c r="BY198" s="18"/>
      <c r="BZ198" s="18"/>
      <c r="CA198" s="18"/>
      <c r="CB198" s="18"/>
      <c r="CC198" s="18"/>
      <c r="CD198" s="18"/>
      <c r="CE198" s="18"/>
      <c r="CF198" s="18"/>
      <c r="CG198" s="18"/>
      <c r="CH198" s="18"/>
      <c r="CI198" s="18"/>
      <c r="CJ198" s="18" t="s">
        <v>5072</v>
      </c>
      <c r="CK198" s="18" t="s">
        <v>5274</v>
      </c>
      <c r="CL198" s="18">
        <v>2</v>
      </c>
      <c r="CM198" s="18"/>
      <c r="CN198" s="18"/>
      <c r="CO198" s="21">
        <v>45900</v>
      </c>
      <c r="CP198" s="18" t="s">
        <v>5079</v>
      </c>
      <c r="CQ198" s="18"/>
      <c r="CR198" s="21"/>
      <c r="CS198" s="18"/>
      <c r="CT198" s="31"/>
      <c r="CU198" s="33"/>
      <c r="CV198" s="67" t="str">
        <f>FLEET7[[#This Row],[Category]]</f>
        <v>Pickup Truck</v>
      </c>
      <c r="CW198" s="22" t="str">
        <f t="shared" si="6"/>
        <v>ET-25</v>
      </c>
      <c r="CX198" s="22" t="str">
        <f>IFERROR(TRIM(MID(FLEET7[[#This Row],[Secondary Asset Identifier]], FIND(" - ", FLEET7[[#This Row],[Secondary Asset Identifier]]) + 3, LEN(FLEET7[[#This Row],[Secondary Asset Identifier]]))),FLEET7[[#This Row],[Emp ID]])</f>
        <v>RODARTE SERRANO, JESUS O</v>
      </c>
      <c r="CY19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240455</v>
      </c>
      <c r="CZ198" s="22" t="str">
        <f>FLEET7[[#This Row],[Assigned]]</f>
        <v>RODARTE SERRANO, JESUS O</v>
      </c>
      <c r="DA198" s="22" t="str">
        <f t="shared" si="7"/>
        <v>ET-25</v>
      </c>
    </row>
    <row r="199" spans="1:105" x14ac:dyDescent="0.3">
      <c r="A199" s="17" t="s">
        <v>5060</v>
      </c>
      <c r="B199" s="18" t="s">
        <v>5061</v>
      </c>
      <c r="C199" s="18" t="s">
        <v>909</v>
      </c>
      <c r="D199" s="18" t="s">
        <v>5062</v>
      </c>
      <c r="E199" s="18" t="s">
        <v>571</v>
      </c>
      <c r="F199" s="18" t="s">
        <v>583</v>
      </c>
      <c r="G199" s="18">
        <v>2024</v>
      </c>
      <c r="H199" s="18" t="s">
        <v>5063</v>
      </c>
      <c r="I199" s="19" t="s">
        <v>5064</v>
      </c>
      <c r="J199" s="18"/>
      <c r="K199" s="20">
        <v>45788.802060185197</v>
      </c>
      <c r="L199" s="18" t="s">
        <v>5191</v>
      </c>
      <c r="M199" s="18"/>
      <c r="N199" s="18"/>
      <c r="O199" s="18"/>
      <c r="P199" s="18"/>
      <c r="Q199" s="18"/>
      <c r="R199" s="18" t="s">
        <v>8462</v>
      </c>
      <c r="S199" s="18" t="s">
        <v>505</v>
      </c>
      <c r="T199" s="18" t="s">
        <v>5067</v>
      </c>
      <c r="U199" s="18" t="s">
        <v>1357</v>
      </c>
      <c r="V199" s="18">
        <v>93</v>
      </c>
      <c r="W199" s="18">
        <v>38181.699999999997</v>
      </c>
      <c r="X199" s="18">
        <v>38181.699999999997</v>
      </c>
      <c r="Y199" s="18">
        <v>2275</v>
      </c>
      <c r="Z199" s="18">
        <v>2275</v>
      </c>
      <c r="AA199" s="18" t="s">
        <v>7879</v>
      </c>
      <c r="AB199" s="18" t="s">
        <v>908</v>
      </c>
      <c r="AC199" s="18"/>
      <c r="AD199" s="18" t="s">
        <v>3417</v>
      </c>
      <c r="AE199" s="18" t="s">
        <v>5069</v>
      </c>
      <c r="AF199" s="18"/>
      <c r="AG199" s="18"/>
      <c r="AH199" s="18" t="s">
        <v>907</v>
      </c>
      <c r="AI199" s="18"/>
      <c r="AJ199" s="18"/>
      <c r="AK199" s="18"/>
      <c r="AL199" s="18"/>
      <c r="AM199" s="18"/>
      <c r="AN199" s="18"/>
      <c r="AO199" s="18" t="s">
        <v>5070</v>
      </c>
      <c r="AP199" s="18"/>
      <c r="AQ199" s="18">
        <v>0</v>
      </c>
      <c r="AR199" s="18">
        <v>0</v>
      </c>
      <c r="AS199" s="18" t="s">
        <v>5879</v>
      </c>
      <c r="AT199" s="18">
        <v>0</v>
      </c>
      <c r="AU199" s="18">
        <v>0</v>
      </c>
      <c r="AV199" s="18">
        <v>0</v>
      </c>
      <c r="AW199" s="18">
        <v>0</v>
      </c>
      <c r="AX199" s="18" t="s">
        <v>3416</v>
      </c>
      <c r="AY199" s="18"/>
      <c r="AZ199" s="18"/>
      <c r="BA199" s="18"/>
      <c r="BB199" s="18"/>
      <c r="BC199" s="18"/>
      <c r="BD199" s="18"/>
      <c r="BE199" s="18"/>
      <c r="BF199" s="18" t="s">
        <v>642</v>
      </c>
      <c r="BG199" s="18"/>
      <c r="BH199" s="18"/>
      <c r="BI199" s="18"/>
      <c r="BJ199" s="18"/>
      <c r="BK199" s="18"/>
      <c r="BL199" s="18"/>
      <c r="BM199" s="18"/>
      <c r="BN199" s="18"/>
      <c r="BO199" s="18"/>
      <c r="BP199" s="18"/>
      <c r="BQ199" s="18"/>
      <c r="BR199" s="18"/>
      <c r="BS199" s="18"/>
      <c r="BT199" s="18"/>
      <c r="BU199" s="18"/>
      <c r="BV199" s="18"/>
      <c r="BW199" s="18"/>
      <c r="BX199" s="18"/>
      <c r="BY199" s="18"/>
      <c r="BZ199" s="18"/>
      <c r="CA199" s="18"/>
      <c r="CB199" s="18"/>
      <c r="CC199" s="18"/>
      <c r="CD199" s="18"/>
      <c r="CE199" s="18"/>
      <c r="CF199" s="18"/>
      <c r="CG199" s="18"/>
      <c r="CH199" s="18"/>
      <c r="CI199" s="18"/>
      <c r="CJ199" s="18" t="s">
        <v>5072</v>
      </c>
      <c r="CK199" s="18" t="s">
        <v>8117</v>
      </c>
      <c r="CL199" s="18">
        <v>2</v>
      </c>
      <c r="CM199" s="18"/>
      <c r="CN199" s="18"/>
      <c r="CO199" s="21">
        <v>46112</v>
      </c>
      <c r="CP199" s="18" t="s">
        <v>5079</v>
      </c>
      <c r="CQ199" s="18"/>
      <c r="CR199" s="21"/>
      <c r="CS199" s="18"/>
      <c r="CT199" s="31"/>
      <c r="CU199" s="33"/>
      <c r="CV199" s="67" t="str">
        <f>FLEET7[[#This Row],[Category]]</f>
        <v>Pickup Truck</v>
      </c>
      <c r="CW199" s="22" t="str">
        <f t="shared" si="6"/>
        <v>ET-26</v>
      </c>
      <c r="CX199" s="22" t="str">
        <f>IFERROR(TRIM(MID(FLEET7[[#This Row],[Secondary Asset Identifier]], FIND(" - ", FLEET7[[#This Row],[Secondary Asset Identifier]]) + 3, LEN(FLEET7[[#This Row],[Secondary Asset Identifier]]))),FLEET7[[#This Row],[Emp ID]])</f>
        <v>Rodriguez, Juan P</v>
      </c>
      <c r="CY19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240075</v>
      </c>
      <c r="CZ199" s="22" t="str">
        <f>FLEET7[[#This Row],[Assigned]]</f>
        <v>Rodriguez, Juan P</v>
      </c>
      <c r="DA199" s="22" t="str">
        <f t="shared" si="7"/>
        <v>ET-26</v>
      </c>
    </row>
    <row r="200" spans="1:105" x14ac:dyDescent="0.3">
      <c r="A200" s="17" t="s">
        <v>5060</v>
      </c>
      <c r="B200" s="18" t="s">
        <v>5061</v>
      </c>
      <c r="C200" s="18" t="s">
        <v>906</v>
      </c>
      <c r="D200" s="18" t="s">
        <v>5062</v>
      </c>
      <c r="E200" s="18" t="s">
        <v>571</v>
      </c>
      <c r="F200" s="18" t="s">
        <v>583</v>
      </c>
      <c r="G200" s="18">
        <v>2024</v>
      </c>
      <c r="H200" s="18" t="s">
        <v>5063</v>
      </c>
      <c r="I200" s="19"/>
      <c r="J200" s="18"/>
      <c r="K200" s="20">
        <v>45789.3811921296</v>
      </c>
      <c r="L200" s="18" t="s">
        <v>5164</v>
      </c>
      <c r="M200" s="18"/>
      <c r="N200" s="18"/>
      <c r="O200" s="18"/>
      <c r="P200" s="18"/>
      <c r="Q200" s="18"/>
      <c r="R200" s="18" t="s">
        <v>7851</v>
      </c>
      <c r="S200" s="18"/>
      <c r="T200" s="18" t="s">
        <v>5067</v>
      </c>
      <c r="U200" s="18" t="s">
        <v>5068</v>
      </c>
      <c r="V200" s="18">
        <v>177</v>
      </c>
      <c r="W200" s="18">
        <v>22391.3</v>
      </c>
      <c r="X200" s="18">
        <v>22391.3</v>
      </c>
      <c r="Y200" s="18">
        <v>1319</v>
      </c>
      <c r="Z200" s="18">
        <v>1319</v>
      </c>
      <c r="AA200" s="18" t="s">
        <v>7880</v>
      </c>
      <c r="AB200" s="18" t="s">
        <v>905</v>
      </c>
      <c r="AC200" s="18"/>
      <c r="AD200" s="18" t="s">
        <v>3344</v>
      </c>
      <c r="AE200" s="18" t="s">
        <v>5069</v>
      </c>
      <c r="AF200" s="18"/>
      <c r="AG200" s="18"/>
      <c r="AH200" s="19" t="s">
        <v>904</v>
      </c>
      <c r="AI200" s="18"/>
      <c r="AJ200" s="18"/>
      <c r="AK200" s="18"/>
      <c r="AL200" s="18"/>
      <c r="AM200" s="18"/>
      <c r="AN200" s="18"/>
      <c r="AO200" s="18" t="s">
        <v>5070</v>
      </c>
      <c r="AP200" s="18"/>
      <c r="AQ200" s="18">
        <v>0</v>
      </c>
      <c r="AR200" s="18">
        <v>0</v>
      </c>
      <c r="AS200" s="18" t="s">
        <v>5879</v>
      </c>
      <c r="AT200" s="18">
        <v>0</v>
      </c>
      <c r="AU200" s="18">
        <v>0</v>
      </c>
      <c r="AV200" s="18">
        <v>0</v>
      </c>
      <c r="AW200" s="18">
        <v>0</v>
      </c>
      <c r="AX200" s="18" t="s">
        <v>3343</v>
      </c>
      <c r="AY200" s="18" t="s">
        <v>5196</v>
      </c>
      <c r="AZ200" s="18">
        <v>61431.62</v>
      </c>
      <c r="BA200" s="18"/>
      <c r="BB200" s="18"/>
      <c r="BC200" s="18"/>
      <c r="BD200" s="18" t="s">
        <v>5130</v>
      </c>
      <c r="BE200" s="18"/>
      <c r="BF200" s="18" t="s">
        <v>642</v>
      </c>
      <c r="BG200" s="18"/>
      <c r="BH200" s="18"/>
      <c r="BI200" s="18"/>
      <c r="BJ200" s="18"/>
      <c r="BK200" s="18"/>
      <c r="BL200" s="18"/>
      <c r="BM200" s="18"/>
      <c r="BN200" s="18"/>
      <c r="BO200" s="18"/>
      <c r="BP200" s="18"/>
      <c r="BQ200" s="18"/>
      <c r="BR200" s="18"/>
      <c r="BS200" s="18"/>
      <c r="BT200" s="18"/>
      <c r="BU200" s="18"/>
      <c r="BV200" s="18"/>
      <c r="BW200" s="18"/>
      <c r="BX200" s="18"/>
      <c r="BY200" s="18"/>
      <c r="BZ200" s="18"/>
      <c r="CA200" s="18"/>
      <c r="CB200" s="18"/>
      <c r="CC200" s="18"/>
      <c r="CD200" s="18"/>
      <c r="CE200" s="18"/>
      <c r="CF200" s="18"/>
      <c r="CG200" s="18"/>
      <c r="CH200" s="18"/>
      <c r="CI200" s="18"/>
      <c r="CJ200" s="18" t="s">
        <v>5072</v>
      </c>
      <c r="CK200" s="18" t="s">
        <v>7735</v>
      </c>
      <c r="CL200" s="18">
        <v>2</v>
      </c>
      <c r="CM200" s="18"/>
      <c r="CN200" s="18"/>
      <c r="CO200" s="21">
        <v>46081</v>
      </c>
      <c r="CP200" s="18" t="s">
        <v>5079</v>
      </c>
      <c r="CQ200" s="18"/>
      <c r="CR200" s="21"/>
      <c r="CS200" s="18"/>
      <c r="CT200" s="31"/>
      <c r="CU200" s="33"/>
      <c r="CV200" s="67" t="str">
        <f>FLEET7[[#This Row],[Category]]</f>
        <v>Pickup Truck</v>
      </c>
      <c r="CW200" s="22" t="str">
        <f t="shared" si="6"/>
        <v>ET-27</v>
      </c>
      <c r="CX200" s="22" t="str">
        <f>IFERROR(TRIM(MID(FLEET7[[#This Row],[Secondary Asset Identifier]], FIND(" - ", FLEET7[[#This Row],[Secondary Asset Identifier]]) + 3, LEN(FLEET7[[#This Row],[Secondary Asset Identifier]]))),FLEET7[[#This Row],[Emp ID]])</f>
        <v>Miramontes, Alonso</v>
      </c>
      <c r="CY20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240442</v>
      </c>
      <c r="CZ200" s="22" t="str">
        <f>FLEET7[[#This Row],[Assigned]]</f>
        <v>Miramontes, Alonso</v>
      </c>
      <c r="DA200" s="22" t="str">
        <f t="shared" si="7"/>
        <v>ET-27</v>
      </c>
    </row>
    <row r="201" spans="1:105" x14ac:dyDescent="0.3">
      <c r="A201" s="17" t="s">
        <v>5060</v>
      </c>
      <c r="B201" s="18" t="s">
        <v>5061</v>
      </c>
      <c r="C201" s="18" t="s">
        <v>3748</v>
      </c>
      <c r="D201" s="18" t="s">
        <v>5062</v>
      </c>
      <c r="E201" s="18" t="s">
        <v>571</v>
      </c>
      <c r="F201" s="18" t="s">
        <v>583</v>
      </c>
      <c r="G201" s="18">
        <v>2024</v>
      </c>
      <c r="H201" s="18" t="s">
        <v>5063</v>
      </c>
      <c r="I201" s="19"/>
      <c r="J201" s="18"/>
      <c r="K201" s="20">
        <v>45789.4242592593</v>
      </c>
      <c r="L201" s="18" t="s">
        <v>5065</v>
      </c>
      <c r="M201" s="18"/>
      <c r="N201" s="18"/>
      <c r="O201" s="18"/>
      <c r="P201" s="18"/>
      <c r="Q201" s="18"/>
      <c r="R201" s="18" t="s">
        <v>6003</v>
      </c>
      <c r="S201" s="18"/>
      <c r="T201" s="18" t="s">
        <v>5067</v>
      </c>
      <c r="U201" s="18" t="s">
        <v>5068</v>
      </c>
      <c r="V201" s="18">
        <v>156</v>
      </c>
      <c r="W201" s="18">
        <v>60243.3</v>
      </c>
      <c r="X201" s="18">
        <v>60243.3</v>
      </c>
      <c r="Y201" s="18">
        <v>2795</v>
      </c>
      <c r="Z201" s="18">
        <v>2795</v>
      </c>
      <c r="AA201" s="18" t="s">
        <v>7881</v>
      </c>
      <c r="AB201" s="18" t="s">
        <v>903</v>
      </c>
      <c r="AC201" s="18"/>
      <c r="AD201" s="18" t="s">
        <v>3428</v>
      </c>
      <c r="AE201" s="18" t="s">
        <v>5069</v>
      </c>
      <c r="AF201" s="18"/>
      <c r="AG201" s="18"/>
      <c r="AH201" s="18"/>
      <c r="AI201" s="18"/>
      <c r="AJ201" s="18"/>
      <c r="AK201" s="18"/>
      <c r="AL201" s="18"/>
      <c r="AM201" s="18"/>
      <c r="AN201" s="18"/>
      <c r="AO201" s="18" t="s">
        <v>5070</v>
      </c>
      <c r="AP201" s="18"/>
      <c r="AQ201" s="18">
        <v>0</v>
      </c>
      <c r="AR201" s="18">
        <v>0</v>
      </c>
      <c r="AS201" s="18" t="s">
        <v>5879</v>
      </c>
      <c r="AT201" s="18">
        <v>0</v>
      </c>
      <c r="AU201" s="18">
        <v>0</v>
      </c>
      <c r="AV201" s="18">
        <v>0</v>
      </c>
      <c r="AW201" s="18">
        <v>0</v>
      </c>
      <c r="AX201" s="18" t="s">
        <v>3427</v>
      </c>
      <c r="AY201" s="18" t="s">
        <v>5196</v>
      </c>
      <c r="AZ201" s="18"/>
      <c r="BA201" s="18"/>
      <c r="BB201" s="18"/>
      <c r="BC201" s="18"/>
      <c r="BD201" s="18"/>
      <c r="BE201" s="18"/>
      <c r="BF201" s="18" t="s">
        <v>746</v>
      </c>
      <c r="BG201" s="18"/>
      <c r="BH201" s="18"/>
      <c r="BI201" s="18"/>
      <c r="BJ201" s="18"/>
      <c r="BK201" s="18"/>
      <c r="BL201" s="18"/>
      <c r="BM201" s="18"/>
      <c r="BN201" s="18"/>
      <c r="BO201" s="18"/>
      <c r="BP201" s="18"/>
      <c r="BQ201" s="18"/>
      <c r="BR201" s="18"/>
      <c r="BS201" s="18"/>
      <c r="BT201" s="18"/>
      <c r="BU201" s="18"/>
      <c r="BV201" s="18"/>
      <c r="BW201" s="18"/>
      <c r="BX201" s="18"/>
      <c r="BY201" s="18"/>
      <c r="BZ201" s="18"/>
      <c r="CA201" s="18"/>
      <c r="CB201" s="18"/>
      <c r="CC201" s="18"/>
      <c r="CD201" s="18"/>
      <c r="CE201" s="18"/>
      <c r="CF201" s="18"/>
      <c r="CG201" s="18"/>
      <c r="CH201" s="18"/>
      <c r="CI201" s="18"/>
      <c r="CJ201" s="18" t="s">
        <v>5072</v>
      </c>
      <c r="CK201" s="18" t="s">
        <v>7736</v>
      </c>
      <c r="CL201" s="18">
        <v>2</v>
      </c>
      <c r="CM201" s="18"/>
      <c r="CN201" s="18"/>
      <c r="CO201" s="21">
        <v>46112</v>
      </c>
      <c r="CP201" s="21" t="s">
        <v>5079</v>
      </c>
      <c r="CQ201" s="18"/>
      <c r="CR201" s="21"/>
      <c r="CS201" s="18"/>
      <c r="CT201" s="31"/>
      <c r="CU201" s="33"/>
      <c r="CV201" s="67" t="str">
        <f>FLEET7[[#This Row],[Category]]</f>
        <v>Pickup Truck</v>
      </c>
      <c r="CW201" s="22" t="str">
        <f t="shared" si="6"/>
        <v>ET-28</v>
      </c>
      <c r="CX201" s="22" t="str">
        <f>IFERROR(TRIM(MID(FLEET7[[#This Row],[Secondary Asset Identifier]], FIND(" - ", FLEET7[[#This Row],[Secondary Asset Identifier]]) + 3, LEN(FLEET7[[#This Row],[Secondary Asset Identifier]]))),FLEET7[[#This Row],[Emp ID]])</f>
        <v>Flores, Jorge L</v>
      </c>
      <c r="CY20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240607</v>
      </c>
      <c r="CZ201" s="22" t="str">
        <f>FLEET7[[#This Row],[Assigned]]</f>
        <v>Flores, Jorge L</v>
      </c>
      <c r="DA201" s="22" t="str">
        <f t="shared" si="7"/>
        <v>ET-28</v>
      </c>
    </row>
    <row r="202" spans="1:105" x14ac:dyDescent="0.3">
      <c r="A202" s="17" t="s">
        <v>5060</v>
      </c>
      <c r="B202" s="18" t="s">
        <v>5061</v>
      </c>
      <c r="C202" s="18" t="s">
        <v>3345</v>
      </c>
      <c r="D202" s="18" t="s">
        <v>5062</v>
      </c>
      <c r="E202" s="18" t="s">
        <v>571</v>
      </c>
      <c r="F202" s="18" t="s">
        <v>583</v>
      </c>
      <c r="G202" s="18">
        <v>2024</v>
      </c>
      <c r="H202" s="18" t="s">
        <v>5063</v>
      </c>
      <c r="I202" s="19" t="s">
        <v>5064</v>
      </c>
      <c r="J202" s="18"/>
      <c r="K202" s="20">
        <v>45789.300648148099</v>
      </c>
      <c r="L202" s="18" t="s">
        <v>5191</v>
      </c>
      <c r="M202" s="18"/>
      <c r="N202" s="18"/>
      <c r="O202" s="18"/>
      <c r="P202" s="18"/>
      <c r="Q202" s="18"/>
      <c r="R202" s="18" t="s">
        <v>8463</v>
      </c>
      <c r="S202" s="18"/>
      <c r="T202" s="18" t="s">
        <v>5067</v>
      </c>
      <c r="U202" s="18" t="s">
        <v>8133</v>
      </c>
      <c r="V202" s="18">
        <v>437</v>
      </c>
      <c r="W202" s="18">
        <v>36335.5</v>
      </c>
      <c r="X202" s="18">
        <v>36335.5</v>
      </c>
      <c r="Y202" s="18">
        <v>2181</v>
      </c>
      <c r="Z202" s="18">
        <v>2181</v>
      </c>
      <c r="AA202" s="18" t="s">
        <v>7853</v>
      </c>
      <c r="AB202" s="18" t="s">
        <v>902</v>
      </c>
      <c r="AC202" s="18"/>
      <c r="AD202" s="18" t="s">
        <v>3409</v>
      </c>
      <c r="AE202" s="18" t="s">
        <v>5069</v>
      </c>
      <c r="AF202" s="18"/>
      <c r="AG202" s="18"/>
      <c r="AH202" s="18"/>
      <c r="AI202" s="18"/>
      <c r="AJ202" s="18"/>
      <c r="AK202" s="18"/>
      <c r="AL202" s="18"/>
      <c r="AM202" s="18"/>
      <c r="AN202" s="18"/>
      <c r="AO202" s="18" t="s">
        <v>5070</v>
      </c>
      <c r="AP202" s="18"/>
      <c r="AQ202" s="18">
        <v>0</v>
      </c>
      <c r="AR202" s="18">
        <v>0</v>
      </c>
      <c r="AS202" s="18" t="s">
        <v>5879</v>
      </c>
      <c r="AT202" s="18">
        <v>0</v>
      </c>
      <c r="AU202" s="18">
        <v>0</v>
      </c>
      <c r="AV202" s="18">
        <v>0</v>
      </c>
      <c r="AW202" s="18">
        <v>0</v>
      </c>
      <c r="AX202" s="18" t="s">
        <v>4180</v>
      </c>
      <c r="AY202" s="18"/>
      <c r="AZ202" s="18"/>
      <c r="BA202" s="18"/>
      <c r="BB202" s="18"/>
      <c r="BC202" s="18"/>
      <c r="BD202" s="18"/>
      <c r="BE202" s="18"/>
      <c r="BF202" s="18" t="s">
        <v>642</v>
      </c>
      <c r="BG202" s="18"/>
      <c r="BH202" s="18"/>
      <c r="BI202" s="18"/>
      <c r="BJ202" s="18"/>
      <c r="BK202" s="18"/>
      <c r="BL202" s="18"/>
      <c r="BM202" s="18"/>
      <c r="BN202" s="18"/>
      <c r="BO202" s="18"/>
      <c r="BP202" s="18"/>
      <c r="BQ202" s="18"/>
      <c r="BR202" s="18"/>
      <c r="BS202" s="18"/>
      <c r="BT202" s="18"/>
      <c r="BU202" s="18"/>
      <c r="BV202" s="18"/>
      <c r="BW202" s="18"/>
      <c r="BX202" s="18"/>
      <c r="BY202" s="18"/>
      <c r="BZ202" s="18"/>
      <c r="CA202" s="18"/>
      <c r="CB202" s="18"/>
      <c r="CC202" s="18"/>
      <c r="CD202" s="18"/>
      <c r="CE202" s="18"/>
      <c r="CF202" s="18"/>
      <c r="CG202" s="18"/>
      <c r="CH202" s="18"/>
      <c r="CI202" s="18"/>
      <c r="CJ202" s="18" t="s">
        <v>5072</v>
      </c>
      <c r="CK202" s="18" t="s">
        <v>5177</v>
      </c>
      <c r="CL202" s="18">
        <v>2</v>
      </c>
      <c r="CM202" s="18"/>
      <c r="CN202" s="18"/>
      <c r="CO202" s="21">
        <v>46112</v>
      </c>
      <c r="CP202" s="18" t="s">
        <v>5079</v>
      </c>
      <c r="CQ202" s="18"/>
      <c r="CR202" s="21"/>
      <c r="CS202" s="18"/>
      <c r="CT202" s="31"/>
      <c r="CU202" s="33"/>
      <c r="CV202" s="67" t="str">
        <f>FLEET7[[#This Row],[Category]]</f>
        <v>Pickup Truck</v>
      </c>
      <c r="CW202" s="22" t="str">
        <f t="shared" si="6"/>
        <v>ET-29</v>
      </c>
      <c r="CX202" s="22" t="str">
        <f>IFERROR(TRIM(MID(FLEET7[[#This Row],[Secondary Asset Identifier]], FIND(" - ", FLEET7[[#This Row],[Secondary Asset Identifier]]) + 3, LEN(FLEET7[[#This Row],[Secondary Asset Identifier]]))),FLEET7[[#This Row],[Emp ID]])</f>
        <v>Rangel, Jose M</v>
      </c>
      <c r="CY20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240067</v>
      </c>
      <c r="CZ202" s="22" t="str">
        <f>FLEET7[[#This Row],[Assigned]]</f>
        <v>Rangel, Jose M</v>
      </c>
      <c r="DA202" s="22" t="str">
        <f t="shared" si="7"/>
        <v>ET-29</v>
      </c>
    </row>
    <row r="203" spans="1:105" x14ac:dyDescent="0.3">
      <c r="A203" s="17" t="s">
        <v>5060</v>
      </c>
      <c r="B203" s="18" t="s">
        <v>5061</v>
      </c>
      <c r="C203" s="18" t="s">
        <v>901</v>
      </c>
      <c r="D203" s="18" t="s">
        <v>5062</v>
      </c>
      <c r="E203" s="18" t="s">
        <v>571</v>
      </c>
      <c r="F203" s="18" t="s">
        <v>583</v>
      </c>
      <c r="G203" s="18">
        <v>2024</v>
      </c>
      <c r="H203" s="18" t="s">
        <v>5063</v>
      </c>
      <c r="I203" s="19" t="s">
        <v>5064</v>
      </c>
      <c r="J203" s="18"/>
      <c r="K203" s="20">
        <v>45789.189513888901</v>
      </c>
      <c r="L203" s="18" t="s">
        <v>5164</v>
      </c>
      <c r="M203" s="18"/>
      <c r="N203" s="18"/>
      <c r="O203" s="18"/>
      <c r="P203" s="18"/>
      <c r="Q203" s="18"/>
      <c r="R203" s="18" t="s">
        <v>8118</v>
      </c>
      <c r="S203" s="18" t="s">
        <v>506</v>
      </c>
      <c r="T203" s="18" t="s">
        <v>5067</v>
      </c>
      <c r="U203" s="18" t="s">
        <v>5068</v>
      </c>
      <c r="V203" s="18">
        <v>450</v>
      </c>
      <c r="W203" s="18">
        <v>41287.5</v>
      </c>
      <c r="X203" s="18">
        <v>41287.5</v>
      </c>
      <c r="Y203" s="18">
        <v>3239</v>
      </c>
      <c r="Z203" s="18">
        <v>3239</v>
      </c>
      <c r="AA203" s="18" t="s">
        <v>7882</v>
      </c>
      <c r="AB203" s="18" t="s">
        <v>900</v>
      </c>
      <c r="AC203" s="18"/>
      <c r="AD203" s="18" t="s">
        <v>3414</v>
      </c>
      <c r="AE203" s="18" t="s">
        <v>5069</v>
      </c>
      <c r="AF203" s="18"/>
      <c r="AG203" s="18"/>
      <c r="AH203" s="18" t="s">
        <v>3412</v>
      </c>
      <c r="AI203" s="18"/>
      <c r="AJ203" s="18"/>
      <c r="AK203" s="18"/>
      <c r="AL203" s="18"/>
      <c r="AM203" s="18"/>
      <c r="AN203" s="18"/>
      <c r="AO203" s="18" t="s">
        <v>5070</v>
      </c>
      <c r="AP203" s="18"/>
      <c r="AQ203" s="18">
        <v>0</v>
      </c>
      <c r="AR203" s="18">
        <v>0</v>
      </c>
      <c r="AS203" s="18" t="s">
        <v>5879</v>
      </c>
      <c r="AT203" s="18">
        <v>0</v>
      </c>
      <c r="AU203" s="18">
        <v>0</v>
      </c>
      <c r="AV203" s="18">
        <v>0</v>
      </c>
      <c r="AW203" s="18">
        <v>0</v>
      </c>
      <c r="AX203" s="18" t="s">
        <v>3413</v>
      </c>
      <c r="AY203" s="18" t="s">
        <v>5145</v>
      </c>
      <c r="AZ203" s="18">
        <v>61431.63</v>
      </c>
      <c r="BA203" s="18"/>
      <c r="BB203" s="18"/>
      <c r="BC203" s="18"/>
      <c r="BD203" s="18"/>
      <c r="BE203" s="18"/>
      <c r="BF203" s="18" t="s">
        <v>642</v>
      </c>
      <c r="BG203" s="18"/>
      <c r="BH203" s="18"/>
      <c r="BI203" s="18"/>
      <c r="BJ203" s="18"/>
      <c r="BK203" s="18"/>
      <c r="BL203" s="18"/>
      <c r="BM203" s="18"/>
      <c r="BN203" s="18"/>
      <c r="BO203" s="18"/>
      <c r="BP203" s="18"/>
      <c r="BQ203" s="18"/>
      <c r="BR203" s="18"/>
      <c r="BS203" s="18"/>
      <c r="BT203" s="18"/>
      <c r="BU203" s="18"/>
      <c r="BV203" s="18"/>
      <c r="BW203" s="18"/>
      <c r="BX203" s="18"/>
      <c r="BY203" s="18"/>
      <c r="BZ203" s="18"/>
      <c r="CA203" s="18"/>
      <c r="CB203" s="18"/>
      <c r="CC203" s="18"/>
      <c r="CD203" s="18"/>
      <c r="CE203" s="18"/>
      <c r="CF203" s="18"/>
      <c r="CG203" s="18"/>
      <c r="CH203" s="18"/>
      <c r="CI203" s="18"/>
      <c r="CJ203" s="18" t="s">
        <v>5072</v>
      </c>
      <c r="CK203" s="18" t="s">
        <v>5651</v>
      </c>
      <c r="CL203" s="18">
        <v>2</v>
      </c>
      <c r="CM203" s="18"/>
      <c r="CN203" s="18"/>
      <c r="CO203" s="21">
        <v>46112</v>
      </c>
      <c r="CP203" s="18" t="s">
        <v>5079</v>
      </c>
      <c r="CQ203" s="18"/>
      <c r="CR203" s="21"/>
      <c r="CS203" s="18"/>
      <c r="CT203" s="31"/>
      <c r="CU203" s="33"/>
      <c r="CV203" s="67" t="str">
        <f>FLEET7[[#This Row],[Category]]</f>
        <v>Pickup Truck</v>
      </c>
      <c r="CW203" s="22" t="str">
        <f t="shared" si="6"/>
        <v>ET-30</v>
      </c>
      <c r="CX203" s="22" t="str">
        <f>IFERROR(TRIM(MID(FLEET7[[#This Row],[Secondary Asset Identifier]], FIND(" - ", FLEET7[[#This Row],[Secondary Asset Identifier]]) + 3, LEN(FLEET7[[#This Row],[Secondary Asset Identifier]]))),FLEET7[[#This Row],[Emp ID]])</f>
        <v>Ruiz, Juan L</v>
      </c>
      <c r="CY20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240080</v>
      </c>
      <c r="CZ203" s="22" t="str">
        <f>FLEET7[[#This Row],[Assigned]]</f>
        <v>Ruiz, Juan L</v>
      </c>
      <c r="DA203" s="22" t="str">
        <f t="shared" si="7"/>
        <v>ET-30</v>
      </c>
    </row>
    <row r="204" spans="1:105" x14ac:dyDescent="0.3">
      <c r="A204" s="17" t="s">
        <v>5060</v>
      </c>
      <c r="B204" s="18" t="s">
        <v>5061</v>
      </c>
      <c r="C204" s="18" t="s">
        <v>899</v>
      </c>
      <c r="D204" s="18" t="s">
        <v>5062</v>
      </c>
      <c r="E204" s="18" t="s">
        <v>571</v>
      </c>
      <c r="F204" s="18" t="s">
        <v>583</v>
      </c>
      <c r="G204" s="18">
        <v>2024</v>
      </c>
      <c r="H204" s="18" t="s">
        <v>5063</v>
      </c>
      <c r="I204" s="19" t="s">
        <v>5064</v>
      </c>
      <c r="J204" s="18"/>
      <c r="K204" s="20">
        <v>45789.426087963002</v>
      </c>
      <c r="L204" s="18" t="s">
        <v>5065</v>
      </c>
      <c r="M204" s="18"/>
      <c r="N204" s="18"/>
      <c r="O204" s="18"/>
      <c r="P204" s="18"/>
      <c r="Q204" s="18"/>
      <c r="R204" s="18" t="s">
        <v>8464</v>
      </c>
      <c r="S204" s="18"/>
      <c r="T204" s="18" t="s">
        <v>5067</v>
      </c>
      <c r="U204" s="18" t="s">
        <v>5068</v>
      </c>
      <c r="V204" s="18">
        <v>447</v>
      </c>
      <c r="W204" s="18">
        <v>32738.3</v>
      </c>
      <c r="X204" s="18">
        <v>32738.3</v>
      </c>
      <c r="Y204" s="18">
        <v>3298</v>
      </c>
      <c r="Z204" s="18">
        <v>3298</v>
      </c>
      <c r="AA204" s="18" t="s">
        <v>7883</v>
      </c>
      <c r="AB204" s="18" t="s">
        <v>898</v>
      </c>
      <c r="AC204" s="18"/>
      <c r="AD204" s="18" t="s">
        <v>3435</v>
      </c>
      <c r="AE204" s="18" t="s">
        <v>5069</v>
      </c>
      <c r="AF204" s="18"/>
      <c r="AG204" s="18"/>
      <c r="AH204" s="18" t="s">
        <v>897</v>
      </c>
      <c r="AI204" s="18"/>
      <c r="AJ204" s="18"/>
      <c r="AK204" s="18"/>
      <c r="AL204" s="18"/>
      <c r="AM204" s="18"/>
      <c r="AN204" s="18"/>
      <c r="AO204" s="18" t="s">
        <v>5070</v>
      </c>
      <c r="AP204" s="18"/>
      <c r="AQ204" s="18">
        <v>0</v>
      </c>
      <c r="AR204" s="18">
        <v>0</v>
      </c>
      <c r="AS204" s="18" t="s">
        <v>5879</v>
      </c>
      <c r="AT204" s="18">
        <v>0</v>
      </c>
      <c r="AU204" s="18">
        <v>0</v>
      </c>
      <c r="AV204" s="18">
        <v>0</v>
      </c>
      <c r="AW204" s="18">
        <v>0</v>
      </c>
      <c r="AX204" s="18" t="s">
        <v>3434</v>
      </c>
      <c r="AY204" s="18" t="s">
        <v>5145</v>
      </c>
      <c r="AZ204" s="18">
        <v>61431.63</v>
      </c>
      <c r="BA204" s="18"/>
      <c r="BB204" s="18"/>
      <c r="BC204" s="18"/>
      <c r="BD204" s="18"/>
      <c r="BE204" s="18"/>
      <c r="BF204" s="18" t="s">
        <v>642</v>
      </c>
      <c r="BG204" s="18"/>
      <c r="BH204" s="18"/>
      <c r="BI204" s="18"/>
      <c r="BJ204" s="18"/>
      <c r="BK204" s="18"/>
      <c r="BL204" s="18"/>
      <c r="BM204" s="18"/>
      <c r="BN204" s="18"/>
      <c r="BO204" s="18"/>
      <c r="BP204" s="18"/>
      <c r="BQ204" s="18"/>
      <c r="BR204" s="18"/>
      <c r="BS204" s="18"/>
      <c r="BT204" s="18"/>
      <c r="BU204" s="18"/>
      <c r="BV204" s="18"/>
      <c r="BW204" s="18"/>
      <c r="BX204" s="18"/>
      <c r="BY204" s="18"/>
      <c r="BZ204" s="18"/>
      <c r="CA204" s="18"/>
      <c r="CB204" s="18"/>
      <c r="CC204" s="18"/>
      <c r="CD204" s="18"/>
      <c r="CE204" s="18"/>
      <c r="CF204" s="18"/>
      <c r="CG204" s="18"/>
      <c r="CH204" s="18"/>
      <c r="CI204" s="18"/>
      <c r="CJ204" s="18" t="s">
        <v>5072</v>
      </c>
      <c r="CK204" s="18" t="s">
        <v>5146</v>
      </c>
      <c r="CL204" s="18">
        <v>2</v>
      </c>
      <c r="CM204" s="18"/>
      <c r="CN204" s="18"/>
      <c r="CO204" s="21">
        <v>46112</v>
      </c>
      <c r="CP204" s="21" t="s">
        <v>5079</v>
      </c>
      <c r="CQ204" s="18"/>
      <c r="CR204" s="21"/>
      <c r="CS204" s="18"/>
      <c r="CT204" s="31"/>
      <c r="CU204" s="33"/>
      <c r="CV204" s="67" t="str">
        <f>FLEET7[[#This Row],[Category]]</f>
        <v>Pickup Truck</v>
      </c>
      <c r="CW204" s="22" t="str">
        <f t="shared" si="6"/>
        <v>ET-31</v>
      </c>
      <c r="CX204" s="22" t="str">
        <f>IFERROR(TRIM(MID(FLEET7[[#This Row],[Secondary Asset Identifier]], FIND(" - ", FLEET7[[#This Row],[Secondary Asset Identifier]]) + 3, LEN(FLEET7[[#This Row],[Secondary Asset Identifier]]))),FLEET7[[#This Row],[Emp ID]])</f>
        <v>Vazquez De La Cruz, Ramiro</v>
      </c>
      <c r="CY20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240624</v>
      </c>
      <c r="CZ204" s="22" t="str">
        <f>FLEET7[[#This Row],[Assigned]]</f>
        <v>Vazquez De La Cruz, Ramiro</v>
      </c>
      <c r="DA204" s="22" t="str">
        <f t="shared" si="7"/>
        <v>ET-31</v>
      </c>
    </row>
    <row r="205" spans="1:105" x14ac:dyDescent="0.3">
      <c r="A205" s="17" t="s">
        <v>5060</v>
      </c>
      <c r="B205" s="18" t="s">
        <v>5061</v>
      </c>
      <c r="C205" s="18" t="s">
        <v>896</v>
      </c>
      <c r="D205" s="18" t="s">
        <v>5062</v>
      </c>
      <c r="E205" s="18" t="s">
        <v>571</v>
      </c>
      <c r="F205" s="18" t="s">
        <v>583</v>
      </c>
      <c r="G205" s="18">
        <v>2024</v>
      </c>
      <c r="H205" s="18" t="s">
        <v>5063</v>
      </c>
      <c r="I205" s="19" t="s">
        <v>5064</v>
      </c>
      <c r="J205" s="18"/>
      <c r="K205" s="20">
        <v>45789.375069444402</v>
      </c>
      <c r="L205" s="18" t="s">
        <v>5164</v>
      </c>
      <c r="M205" s="18"/>
      <c r="N205" s="18"/>
      <c r="O205" s="18"/>
      <c r="P205" s="18"/>
      <c r="Q205" s="18"/>
      <c r="R205" s="18" t="s">
        <v>7845</v>
      </c>
      <c r="S205" s="18" t="s">
        <v>507</v>
      </c>
      <c r="T205" s="18" t="s">
        <v>5067</v>
      </c>
      <c r="U205" s="18" t="s">
        <v>5068</v>
      </c>
      <c r="V205" s="18">
        <v>450</v>
      </c>
      <c r="W205" s="18">
        <v>43357.599999999999</v>
      </c>
      <c r="X205" s="18">
        <v>43357.599999999999</v>
      </c>
      <c r="Y205" s="18">
        <v>1986</v>
      </c>
      <c r="Z205" s="18">
        <v>1986</v>
      </c>
      <c r="AA205" s="18" t="s">
        <v>7884</v>
      </c>
      <c r="AB205" s="18" t="s">
        <v>895</v>
      </c>
      <c r="AC205" s="18"/>
      <c r="AD205" s="18" t="s">
        <v>3443</v>
      </c>
      <c r="AE205" s="18" t="s">
        <v>5069</v>
      </c>
      <c r="AF205" s="18"/>
      <c r="AG205" s="18"/>
      <c r="AH205" s="18"/>
      <c r="AI205" s="18"/>
      <c r="AJ205" s="18"/>
      <c r="AK205" s="18"/>
      <c r="AL205" s="18"/>
      <c r="AM205" s="18"/>
      <c r="AN205" s="18"/>
      <c r="AO205" s="18" t="s">
        <v>5070</v>
      </c>
      <c r="AP205" s="18"/>
      <c r="AQ205" s="18">
        <v>0</v>
      </c>
      <c r="AR205" s="18">
        <v>0</v>
      </c>
      <c r="AS205" s="18" t="s">
        <v>5879</v>
      </c>
      <c r="AT205" s="18">
        <v>0</v>
      </c>
      <c r="AU205" s="18">
        <v>0</v>
      </c>
      <c r="AV205" s="18">
        <v>0</v>
      </c>
      <c r="AW205" s="18">
        <v>0</v>
      </c>
      <c r="AX205" s="18" t="s">
        <v>3442</v>
      </c>
      <c r="AY205" s="18"/>
      <c r="AZ205" s="18"/>
      <c r="BA205" s="18"/>
      <c r="BB205" s="18"/>
      <c r="BC205" s="18"/>
      <c r="BD205" s="18"/>
      <c r="BE205" s="18"/>
      <c r="BF205" s="18" t="s">
        <v>703</v>
      </c>
      <c r="BG205" s="18"/>
      <c r="BH205" s="18"/>
      <c r="BI205" s="18"/>
      <c r="BJ205" s="18"/>
      <c r="BK205" s="18"/>
      <c r="BL205" s="18"/>
      <c r="BM205" s="18"/>
      <c r="BN205" s="18"/>
      <c r="BO205" s="18"/>
      <c r="BP205" s="18"/>
      <c r="BQ205" s="18"/>
      <c r="BR205" s="18"/>
      <c r="BS205" s="18"/>
      <c r="BT205" s="18"/>
      <c r="BU205" s="18"/>
      <c r="BV205" s="18"/>
      <c r="BW205" s="18"/>
      <c r="BX205" s="18"/>
      <c r="BY205" s="18"/>
      <c r="BZ205" s="18"/>
      <c r="CA205" s="18"/>
      <c r="CB205" s="18"/>
      <c r="CC205" s="18"/>
      <c r="CD205" s="18"/>
      <c r="CE205" s="18"/>
      <c r="CF205" s="18"/>
      <c r="CG205" s="18"/>
      <c r="CH205" s="18"/>
      <c r="CI205" s="18"/>
      <c r="CJ205" s="18" t="s">
        <v>5072</v>
      </c>
      <c r="CK205" s="18" t="s">
        <v>5092</v>
      </c>
      <c r="CL205" s="18">
        <v>2</v>
      </c>
      <c r="CM205" s="18"/>
      <c r="CN205" s="18"/>
      <c r="CO205" s="21">
        <v>46112</v>
      </c>
      <c r="CP205" s="18" t="s">
        <v>5079</v>
      </c>
      <c r="CQ205" s="18"/>
      <c r="CR205" s="21"/>
      <c r="CS205" s="18"/>
      <c r="CT205" s="31"/>
      <c r="CU205" s="33"/>
      <c r="CV205" s="67" t="str">
        <f>FLEET7[[#This Row],[Category]]</f>
        <v>Pickup Truck</v>
      </c>
      <c r="CW205" s="22" t="str">
        <f t="shared" si="6"/>
        <v>ET-32</v>
      </c>
      <c r="CX205" s="22" t="str">
        <f>IFERROR(TRIM(MID(FLEET7[[#This Row],[Secondary Asset Identifier]], FIND(" - ", FLEET7[[#This Row],[Secondary Asset Identifier]]) + 3, LEN(FLEET7[[#This Row],[Secondary Asset Identifier]]))),FLEET7[[#This Row],[Emp ID]])</f>
        <v>Garcia-Andrade, Uriel</v>
      </c>
      <c r="CY20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440061</v>
      </c>
      <c r="CZ205" s="22" t="str">
        <f>FLEET7[[#This Row],[Assigned]]</f>
        <v>Garcia-Andrade, Uriel</v>
      </c>
      <c r="DA205" s="22" t="str">
        <f t="shared" si="7"/>
        <v>ET-32</v>
      </c>
    </row>
    <row r="206" spans="1:105" x14ac:dyDescent="0.3">
      <c r="A206" s="17" t="s">
        <v>5060</v>
      </c>
      <c r="B206" s="18" t="s">
        <v>5061</v>
      </c>
      <c r="C206" s="18" t="s">
        <v>3346</v>
      </c>
      <c r="D206" s="18" t="s">
        <v>5062</v>
      </c>
      <c r="E206" s="18" t="s">
        <v>571</v>
      </c>
      <c r="F206" s="18" t="s">
        <v>583</v>
      </c>
      <c r="G206" s="18">
        <v>2024</v>
      </c>
      <c r="H206" s="18" t="s">
        <v>5063</v>
      </c>
      <c r="I206" s="19"/>
      <c r="J206" s="18"/>
      <c r="K206" s="20">
        <v>45789.387337963002</v>
      </c>
      <c r="L206" s="18" t="s">
        <v>5164</v>
      </c>
      <c r="M206" s="18"/>
      <c r="N206" s="18"/>
      <c r="O206" s="18"/>
      <c r="P206" s="18"/>
      <c r="Q206" s="18"/>
      <c r="R206" s="18" t="s">
        <v>8264</v>
      </c>
      <c r="S206" s="18"/>
      <c r="T206" s="18" t="s">
        <v>5067</v>
      </c>
      <c r="U206" s="18" t="s">
        <v>5068</v>
      </c>
      <c r="V206" s="18">
        <v>437</v>
      </c>
      <c r="W206" s="18">
        <v>34618.9</v>
      </c>
      <c r="X206" s="18">
        <v>34618.9</v>
      </c>
      <c r="Y206" s="18">
        <v>1854</v>
      </c>
      <c r="Z206" s="18">
        <v>1854</v>
      </c>
      <c r="AA206" s="18" t="s">
        <v>7885</v>
      </c>
      <c r="AB206" s="18" t="s">
        <v>894</v>
      </c>
      <c r="AC206" s="18"/>
      <c r="AD206" s="18" t="s">
        <v>3408</v>
      </c>
      <c r="AE206" s="18" t="s">
        <v>5069</v>
      </c>
      <c r="AF206" s="18"/>
      <c r="AG206" s="18"/>
      <c r="AH206" s="18"/>
      <c r="AI206" s="18"/>
      <c r="AJ206" s="18"/>
      <c r="AK206" s="18"/>
      <c r="AL206" s="18"/>
      <c r="AM206" s="18"/>
      <c r="AN206" s="18"/>
      <c r="AO206" s="18" t="s">
        <v>5070</v>
      </c>
      <c r="AP206" s="18"/>
      <c r="AQ206" s="18">
        <v>0</v>
      </c>
      <c r="AR206" s="18">
        <v>0</v>
      </c>
      <c r="AS206" s="18" t="s">
        <v>5879</v>
      </c>
      <c r="AT206" s="18">
        <v>0</v>
      </c>
      <c r="AU206" s="18">
        <v>0</v>
      </c>
      <c r="AV206" s="18">
        <v>0</v>
      </c>
      <c r="AW206" s="18">
        <v>0</v>
      </c>
      <c r="AX206" s="18" t="s">
        <v>3407</v>
      </c>
      <c r="AY206" s="18"/>
      <c r="AZ206" s="18"/>
      <c r="BA206" s="18"/>
      <c r="BB206" s="18"/>
      <c r="BC206" s="18"/>
      <c r="BD206" s="18"/>
      <c r="BE206" s="18"/>
      <c r="BF206" s="18" t="s">
        <v>775</v>
      </c>
      <c r="BG206" s="18"/>
      <c r="BH206" s="18"/>
      <c r="BI206" s="18"/>
      <c r="BJ206" s="18"/>
      <c r="BK206" s="18"/>
      <c r="BL206" s="18"/>
      <c r="BM206" s="18"/>
      <c r="BN206" s="18"/>
      <c r="BO206" s="18"/>
      <c r="BP206" s="18"/>
      <c r="BQ206" s="18"/>
      <c r="BR206" s="18"/>
      <c r="BS206" s="18"/>
      <c r="BT206" s="18"/>
      <c r="BU206" s="18"/>
      <c r="BV206" s="18"/>
      <c r="BW206" s="18"/>
      <c r="BX206" s="18"/>
      <c r="BY206" s="18"/>
      <c r="BZ206" s="18"/>
      <c r="CA206" s="18"/>
      <c r="CB206" s="18"/>
      <c r="CC206" s="18"/>
      <c r="CD206" s="18"/>
      <c r="CE206" s="18"/>
      <c r="CF206" s="18"/>
      <c r="CG206" s="18"/>
      <c r="CH206" s="18"/>
      <c r="CI206" s="18"/>
      <c r="CJ206" s="18" t="s">
        <v>5072</v>
      </c>
      <c r="CK206" s="18" t="s">
        <v>5163</v>
      </c>
      <c r="CL206" s="18">
        <v>2</v>
      </c>
      <c r="CM206" s="18"/>
      <c r="CN206" s="18"/>
      <c r="CO206" s="21">
        <v>46112</v>
      </c>
      <c r="CP206" s="18" t="s">
        <v>5079</v>
      </c>
      <c r="CQ206" s="18"/>
      <c r="CR206" s="21"/>
      <c r="CS206" s="18"/>
      <c r="CT206" s="31"/>
      <c r="CU206" s="33"/>
      <c r="CV206" s="67" t="str">
        <f>FLEET7[[#This Row],[Category]]</f>
        <v>Pickup Truck</v>
      </c>
      <c r="CW206" s="22" t="str">
        <f t="shared" si="6"/>
        <v>ET-33</v>
      </c>
      <c r="CX206" s="22" t="str">
        <f>IFERROR(TRIM(MID(FLEET7[[#This Row],[Secondary Asset Identifier]], FIND(" - ", FLEET7[[#This Row],[Secondary Asset Identifier]]) + 3, LEN(FLEET7[[#This Row],[Secondary Asset Identifier]]))),FLEET7[[#This Row],[Emp ID]])</f>
        <v>Lopez Lira, Jose P</v>
      </c>
      <c r="CY20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240049</v>
      </c>
      <c r="CZ206" s="22" t="str">
        <f>FLEET7[[#This Row],[Assigned]]</f>
        <v>Lopez Lira, Jose P</v>
      </c>
      <c r="DA206" s="22" t="str">
        <f t="shared" si="7"/>
        <v>ET-33</v>
      </c>
    </row>
    <row r="207" spans="1:105" x14ac:dyDescent="0.3">
      <c r="A207" s="17" t="s">
        <v>5060</v>
      </c>
      <c r="B207" s="18" t="s">
        <v>5061</v>
      </c>
      <c r="C207" s="18" t="s">
        <v>893</v>
      </c>
      <c r="D207" s="18" t="s">
        <v>5062</v>
      </c>
      <c r="E207" s="18" t="s">
        <v>571</v>
      </c>
      <c r="F207" s="18" t="s">
        <v>583</v>
      </c>
      <c r="G207" s="18">
        <v>2024</v>
      </c>
      <c r="H207" s="18" t="s">
        <v>5063</v>
      </c>
      <c r="I207" s="19" t="s">
        <v>5064</v>
      </c>
      <c r="J207" s="18"/>
      <c r="K207" s="20">
        <v>45789.424386574101</v>
      </c>
      <c r="L207" s="18" t="s">
        <v>5065</v>
      </c>
      <c r="M207" s="18"/>
      <c r="N207" s="18"/>
      <c r="O207" s="18"/>
      <c r="P207" s="18"/>
      <c r="Q207" s="18"/>
      <c r="R207" s="18" t="s">
        <v>8465</v>
      </c>
      <c r="S207" s="18"/>
      <c r="T207" s="18" t="s">
        <v>5067</v>
      </c>
      <c r="U207" s="18" t="s">
        <v>5068</v>
      </c>
      <c r="V207" s="18">
        <v>107</v>
      </c>
      <c r="W207" s="18">
        <v>56740</v>
      </c>
      <c r="X207" s="18">
        <v>56740</v>
      </c>
      <c r="Y207" s="18">
        <v>3060</v>
      </c>
      <c r="Z207" s="18">
        <v>3060</v>
      </c>
      <c r="AA207" s="18" t="s">
        <v>7886</v>
      </c>
      <c r="AB207" s="18" t="s">
        <v>892</v>
      </c>
      <c r="AC207" s="18" t="s">
        <v>5633</v>
      </c>
      <c r="AD207" s="18" t="s">
        <v>3388</v>
      </c>
      <c r="AE207" s="18" t="s">
        <v>5069</v>
      </c>
      <c r="AF207" s="18"/>
      <c r="AG207" s="18"/>
      <c r="AH207" s="18"/>
      <c r="AI207" s="18"/>
      <c r="AJ207" s="18"/>
      <c r="AK207" s="18"/>
      <c r="AL207" s="18"/>
      <c r="AM207" s="18"/>
      <c r="AN207" s="18"/>
      <c r="AO207" s="18" t="s">
        <v>5070</v>
      </c>
      <c r="AP207" s="18"/>
      <c r="AQ207" s="18">
        <v>0</v>
      </c>
      <c r="AR207" s="18">
        <v>0</v>
      </c>
      <c r="AS207" s="18" t="s">
        <v>5879</v>
      </c>
      <c r="AT207" s="18">
        <v>0</v>
      </c>
      <c r="AU207" s="18">
        <v>0</v>
      </c>
      <c r="AV207" s="18">
        <v>0</v>
      </c>
      <c r="AW207" s="18">
        <v>0</v>
      </c>
      <c r="AX207" s="18" t="s">
        <v>3387</v>
      </c>
      <c r="AY207" s="18" t="s">
        <v>5196</v>
      </c>
      <c r="AZ207" s="18">
        <v>61431.63</v>
      </c>
      <c r="BA207" s="18"/>
      <c r="BB207" s="18"/>
      <c r="BC207" s="18"/>
      <c r="BD207" s="18"/>
      <c r="BE207" s="18"/>
      <c r="BF207" s="18" t="s">
        <v>703</v>
      </c>
      <c r="BG207" s="18"/>
      <c r="BH207" s="18"/>
      <c r="BI207" s="18"/>
      <c r="BJ207" s="18"/>
      <c r="BK207" s="18"/>
      <c r="BL207" s="18"/>
      <c r="BM207" s="18"/>
      <c r="BN207" s="18"/>
      <c r="BO207" s="18"/>
      <c r="BP207" s="18"/>
      <c r="BQ207" s="18"/>
      <c r="BR207" s="18"/>
      <c r="BS207" s="18"/>
      <c r="BT207" s="18"/>
      <c r="BU207" s="18"/>
      <c r="BV207" s="18"/>
      <c r="BW207" s="18"/>
      <c r="BX207" s="18"/>
      <c r="BY207" s="18"/>
      <c r="BZ207" s="18"/>
      <c r="CA207" s="18"/>
      <c r="CB207" s="18"/>
      <c r="CC207" s="18"/>
      <c r="CD207" s="18"/>
      <c r="CE207" s="18"/>
      <c r="CF207" s="18"/>
      <c r="CG207" s="18"/>
      <c r="CH207" s="18"/>
      <c r="CI207" s="18"/>
      <c r="CJ207" s="18" t="s">
        <v>5072</v>
      </c>
      <c r="CK207" s="18" t="s">
        <v>7887</v>
      </c>
      <c r="CL207" s="18">
        <v>2</v>
      </c>
      <c r="CM207" s="18"/>
      <c r="CN207" s="18"/>
      <c r="CO207" s="21">
        <v>46112</v>
      </c>
      <c r="CP207" s="18" t="s">
        <v>5079</v>
      </c>
      <c r="CQ207" s="18"/>
      <c r="CR207" s="21"/>
      <c r="CS207" s="18"/>
      <c r="CT207" s="31"/>
      <c r="CU207" s="33"/>
      <c r="CV207" s="67" t="str">
        <f>FLEET7[[#This Row],[Category]]</f>
        <v>Pickup Truck</v>
      </c>
      <c r="CW207" s="22" t="str">
        <f t="shared" si="6"/>
        <v>ET-34</v>
      </c>
      <c r="CX207" s="22" t="str">
        <f>IFERROR(TRIM(MID(FLEET7[[#This Row],[Secondary Asset Identifier]], FIND(" - ", FLEET7[[#This Row],[Secondary Asset Identifier]]) + 3, LEN(FLEET7[[#This Row],[Secondary Asset Identifier]]))),FLEET7[[#This Row],[Emp ID]])</f>
        <v>Reyes, Aureliano</v>
      </c>
      <c r="CY20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440273</v>
      </c>
      <c r="CZ207" s="22" t="str">
        <f>FLEET7[[#This Row],[Assigned]]</f>
        <v>Reyes, Aureliano</v>
      </c>
      <c r="DA207" s="22" t="str">
        <f t="shared" si="7"/>
        <v>ET-34</v>
      </c>
    </row>
    <row r="208" spans="1:105" x14ac:dyDescent="0.3">
      <c r="A208" s="17" t="s">
        <v>5060</v>
      </c>
      <c r="B208" s="18" t="s">
        <v>5061</v>
      </c>
      <c r="C208" s="18" t="s">
        <v>3347</v>
      </c>
      <c r="D208" s="18" t="s">
        <v>5062</v>
      </c>
      <c r="E208" s="18" t="s">
        <v>571</v>
      </c>
      <c r="F208" s="18" t="s">
        <v>583</v>
      </c>
      <c r="G208" s="18">
        <v>2024</v>
      </c>
      <c r="H208" s="18" t="s">
        <v>5063</v>
      </c>
      <c r="I208" s="19" t="s">
        <v>5064</v>
      </c>
      <c r="J208" s="18"/>
      <c r="K208" s="20">
        <v>45789.379108796304</v>
      </c>
      <c r="L208" s="18" t="s">
        <v>5164</v>
      </c>
      <c r="M208" s="18"/>
      <c r="N208" s="18"/>
      <c r="O208" s="18"/>
      <c r="P208" s="18"/>
      <c r="Q208" s="18"/>
      <c r="R208" s="18" t="s">
        <v>8466</v>
      </c>
      <c r="S208" s="18"/>
      <c r="T208" s="18" t="s">
        <v>5067</v>
      </c>
      <c r="U208" s="18" t="s">
        <v>5068</v>
      </c>
      <c r="V208" s="18">
        <v>419</v>
      </c>
      <c r="W208" s="18">
        <v>27198.400000000001</v>
      </c>
      <c r="X208" s="18">
        <v>27198.400000000001</v>
      </c>
      <c r="Y208" s="18">
        <v>2069</v>
      </c>
      <c r="Z208" s="18">
        <v>2069</v>
      </c>
      <c r="AA208" s="18" t="s">
        <v>7888</v>
      </c>
      <c r="AB208" s="18" t="s">
        <v>891</v>
      </c>
      <c r="AC208" s="18"/>
      <c r="AD208" s="18" t="s">
        <v>3402</v>
      </c>
      <c r="AE208" s="18" t="s">
        <v>5069</v>
      </c>
      <c r="AF208" s="18"/>
      <c r="AG208" s="18"/>
      <c r="AH208" s="18" t="s">
        <v>889</v>
      </c>
      <c r="AI208" s="18"/>
      <c r="AJ208" s="18"/>
      <c r="AK208" s="18"/>
      <c r="AL208" s="18"/>
      <c r="AM208" s="18"/>
      <c r="AN208" s="18"/>
      <c r="AO208" s="18" t="s">
        <v>5070</v>
      </c>
      <c r="AP208" s="18"/>
      <c r="AQ208" s="18">
        <v>0</v>
      </c>
      <c r="AR208" s="18">
        <v>0</v>
      </c>
      <c r="AS208" s="18" t="s">
        <v>5879</v>
      </c>
      <c r="AT208" s="18">
        <v>0</v>
      </c>
      <c r="AU208" s="18">
        <v>0</v>
      </c>
      <c r="AV208" s="18">
        <v>0</v>
      </c>
      <c r="AW208" s="18">
        <v>0</v>
      </c>
      <c r="AX208" s="18" t="s">
        <v>3401</v>
      </c>
      <c r="AY208" s="18" t="s">
        <v>5196</v>
      </c>
      <c r="AZ208" s="18"/>
      <c r="BA208" s="18"/>
      <c r="BB208" s="18"/>
      <c r="BC208" s="18"/>
      <c r="BD208" s="18"/>
      <c r="BE208" s="18"/>
      <c r="BF208" s="18" t="s">
        <v>642</v>
      </c>
      <c r="BG208" s="18"/>
      <c r="BH208" s="18"/>
      <c r="BI208" s="18"/>
      <c r="BJ208" s="18"/>
      <c r="BK208" s="18"/>
      <c r="BL208" s="18"/>
      <c r="BM208" s="18"/>
      <c r="BN208" s="18"/>
      <c r="BO208" s="18"/>
      <c r="BP208" s="18"/>
      <c r="BQ208" s="18"/>
      <c r="BR208" s="18"/>
      <c r="BS208" s="18"/>
      <c r="BT208" s="18"/>
      <c r="BU208" s="18"/>
      <c r="BV208" s="18"/>
      <c r="BW208" s="18"/>
      <c r="BX208" s="18"/>
      <c r="BY208" s="18"/>
      <c r="BZ208" s="18"/>
      <c r="CA208" s="18"/>
      <c r="CB208" s="18"/>
      <c r="CC208" s="18"/>
      <c r="CD208" s="18"/>
      <c r="CE208" s="18"/>
      <c r="CF208" s="18"/>
      <c r="CG208" s="18"/>
      <c r="CH208" s="18"/>
      <c r="CI208" s="18"/>
      <c r="CJ208" s="18" t="s">
        <v>5072</v>
      </c>
      <c r="CK208" s="18" t="s">
        <v>5197</v>
      </c>
      <c r="CL208" s="18">
        <v>2</v>
      </c>
      <c r="CM208" s="18"/>
      <c r="CN208" s="18"/>
      <c r="CO208" s="21">
        <v>46112</v>
      </c>
      <c r="CP208" s="18" t="s">
        <v>5079</v>
      </c>
      <c r="CQ208" s="18"/>
      <c r="CR208" s="21"/>
      <c r="CS208" s="18"/>
      <c r="CT208" s="31"/>
      <c r="CU208" s="33"/>
      <c r="CV208" s="67" t="str">
        <f>FLEET7[[#This Row],[Category]]</f>
        <v>Pickup Truck</v>
      </c>
      <c r="CW208" s="22" t="str">
        <f t="shared" si="6"/>
        <v>ET-35</v>
      </c>
      <c r="CX208" s="22" t="str">
        <f>IFERROR(TRIM(MID(FLEET7[[#This Row],[Secondary Asset Identifier]], FIND(" - ", FLEET7[[#This Row],[Secondary Asset Identifier]]) + 3, LEN(FLEET7[[#This Row],[Secondary Asset Identifier]]))),FLEET7[[#This Row],[Emp ID]])</f>
        <v>Lopez Soto, Jesus</v>
      </c>
      <c r="CY20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240050</v>
      </c>
      <c r="CZ208" s="22" t="str">
        <f>FLEET7[[#This Row],[Assigned]]</f>
        <v>Lopez Soto, Jesus</v>
      </c>
      <c r="DA208" s="22" t="str">
        <f t="shared" si="7"/>
        <v>ET-35</v>
      </c>
    </row>
    <row r="209" spans="1:105" x14ac:dyDescent="0.3">
      <c r="A209" s="55" t="s">
        <v>5060</v>
      </c>
      <c r="B209" s="56" t="s">
        <v>5061</v>
      </c>
      <c r="C209" s="56" t="s">
        <v>888</v>
      </c>
      <c r="D209" s="56" t="s">
        <v>5062</v>
      </c>
      <c r="E209" s="56" t="s">
        <v>571</v>
      </c>
      <c r="F209" s="56" t="s">
        <v>583</v>
      </c>
      <c r="G209" s="56">
        <v>2024</v>
      </c>
      <c r="H209" s="56" t="s">
        <v>5063</v>
      </c>
      <c r="I209" s="57" t="s">
        <v>5064</v>
      </c>
      <c r="J209" s="56"/>
      <c r="K209" s="56">
        <v>45789.426979166703</v>
      </c>
      <c r="L209" s="56" t="s">
        <v>5065</v>
      </c>
      <c r="M209" s="56"/>
      <c r="N209" s="56"/>
      <c r="O209" s="56"/>
      <c r="P209" s="56"/>
      <c r="Q209" s="56"/>
      <c r="R209" s="56" t="s">
        <v>8467</v>
      </c>
      <c r="S209" s="56"/>
      <c r="T209" s="56" t="s">
        <v>5067</v>
      </c>
      <c r="U209" s="56" t="s">
        <v>5068</v>
      </c>
      <c r="V209" s="56">
        <v>13</v>
      </c>
      <c r="W209" s="56">
        <v>67753.7</v>
      </c>
      <c r="X209" s="56">
        <v>67753.7</v>
      </c>
      <c r="Y209" s="56">
        <v>2309</v>
      </c>
      <c r="Z209" s="56">
        <v>2309</v>
      </c>
      <c r="AA209" s="56" t="s">
        <v>7889</v>
      </c>
      <c r="AB209" s="56" t="s">
        <v>887</v>
      </c>
      <c r="AC209" s="56"/>
      <c r="AD209" s="56" t="s">
        <v>3386</v>
      </c>
      <c r="AE209" s="56" t="s">
        <v>5069</v>
      </c>
      <c r="AF209" s="56"/>
      <c r="AG209" s="56"/>
      <c r="AH209" s="56"/>
      <c r="AI209" s="56"/>
      <c r="AJ209" s="56"/>
      <c r="AK209" s="56"/>
      <c r="AL209" s="56"/>
      <c r="AM209" s="56"/>
      <c r="AN209" s="56"/>
      <c r="AO209" s="56" t="s">
        <v>5070</v>
      </c>
      <c r="AP209" s="56"/>
      <c r="AQ209" s="56">
        <v>0</v>
      </c>
      <c r="AR209" s="56">
        <v>0</v>
      </c>
      <c r="AS209" s="56" t="s">
        <v>5879</v>
      </c>
      <c r="AT209" s="56">
        <v>0</v>
      </c>
      <c r="AU209" s="56">
        <v>0</v>
      </c>
      <c r="AV209" s="56">
        <v>0</v>
      </c>
      <c r="AW209" s="56">
        <v>0</v>
      </c>
      <c r="AX209" s="56" t="s">
        <v>3385</v>
      </c>
      <c r="AY209" s="56"/>
      <c r="AZ209" s="56"/>
      <c r="BA209" s="56"/>
      <c r="BB209" s="56"/>
      <c r="BC209" s="56"/>
      <c r="BD209" s="56"/>
      <c r="BE209" s="56"/>
      <c r="BF209" s="56"/>
      <c r="BG209" s="56"/>
      <c r="BH209" s="56"/>
      <c r="BI209" s="56"/>
      <c r="BJ209" s="56"/>
      <c r="BK209" s="56"/>
      <c r="BL209" s="56"/>
      <c r="BM209" s="56"/>
      <c r="BN209" s="56"/>
      <c r="BO209" s="56"/>
      <c r="BP209" s="56"/>
      <c r="BQ209" s="56"/>
      <c r="BR209" s="56"/>
      <c r="BS209" s="56"/>
      <c r="BT209" s="56"/>
      <c r="BU209" s="56"/>
      <c r="BV209" s="56"/>
      <c r="BW209" s="56"/>
      <c r="BX209" s="56"/>
      <c r="BY209" s="56"/>
      <c r="BZ209" s="56"/>
      <c r="CA209" s="56"/>
      <c r="CB209" s="56"/>
      <c r="CC209" s="56"/>
      <c r="CD209" s="56"/>
      <c r="CE209" s="56"/>
      <c r="CF209" s="56"/>
      <c r="CG209" s="56"/>
      <c r="CH209" s="56"/>
      <c r="CI209" s="56"/>
      <c r="CJ209" s="56" t="s">
        <v>5072</v>
      </c>
      <c r="CK209" s="56" t="s">
        <v>5991</v>
      </c>
      <c r="CL209" s="56">
        <v>2</v>
      </c>
      <c r="CM209" s="56"/>
      <c r="CN209" s="56"/>
      <c r="CO209" s="58">
        <v>46112</v>
      </c>
      <c r="CP209" s="56" t="s">
        <v>5079</v>
      </c>
      <c r="CQ209" s="56"/>
      <c r="CR209" s="58"/>
      <c r="CS209" s="56"/>
      <c r="CT209" s="59"/>
      <c r="CU209" s="60"/>
      <c r="CV209" s="68" t="str">
        <f>FLEET7[[#This Row],[Category]]</f>
        <v>Pickup Truck</v>
      </c>
      <c r="CW209" s="62" t="str">
        <f t="shared" si="6"/>
        <v>ET-36</v>
      </c>
      <c r="CX209" s="62" t="str">
        <f>IFERROR(TRIM(MID(FLEET7[[#This Row],[Secondary Asset Identifier]], FIND(" - ", FLEET7[[#This Row],[Secondary Asset Identifier]]) + 3, LEN(FLEET7[[#This Row],[Secondary Asset Identifier]]))),FLEET7[[#This Row],[Emp ID]])</f>
        <v>Gonzalez, Alonzo</v>
      </c>
      <c r="CY209"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440072</v>
      </c>
      <c r="CZ209" s="62" t="str">
        <f>FLEET7[[#This Row],[Assigned]]</f>
        <v>Gonzalez, Alonzo</v>
      </c>
      <c r="DA209" s="62" t="str">
        <f t="shared" si="7"/>
        <v>ET-36</v>
      </c>
    </row>
    <row r="210" spans="1:105" x14ac:dyDescent="0.3">
      <c r="A210" s="55" t="s">
        <v>5060</v>
      </c>
      <c r="B210" s="56" t="s">
        <v>5061</v>
      </c>
      <c r="C210" s="56" t="s">
        <v>886</v>
      </c>
      <c r="D210" s="56" t="s">
        <v>5062</v>
      </c>
      <c r="E210" s="56" t="s">
        <v>571</v>
      </c>
      <c r="F210" s="56" t="s">
        <v>583</v>
      </c>
      <c r="G210" s="56">
        <v>2024</v>
      </c>
      <c r="H210" s="56" t="s">
        <v>5063</v>
      </c>
      <c r="I210" s="57" t="s">
        <v>5064</v>
      </c>
      <c r="J210" s="56"/>
      <c r="K210" s="56">
        <v>45789.428009259304</v>
      </c>
      <c r="L210" s="56" t="s">
        <v>5065</v>
      </c>
      <c r="M210" s="56"/>
      <c r="N210" s="56"/>
      <c r="O210" s="56"/>
      <c r="P210" s="56"/>
      <c r="Q210" s="56"/>
      <c r="R210" s="56" t="s">
        <v>8468</v>
      </c>
      <c r="S210" s="56" t="s">
        <v>508</v>
      </c>
      <c r="T210" s="56" t="s">
        <v>5067</v>
      </c>
      <c r="U210" s="56" t="s">
        <v>5068</v>
      </c>
      <c r="V210" s="56">
        <v>222</v>
      </c>
      <c r="W210" s="56">
        <v>42035.3</v>
      </c>
      <c r="X210" s="56">
        <v>42035.3</v>
      </c>
      <c r="Y210" s="56">
        <v>2480</v>
      </c>
      <c r="Z210" s="56">
        <v>2480</v>
      </c>
      <c r="AA210" s="56" t="s">
        <v>7890</v>
      </c>
      <c r="AB210" s="56" t="s">
        <v>885</v>
      </c>
      <c r="AC210" s="56" t="s">
        <v>5715</v>
      </c>
      <c r="AD210" s="56" t="s">
        <v>3437</v>
      </c>
      <c r="AE210" s="56" t="s">
        <v>5069</v>
      </c>
      <c r="AF210" s="56"/>
      <c r="AG210" s="56"/>
      <c r="AH210" s="56"/>
      <c r="AI210" s="56"/>
      <c r="AJ210" s="56"/>
      <c r="AK210" s="56"/>
      <c r="AL210" s="56"/>
      <c r="AM210" s="56"/>
      <c r="AN210" s="56"/>
      <c r="AO210" s="56" t="s">
        <v>5070</v>
      </c>
      <c r="AP210" s="56"/>
      <c r="AQ210" s="56">
        <v>0</v>
      </c>
      <c r="AR210" s="56">
        <v>0</v>
      </c>
      <c r="AS210" s="56" t="s">
        <v>5879</v>
      </c>
      <c r="AT210" s="56">
        <v>0</v>
      </c>
      <c r="AU210" s="56">
        <v>0</v>
      </c>
      <c r="AV210" s="56">
        <v>0</v>
      </c>
      <c r="AW210" s="56">
        <v>0</v>
      </c>
      <c r="AX210" s="56" t="s">
        <v>3436</v>
      </c>
      <c r="AY210" s="56"/>
      <c r="AZ210" s="56"/>
      <c r="BA210" s="56"/>
      <c r="BB210" s="56"/>
      <c r="BC210" s="56"/>
      <c r="BD210" s="56"/>
      <c r="BE210" s="56"/>
      <c r="BF210" s="56" t="s">
        <v>642</v>
      </c>
      <c r="BG210" s="56"/>
      <c r="BH210" s="56"/>
      <c r="BI210" s="56"/>
      <c r="BJ210" s="56"/>
      <c r="BK210" s="56"/>
      <c r="BL210" s="56"/>
      <c r="BM210" s="56"/>
      <c r="BN210" s="56"/>
      <c r="BO210" s="56"/>
      <c r="BP210" s="56"/>
      <c r="BQ210" s="56"/>
      <c r="BR210" s="56"/>
      <c r="BS210" s="56"/>
      <c r="BT210" s="56"/>
      <c r="BU210" s="56"/>
      <c r="BV210" s="56"/>
      <c r="BW210" s="56"/>
      <c r="BX210" s="56"/>
      <c r="BY210" s="56"/>
      <c r="BZ210" s="56"/>
      <c r="CA210" s="56"/>
      <c r="CB210" s="56"/>
      <c r="CC210" s="56"/>
      <c r="CD210" s="56"/>
      <c r="CE210" s="56"/>
      <c r="CF210" s="56"/>
      <c r="CG210" s="56"/>
      <c r="CH210" s="56"/>
      <c r="CI210" s="56"/>
      <c r="CJ210" s="56" t="s">
        <v>5072</v>
      </c>
      <c r="CK210" s="56" t="s">
        <v>7598</v>
      </c>
      <c r="CL210" s="56">
        <v>2</v>
      </c>
      <c r="CM210" s="56"/>
      <c r="CN210" s="56"/>
      <c r="CO210" s="58">
        <v>46112</v>
      </c>
      <c r="CP210" s="56" t="s">
        <v>5079</v>
      </c>
      <c r="CQ210" s="56"/>
      <c r="CR210" s="58"/>
      <c r="CS210" s="56"/>
      <c r="CT210" s="59"/>
      <c r="CU210" s="60"/>
      <c r="CV210" s="68" t="str">
        <f>FLEET7[[#This Row],[Category]]</f>
        <v>Pickup Truck</v>
      </c>
      <c r="CW210" s="62" t="str">
        <f t="shared" si="6"/>
        <v>ET-37</v>
      </c>
      <c r="CX210" s="62" t="str">
        <f>IFERROR(TRIM(MID(FLEET7[[#This Row],[Secondary Asset Identifier]], FIND(" - ", FLEET7[[#This Row],[Secondary Asset Identifier]]) + 3, LEN(FLEET7[[#This Row],[Secondary Asset Identifier]]))),FLEET7[[#This Row],[Emp ID]])</f>
        <v>Ibarra, Sabino</v>
      </c>
      <c r="CY210"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240348</v>
      </c>
      <c r="CZ210" s="62" t="str">
        <f>FLEET7[[#This Row],[Assigned]]</f>
        <v>Ibarra, Sabino</v>
      </c>
      <c r="DA210" s="62" t="str">
        <f t="shared" si="7"/>
        <v>ET-37</v>
      </c>
    </row>
    <row r="211" spans="1:105" x14ac:dyDescent="0.3">
      <c r="A211" s="17" t="s">
        <v>5060</v>
      </c>
      <c r="B211" s="18" t="s">
        <v>5061</v>
      </c>
      <c r="C211" s="18" t="s">
        <v>3391</v>
      </c>
      <c r="D211" s="18" t="s">
        <v>5062</v>
      </c>
      <c r="E211" s="18" t="s">
        <v>571</v>
      </c>
      <c r="F211" s="18" t="s">
        <v>635</v>
      </c>
      <c r="G211" s="18">
        <v>2024</v>
      </c>
      <c r="H211" s="18" t="s">
        <v>5063</v>
      </c>
      <c r="I211" s="19"/>
      <c r="J211" s="18"/>
      <c r="K211" s="20">
        <v>45789.426620370403</v>
      </c>
      <c r="L211" s="18" t="s">
        <v>5164</v>
      </c>
      <c r="M211" s="18"/>
      <c r="N211" s="18"/>
      <c r="O211" s="18"/>
      <c r="P211" s="18"/>
      <c r="Q211" s="18"/>
      <c r="R211" s="18" t="s">
        <v>8469</v>
      </c>
      <c r="S211" s="18" t="s">
        <v>4181</v>
      </c>
      <c r="T211" s="18" t="s">
        <v>5067</v>
      </c>
      <c r="U211" s="18" t="s">
        <v>5068</v>
      </c>
      <c r="V211" s="18">
        <v>396</v>
      </c>
      <c r="W211" s="18">
        <v>22020.3</v>
      </c>
      <c r="X211" s="18">
        <v>22020.3</v>
      </c>
      <c r="Y211" s="18">
        <v>923</v>
      </c>
      <c r="Z211" s="18">
        <v>923</v>
      </c>
      <c r="AA211" s="18" t="s">
        <v>7891</v>
      </c>
      <c r="AB211" s="18" t="s">
        <v>3348</v>
      </c>
      <c r="AC211" s="18"/>
      <c r="AD211" s="18" t="s">
        <v>3393</v>
      </c>
      <c r="AE211" s="18" t="s">
        <v>5069</v>
      </c>
      <c r="AF211" s="18"/>
      <c r="AG211" s="18"/>
      <c r="AH211" s="18"/>
      <c r="AI211" s="18"/>
      <c r="AJ211" s="18"/>
      <c r="AK211" s="18"/>
      <c r="AL211" s="18"/>
      <c r="AM211" s="18"/>
      <c r="AN211" s="18"/>
      <c r="AO211" s="18" t="s">
        <v>5070</v>
      </c>
      <c r="AP211" s="18"/>
      <c r="AQ211" s="18">
        <v>0</v>
      </c>
      <c r="AR211" s="18">
        <v>0</v>
      </c>
      <c r="AS211" s="18" t="s">
        <v>5879</v>
      </c>
      <c r="AT211" s="18">
        <v>0</v>
      </c>
      <c r="AU211" s="18">
        <v>0</v>
      </c>
      <c r="AV211" s="18">
        <v>0</v>
      </c>
      <c r="AW211" s="18">
        <v>0</v>
      </c>
      <c r="AX211" s="18" t="s">
        <v>4182</v>
      </c>
      <c r="AY211" s="18"/>
      <c r="AZ211" s="18"/>
      <c r="BA211" s="18"/>
      <c r="BB211" s="18"/>
      <c r="BC211" s="18"/>
      <c r="BD211" s="18"/>
      <c r="BE211" s="18"/>
      <c r="BF211" s="18" t="s">
        <v>762</v>
      </c>
      <c r="BG211" s="18"/>
      <c r="BH211" s="18"/>
      <c r="BI211" s="18"/>
      <c r="BJ211" s="18"/>
      <c r="BK211" s="18"/>
      <c r="BL211" s="18"/>
      <c r="BM211" s="18"/>
      <c r="BN211" s="18"/>
      <c r="BO211" s="18"/>
      <c r="BP211" s="18"/>
      <c r="BQ211" s="18"/>
      <c r="BR211" s="18"/>
      <c r="BS211" s="18"/>
      <c r="BT211" s="18"/>
      <c r="BU211" s="18"/>
      <c r="BV211" s="18"/>
      <c r="BW211" s="18"/>
      <c r="BX211" s="18"/>
      <c r="BY211" s="18"/>
      <c r="BZ211" s="18"/>
      <c r="CA211" s="18"/>
      <c r="CB211" s="18"/>
      <c r="CC211" s="18"/>
      <c r="CD211" s="18"/>
      <c r="CE211" s="18"/>
      <c r="CF211" s="18"/>
      <c r="CG211" s="18"/>
      <c r="CH211" s="18"/>
      <c r="CI211" s="18"/>
      <c r="CJ211" s="18" t="s">
        <v>5072</v>
      </c>
      <c r="CK211" s="18" t="s">
        <v>5260</v>
      </c>
      <c r="CL211" s="18">
        <v>2</v>
      </c>
      <c r="CM211" s="18"/>
      <c r="CN211" s="18"/>
      <c r="CO211" s="21">
        <v>46142</v>
      </c>
      <c r="CP211" s="18" t="s">
        <v>5079</v>
      </c>
      <c r="CQ211" s="18"/>
      <c r="CR211" s="21"/>
      <c r="CS211" s="18"/>
      <c r="CT211" s="31"/>
      <c r="CU211" s="33"/>
      <c r="CV211" s="67" t="str">
        <f>FLEET7[[#This Row],[Category]]</f>
        <v>Pickup Truck</v>
      </c>
      <c r="CW211" s="22" t="str">
        <f t="shared" si="6"/>
        <v>ET-38</v>
      </c>
      <c r="CX211" s="22" t="str">
        <f>IFERROR(TRIM(MID(FLEET7[[#This Row],[Secondary Asset Identifier]], FIND(" - ", FLEET7[[#This Row],[Secondary Asset Identifier]]) + 3, LEN(FLEET7[[#This Row],[Secondary Asset Identifier]]))),FLEET7[[#This Row],[Emp ID]])</f>
        <v>Padgett, Caleb L</v>
      </c>
      <c r="CY2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210078</v>
      </c>
      <c r="CZ211" s="22" t="str">
        <f>FLEET7[[#This Row],[Assigned]]</f>
        <v>Padgett, Caleb L</v>
      </c>
      <c r="DA211" s="22" t="str">
        <f t="shared" si="7"/>
        <v>ET-38</v>
      </c>
    </row>
    <row r="212" spans="1:105" x14ac:dyDescent="0.3">
      <c r="A212" s="17" t="s">
        <v>5060</v>
      </c>
      <c r="B212" s="18" t="s">
        <v>5061</v>
      </c>
      <c r="C212" s="18" t="s">
        <v>3410</v>
      </c>
      <c r="D212" s="18" t="s">
        <v>5062</v>
      </c>
      <c r="E212" s="18" t="s">
        <v>571</v>
      </c>
      <c r="F212" s="18" t="s">
        <v>635</v>
      </c>
      <c r="G212" s="18">
        <v>2024</v>
      </c>
      <c r="H212" s="18" t="s">
        <v>5063</v>
      </c>
      <c r="I212" s="19"/>
      <c r="J212" s="18"/>
      <c r="K212" s="20">
        <v>45789.269710648201</v>
      </c>
      <c r="L212" s="18" t="s">
        <v>5164</v>
      </c>
      <c r="M212" s="18"/>
      <c r="N212" s="18"/>
      <c r="O212" s="18"/>
      <c r="P212" s="18"/>
      <c r="Q212" s="18"/>
      <c r="R212" s="18" t="s">
        <v>5144</v>
      </c>
      <c r="S212" s="18"/>
      <c r="T212" s="18" t="s">
        <v>5067</v>
      </c>
      <c r="U212" s="18" t="s">
        <v>5068</v>
      </c>
      <c r="V212" s="18">
        <v>424</v>
      </c>
      <c r="W212" s="18">
        <v>29432.400000000001</v>
      </c>
      <c r="X212" s="18">
        <v>29432.400000000001</v>
      </c>
      <c r="Y212" s="18">
        <v>1506</v>
      </c>
      <c r="Z212" s="18">
        <v>1506</v>
      </c>
      <c r="AA212" s="18" t="s">
        <v>7892</v>
      </c>
      <c r="AB212" s="18" t="s">
        <v>3411</v>
      </c>
      <c r="AC212" s="18"/>
      <c r="AD212" s="18" t="s">
        <v>3755</v>
      </c>
      <c r="AE212" s="18" t="s">
        <v>5069</v>
      </c>
      <c r="AF212" s="18"/>
      <c r="AG212" s="18"/>
      <c r="AH212" s="18"/>
      <c r="AI212" s="18"/>
      <c r="AJ212" s="18"/>
      <c r="AK212" s="18"/>
      <c r="AL212" s="18"/>
      <c r="AM212" s="18"/>
      <c r="AN212" s="18"/>
      <c r="AO212" s="18" t="s">
        <v>5070</v>
      </c>
      <c r="AP212" s="18"/>
      <c r="AQ212" s="18">
        <v>0</v>
      </c>
      <c r="AR212" s="18">
        <v>0</v>
      </c>
      <c r="AS212" s="18" t="s">
        <v>5879</v>
      </c>
      <c r="AT212" s="18">
        <v>0</v>
      </c>
      <c r="AU212" s="18">
        <v>0</v>
      </c>
      <c r="AV212" s="18">
        <v>0</v>
      </c>
      <c r="AW212" s="18">
        <v>0</v>
      </c>
      <c r="AX212" s="18" t="s">
        <v>3754</v>
      </c>
      <c r="AY212" s="18"/>
      <c r="AZ212" s="18"/>
      <c r="BA212" s="18"/>
      <c r="BB212" s="18"/>
      <c r="BC212" s="18"/>
      <c r="BD212" s="18"/>
      <c r="BE212" s="18"/>
      <c r="BF212" s="18" t="s">
        <v>792</v>
      </c>
      <c r="BG212" s="18"/>
      <c r="BH212" s="18"/>
      <c r="BI212" s="18"/>
      <c r="BJ212" s="18"/>
      <c r="BK212" s="18"/>
      <c r="BL212" s="18"/>
      <c r="BM212" s="18"/>
      <c r="BN212" s="18"/>
      <c r="BO212" s="18"/>
      <c r="BP212" s="18"/>
      <c r="BQ212" s="18"/>
      <c r="BR212" s="18"/>
      <c r="BS212" s="18"/>
      <c r="BT212" s="18"/>
      <c r="BU212" s="18"/>
      <c r="BV212" s="18"/>
      <c r="BW212" s="18"/>
      <c r="BX212" s="18"/>
      <c r="BY212" s="18"/>
      <c r="BZ212" s="18"/>
      <c r="CA212" s="18"/>
      <c r="CB212" s="18"/>
      <c r="CC212" s="18"/>
      <c r="CD212" s="18"/>
      <c r="CE212" s="18"/>
      <c r="CF212" s="18"/>
      <c r="CG212" s="18"/>
      <c r="CH212" s="18"/>
      <c r="CI212" s="18"/>
      <c r="CJ212" s="18" t="s">
        <v>5072</v>
      </c>
      <c r="CK212" s="18" t="s">
        <v>5632</v>
      </c>
      <c r="CL212" s="18">
        <v>2</v>
      </c>
      <c r="CM212" s="18"/>
      <c r="CN212" s="18"/>
      <c r="CO212" s="21">
        <v>46142</v>
      </c>
      <c r="CP212" s="21" t="s">
        <v>5079</v>
      </c>
      <c r="CQ212" s="18"/>
      <c r="CR212" s="21"/>
      <c r="CS212" s="18"/>
      <c r="CT212" s="31"/>
      <c r="CU212" s="33"/>
      <c r="CV212" s="67" t="str">
        <f>FLEET7[[#This Row],[Category]]</f>
        <v>Pickup Truck</v>
      </c>
      <c r="CW212" s="22" t="str">
        <f t="shared" si="6"/>
        <v>ET-39</v>
      </c>
      <c r="CX212" s="22" t="str">
        <f>IFERROR(TRIM(MID(FLEET7[[#This Row],[Secondary Asset Identifier]], FIND(" - ", FLEET7[[#This Row],[Secondary Asset Identifier]]) + 3, LEN(FLEET7[[#This Row],[Secondary Asset Identifier]]))),FLEET7[[#This Row],[Emp ID]])</f>
        <v>Terrazas Melendez, Jose R</v>
      </c>
      <c r="CY2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210069</v>
      </c>
      <c r="CZ212" s="22" t="str">
        <f>FLEET7[[#This Row],[Assigned]]</f>
        <v>Terrazas Melendez, Jose R</v>
      </c>
      <c r="DA212" s="22" t="str">
        <f t="shared" si="7"/>
        <v>ET-39</v>
      </c>
    </row>
    <row r="213" spans="1:105" x14ac:dyDescent="0.3">
      <c r="A213" s="17" t="s">
        <v>5060</v>
      </c>
      <c r="B213" s="18" t="s">
        <v>5061</v>
      </c>
      <c r="C213" s="18" t="s">
        <v>8119</v>
      </c>
      <c r="D213" s="18" t="s">
        <v>5062</v>
      </c>
      <c r="E213" s="18" t="s">
        <v>571</v>
      </c>
      <c r="F213" s="18" t="s">
        <v>3377</v>
      </c>
      <c r="G213" s="18">
        <v>2024</v>
      </c>
      <c r="H213" s="18" t="s">
        <v>5063</v>
      </c>
      <c r="I213" s="19"/>
      <c r="J213" s="18"/>
      <c r="K213" s="20">
        <v>45789.243958333303</v>
      </c>
      <c r="L213" s="18" t="s">
        <v>5164</v>
      </c>
      <c r="M213" s="18"/>
      <c r="N213" s="18"/>
      <c r="O213" s="18"/>
      <c r="P213" s="18"/>
      <c r="Q213" s="18"/>
      <c r="R213" s="18" t="s">
        <v>5188</v>
      </c>
      <c r="S213" s="18"/>
      <c r="T213" s="18" t="s">
        <v>5067</v>
      </c>
      <c r="U213" s="18" t="s">
        <v>5068</v>
      </c>
      <c r="V213" s="18">
        <v>353</v>
      </c>
      <c r="W213" s="18">
        <v>17275.2</v>
      </c>
      <c r="X213" s="18">
        <v>17275.2</v>
      </c>
      <c r="Y213" s="18">
        <v>812</v>
      </c>
      <c r="Z213" s="18">
        <v>812</v>
      </c>
      <c r="AA213" s="18" t="s">
        <v>8120</v>
      </c>
      <c r="AB213" s="18" t="s">
        <v>3376</v>
      </c>
      <c r="AC213" s="18" t="s">
        <v>5573</v>
      </c>
      <c r="AD213" s="18" t="s">
        <v>4184</v>
      </c>
      <c r="AE213" s="18" t="s">
        <v>5069</v>
      </c>
      <c r="AF213" s="18"/>
      <c r="AG213" s="18"/>
      <c r="AH213" s="18" t="s">
        <v>3378</v>
      </c>
      <c r="AI213" s="18"/>
      <c r="AJ213" s="18"/>
      <c r="AK213" s="18"/>
      <c r="AL213" s="18"/>
      <c r="AM213" s="18"/>
      <c r="AN213" s="18"/>
      <c r="AO213" s="18" t="s">
        <v>5070</v>
      </c>
      <c r="AP213" s="18"/>
      <c r="AQ213" s="18">
        <v>0</v>
      </c>
      <c r="AR213" s="18">
        <v>0</v>
      </c>
      <c r="AS213" s="18" t="s">
        <v>5879</v>
      </c>
      <c r="AT213" s="18">
        <v>0</v>
      </c>
      <c r="AU213" s="18">
        <v>0</v>
      </c>
      <c r="AV213" s="18">
        <v>0</v>
      </c>
      <c r="AW213" s="18">
        <v>0</v>
      </c>
      <c r="AX213" s="18" t="s">
        <v>4183</v>
      </c>
      <c r="AY213" s="18"/>
      <c r="AZ213" s="18"/>
      <c r="BA213" s="18"/>
      <c r="BB213" s="18"/>
      <c r="BC213" s="18"/>
      <c r="BD213" s="18" t="s">
        <v>5130</v>
      </c>
      <c r="BE213" s="18"/>
      <c r="BF213" s="18" t="s">
        <v>3379</v>
      </c>
      <c r="BG213" s="18"/>
      <c r="BH213" s="18"/>
      <c r="BI213" s="18"/>
      <c r="BJ213" s="18"/>
      <c r="BK213" s="18"/>
      <c r="BL213" s="18"/>
      <c r="BM213" s="18"/>
      <c r="BN213" s="18"/>
      <c r="BO213" s="18"/>
      <c r="BP213" s="18"/>
      <c r="BQ213" s="18"/>
      <c r="BR213" s="18"/>
      <c r="BS213" s="18"/>
      <c r="BT213" s="18"/>
      <c r="BU213" s="18"/>
      <c r="BV213" s="18"/>
      <c r="BW213" s="18"/>
      <c r="BX213" s="18"/>
      <c r="BY213" s="18"/>
      <c r="BZ213" s="18"/>
      <c r="CA213" s="18"/>
      <c r="CB213" s="18"/>
      <c r="CC213" s="18"/>
      <c r="CD213" s="18"/>
      <c r="CE213" s="18"/>
      <c r="CF213" s="18"/>
      <c r="CG213" s="18"/>
      <c r="CH213" s="18"/>
      <c r="CI213" s="18"/>
      <c r="CJ213" s="18" t="s">
        <v>5072</v>
      </c>
      <c r="CK213" s="18" t="s">
        <v>5574</v>
      </c>
      <c r="CL213" s="18">
        <v>2</v>
      </c>
      <c r="CM213" s="18"/>
      <c r="CN213" s="18"/>
      <c r="CO213" s="21">
        <v>46173</v>
      </c>
      <c r="CP213" s="18" t="s">
        <v>5079</v>
      </c>
      <c r="CQ213" s="18"/>
      <c r="CR213" s="21"/>
      <c r="CS213" s="18"/>
      <c r="CT213" s="31"/>
      <c r="CU213" s="33"/>
      <c r="CV213" s="67" t="str">
        <f>FLEET7[[#This Row],[Category]]</f>
        <v>Pickup Truck</v>
      </c>
      <c r="CW213" s="22" t="str">
        <f t="shared" si="6"/>
        <v>ET-41</v>
      </c>
      <c r="CX213" s="22" t="str">
        <f>IFERROR(TRIM(MID(FLEET7[[#This Row],[Secondary Asset Identifier]], FIND(" - ", FLEET7[[#This Row],[Secondary Asset Identifier]]) + 3, LEN(FLEET7[[#This Row],[Secondary Asset Identifier]]))),FLEET7[[#This Row],[Emp ID]])</f>
        <v>Hampton, Justin D</v>
      </c>
      <c r="CY2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240801</v>
      </c>
      <c r="CZ213" s="22" t="str">
        <f>FLEET7[[#This Row],[Assigned]]</f>
        <v>Hampton, Justin D</v>
      </c>
      <c r="DA213" s="22" t="str">
        <f t="shared" si="7"/>
        <v>ET-41</v>
      </c>
    </row>
    <row r="214" spans="1:105" x14ac:dyDescent="0.3">
      <c r="A214" s="17" t="s">
        <v>5060</v>
      </c>
      <c r="B214" s="18" t="s">
        <v>5061</v>
      </c>
      <c r="C214" s="18" t="s">
        <v>3749</v>
      </c>
      <c r="D214" s="18" t="s">
        <v>5062</v>
      </c>
      <c r="E214" s="18" t="s">
        <v>571</v>
      </c>
      <c r="F214" s="18" t="s">
        <v>3377</v>
      </c>
      <c r="G214" s="18">
        <v>2024</v>
      </c>
      <c r="H214" s="18" t="s">
        <v>5063</v>
      </c>
      <c r="I214" s="19"/>
      <c r="J214" s="18"/>
      <c r="K214" s="20">
        <v>45786.7254861111</v>
      </c>
      <c r="L214" s="18" t="s">
        <v>8470</v>
      </c>
      <c r="M214" s="18"/>
      <c r="N214" s="18"/>
      <c r="O214" s="18"/>
      <c r="P214" s="18"/>
      <c r="Q214" s="18"/>
      <c r="R214" s="18" t="s">
        <v>8471</v>
      </c>
      <c r="S214" s="18" t="s">
        <v>493</v>
      </c>
      <c r="T214" s="18" t="s">
        <v>5067</v>
      </c>
      <c r="U214" s="18" t="s">
        <v>1360</v>
      </c>
      <c r="V214" s="18">
        <v>170</v>
      </c>
      <c r="W214" s="18">
        <v>10777.3</v>
      </c>
      <c r="X214" s="18">
        <v>10777.3</v>
      </c>
      <c r="Y214" s="18">
        <v>626</v>
      </c>
      <c r="Z214" s="18">
        <v>626</v>
      </c>
      <c r="AA214" s="18" t="s">
        <v>7893</v>
      </c>
      <c r="AB214" s="18" t="s">
        <v>7894</v>
      </c>
      <c r="AC214" s="18" t="s">
        <v>5280</v>
      </c>
      <c r="AD214" s="18" t="s">
        <v>4186</v>
      </c>
      <c r="AE214" s="18" t="s">
        <v>5069</v>
      </c>
      <c r="AF214" s="18"/>
      <c r="AG214" s="18"/>
      <c r="AH214" s="18"/>
      <c r="AI214" s="18"/>
      <c r="AJ214" s="18"/>
      <c r="AK214" s="18"/>
      <c r="AL214" s="18"/>
      <c r="AM214" s="18"/>
      <c r="AN214" s="18"/>
      <c r="AO214" s="18" t="s">
        <v>5070</v>
      </c>
      <c r="AP214" s="18"/>
      <c r="AQ214" s="18">
        <v>0</v>
      </c>
      <c r="AR214" s="18">
        <v>0</v>
      </c>
      <c r="AS214" s="18" t="s">
        <v>5879</v>
      </c>
      <c r="AT214" s="18">
        <v>0</v>
      </c>
      <c r="AU214" s="18">
        <v>0</v>
      </c>
      <c r="AV214" s="18">
        <v>0</v>
      </c>
      <c r="AW214" s="18">
        <v>0</v>
      </c>
      <c r="AX214" s="18" t="s">
        <v>4185</v>
      </c>
      <c r="AY214" s="18"/>
      <c r="AZ214" s="18"/>
      <c r="BA214" s="18"/>
      <c r="BB214" s="18"/>
      <c r="BC214" s="18"/>
      <c r="BD214" s="18"/>
      <c r="BE214" s="18"/>
      <c r="BF214" s="18" t="s">
        <v>656</v>
      </c>
      <c r="BG214" s="18"/>
      <c r="BH214" s="18"/>
      <c r="BI214" s="18"/>
      <c r="BJ214" s="18"/>
      <c r="BK214" s="18"/>
      <c r="BL214" s="18"/>
      <c r="BM214" s="18"/>
      <c r="BN214" s="18"/>
      <c r="BO214" s="18"/>
      <c r="BP214" s="18"/>
      <c r="BQ214" s="18"/>
      <c r="BR214" s="18"/>
      <c r="BS214" s="18"/>
      <c r="BT214" s="18"/>
      <c r="BU214" s="18"/>
      <c r="BV214" s="18"/>
      <c r="BW214" s="18"/>
      <c r="BX214" s="18"/>
      <c r="BY214" s="18"/>
      <c r="BZ214" s="18"/>
      <c r="CA214" s="18"/>
      <c r="CB214" s="18"/>
      <c r="CC214" s="18"/>
      <c r="CD214" s="18"/>
      <c r="CE214" s="18"/>
      <c r="CF214" s="18"/>
      <c r="CG214" s="18"/>
      <c r="CH214" s="18"/>
      <c r="CI214" s="18"/>
      <c r="CJ214" s="18" t="s">
        <v>5072</v>
      </c>
      <c r="CK214" s="18" t="s">
        <v>7737</v>
      </c>
      <c r="CL214" s="18">
        <v>2</v>
      </c>
      <c r="CM214" s="18"/>
      <c r="CN214" s="18"/>
      <c r="CO214" s="21">
        <v>46173</v>
      </c>
      <c r="CP214" s="18" t="s">
        <v>5079</v>
      </c>
      <c r="CQ214" s="18"/>
      <c r="CR214" s="21"/>
      <c r="CS214" s="18"/>
      <c r="CT214" s="31"/>
      <c r="CU214" s="33"/>
      <c r="CV214" s="67" t="str">
        <f>FLEET7[[#This Row],[Category]]</f>
        <v>Pickup Truck</v>
      </c>
      <c r="CW214" s="22" t="str">
        <f t="shared" si="6"/>
        <v>ET-42</v>
      </c>
      <c r="CX214" s="22" t="str">
        <f>IFERROR(TRIM(MID(FLEET7[[#This Row],[Secondary Asset Identifier]], FIND(" - ", FLEET7[[#This Row],[Secondary Asset Identifier]]) + 3, LEN(FLEET7[[#This Row],[Secondary Asset Identifier]]))),FLEET7[[#This Row],[Emp ID]])</f>
        <v>Berjes Ruiz, Juan C</v>
      </c>
      <c r="CY2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210048</v>
      </c>
      <c r="CZ214" s="22" t="str">
        <f>FLEET7[[#This Row],[Assigned]]</f>
        <v>Berjes Ruiz, Juan C</v>
      </c>
      <c r="DA214" s="22" t="str">
        <f t="shared" si="7"/>
        <v>ET-42</v>
      </c>
    </row>
    <row r="215" spans="1:105" x14ac:dyDescent="0.3">
      <c r="A215" s="17" t="s">
        <v>5060</v>
      </c>
      <c r="B215" s="18" t="s">
        <v>5061</v>
      </c>
      <c r="C215" s="18" t="s">
        <v>7738</v>
      </c>
      <c r="D215" s="18" t="s">
        <v>5062</v>
      </c>
      <c r="E215" s="18" t="s">
        <v>571</v>
      </c>
      <c r="F215" s="18" t="s">
        <v>3757</v>
      </c>
      <c r="G215" s="18">
        <v>2024</v>
      </c>
      <c r="H215" s="18" t="s">
        <v>5063</v>
      </c>
      <c r="I215" s="19"/>
      <c r="J215" s="18"/>
      <c r="K215" s="20">
        <v>45789.427662037</v>
      </c>
      <c r="L215" s="18" t="s">
        <v>5065</v>
      </c>
      <c r="M215" s="18"/>
      <c r="N215" s="18"/>
      <c r="O215" s="18"/>
      <c r="P215" s="18"/>
      <c r="Q215" s="18"/>
      <c r="R215" s="18" t="s">
        <v>8472</v>
      </c>
      <c r="S215" s="18"/>
      <c r="T215" s="18" t="s">
        <v>5067</v>
      </c>
      <c r="U215" s="18" t="s">
        <v>5068</v>
      </c>
      <c r="V215" s="18">
        <v>179</v>
      </c>
      <c r="W215" s="18">
        <v>19750.5</v>
      </c>
      <c r="X215" s="18">
        <v>19906.5</v>
      </c>
      <c r="Y215" s="18">
        <v>698</v>
      </c>
      <c r="Z215" s="18">
        <v>698</v>
      </c>
      <c r="AA215" s="18" t="s">
        <v>7895</v>
      </c>
      <c r="AB215" s="18" t="s">
        <v>3756</v>
      </c>
      <c r="AC215" s="18" t="s">
        <v>5614</v>
      </c>
      <c r="AD215" s="18" t="s">
        <v>4188</v>
      </c>
      <c r="AE215" s="18" t="s">
        <v>5069</v>
      </c>
      <c r="AF215" s="18"/>
      <c r="AG215" s="18"/>
      <c r="AH215" s="19" t="s">
        <v>3758</v>
      </c>
      <c r="AI215" s="18"/>
      <c r="AJ215" s="18"/>
      <c r="AK215" s="18"/>
      <c r="AL215" s="18"/>
      <c r="AM215" s="18"/>
      <c r="AN215" s="18"/>
      <c r="AO215" s="18" t="s">
        <v>5070</v>
      </c>
      <c r="AP215" s="18"/>
      <c r="AQ215" s="18">
        <v>0</v>
      </c>
      <c r="AR215" s="18">
        <v>0</v>
      </c>
      <c r="AS215" s="18" t="s">
        <v>5879</v>
      </c>
      <c r="AT215" s="18">
        <v>0</v>
      </c>
      <c r="AU215" s="18">
        <v>0</v>
      </c>
      <c r="AV215" s="18">
        <v>0</v>
      </c>
      <c r="AW215" s="18">
        <v>0</v>
      </c>
      <c r="AX215" s="18" t="s">
        <v>3759</v>
      </c>
      <c r="AY215" s="18"/>
      <c r="AZ215" s="18"/>
      <c r="BA215" s="18"/>
      <c r="BB215" s="18"/>
      <c r="BC215" s="18"/>
      <c r="BD215" s="18"/>
      <c r="BE215" s="18"/>
      <c r="BF215" s="18" t="s">
        <v>3760</v>
      </c>
      <c r="BG215" s="18"/>
      <c r="BH215" s="18"/>
      <c r="BI215" s="18"/>
      <c r="BJ215" s="18"/>
      <c r="BK215" s="18"/>
      <c r="BL215" s="18"/>
      <c r="BM215" s="18"/>
      <c r="BN215" s="18"/>
      <c r="BO215" s="18"/>
      <c r="BP215" s="18"/>
      <c r="BQ215" s="18"/>
      <c r="BR215" s="18"/>
      <c r="BS215" s="18"/>
      <c r="BT215" s="18"/>
      <c r="BU215" s="18"/>
      <c r="BV215" s="18"/>
      <c r="BW215" s="18"/>
      <c r="BX215" s="18"/>
      <c r="BY215" s="18"/>
      <c r="BZ215" s="18"/>
      <c r="CA215" s="18"/>
      <c r="CB215" s="18"/>
      <c r="CC215" s="18"/>
      <c r="CD215" s="18"/>
      <c r="CE215" s="18"/>
      <c r="CF215" s="18"/>
      <c r="CG215" s="18"/>
      <c r="CH215" s="18"/>
      <c r="CI215" s="18"/>
      <c r="CJ215" s="18" t="s">
        <v>5072</v>
      </c>
      <c r="CK215" s="18" t="s">
        <v>7739</v>
      </c>
      <c r="CL215" s="18">
        <v>2</v>
      </c>
      <c r="CM215" s="18"/>
      <c r="CN215" s="18"/>
      <c r="CO215" s="21">
        <v>46203</v>
      </c>
      <c r="CP215" s="21" t="s">
        <v>5079</v>
      </c>
      <c r="CQ215" s="18"/>
      <c r="CR215" s="21"/>
      <c r="CS215" s="18"/>
      <c r="CT215" s="31"/>
      <c r="CU215" s="33"/>
      <c r="CV215" s="67" t="str">
        <f>FLEET7[[#This Row],[Category]]</f>
        <v>Pickup Truck</v>
      </c>
      <c r="CW215" s="22" t="str">
        <f t="shared" si="6"/>
        <v>ET-43</v>
      </c>
      <c r="CX215" s="22" t="str">
        <f>IFERROR(TRIM(MID(FLEET7[[#This Row],[Secondary Asset Identifier]], FIND(" - ", FLEET7[[#This Row],[Secondary Asset Identifier]]) + 3, LEN(FLEET7[[#This Row],[Secondary Asset Identifier]]))),FLEET7[[#This Row],[Emp ID]])</f>
        <v>Giebelhaus, Eric STX</v>
      </c>
      <c r="CY21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210088</v>
      </c>
      <c r="CZ215" s="22" t="str">
        <f>FLEET7[[#This Row],[Assigned]]</f>
        <v>Giebelhaus, Eric STX</v>
      </c>
      <c r="DA215" s="22" t="str">
        <f t="shared" si="7"/>
        <v>ET-43</v>
      </c>
    </row>
    <row r="216" spans="1:105" ht="24" x14ac:dyDescent="0.3">
      <c r="A216" s="17" t="s">
        <v>5060</v>
      </c>
      <c r="B216" s="18" t="s">
        <v>5061</v>
      </c>
      <c r="C216" s="18" t="s">
        <v>4189</v>
      </c>
      <c r="D216" s="18" t="s">
        <v>5121</v>
      </c>
      <c r="E216" s="18" t="s">
        <v>1018</v>
      </c>
      <c r="F216" s="18" t="s">
        <v>4191</v>
      </c>
      <c r="G216" s="18">
        <v>2015</v>
      </c>
      <c r="H216" s="18" t="s">
        <v>5140</v>
      </c>
      <c r="I216" s="19" t="s">
        <v>5181</v>
      </c>
      <c r="J216" s="18"/>
      <c r="K216" s="20">
        <v>45789.314675925903</v>
      </c>
      <c r="L216" s="18" t="s">
        <v>5164</v>
      </c>
      <c r="M216" s="18"/>
      <c r="N216" s="18"/>
      <c r="O216" s="18"/>
      <c r="P216" s="18"/>
      <c r="Q216" s="18"/>
      <c r="R216" s="18" t="s">
        <v>7651</v>
      </c>
      <c r="S216" s="18"/>
      <c r="T216" s="18" t="s">
        <v>5067</v>
      </c>
      <c r="U216" s="18" t="s">
        <v>5068</v>
      </c>
      <c r="V216" s="18">
        <v>851</v>
      </c>
      <c r="W216" s="18">
        <v>130.1</v>
      </c>
      <c r="X216" s="18">
        <v>130.1</v>
      </c>
      <c r="Y216" s="18">
        <v>2330</v>
      </c>
      <c r="Z216" s="18">
        <v>2330</v>
      </c>
      <c r="AA216" s="18"/>
      <c r="AB216" s="18" t="s">
        <v>4190</v>
      </c>
      <c r="AC216" s="18"/>
      <c r="AD216" s="18"/>
      <c r="AE216" s="18"/>
      <c r="AF216" s="18"/>
      <c r="AG216" s="18"/>
      <c r="AH216" s="18"/>
      <c r="AI216" s="18"/>
      <c r="AJ216" s="18"/>
      <c r="AK216" s="18"/>
      <c r="AL216" s="18"/>
      <c r="AM216" s="18"/>
      <c r="AN216" s="18"/>
      <c r="AO216" s="18" t="s">
        <v>5070</v>
      </c>
      <c r="AP216" s="18" t="s">
        <v>5071</v>
      </c>
      <c r="AQ216" s="18"/>
      <c r="AR216" s="18">
        <v>0</v>
      </c>
      <c r="AS216" s="18" t="s">
        <v>5879</v>
      </c>
      <c r="AT216" s="18"/>
      <c r="AU216" s="18">
        <v>0</v>
      </c>
      <c r="AV216" s="18">
        <v>0</v>
      </c>
      <c r="AW216" s="18">
        <v>0</v>
      </c>
      <c r="AX216" s="18"/>
      <c r="AY216" s="18" t="s">
        <v>5182</v>
      </c>
      <c r="AZ216" s="18">
        <v>21500</v>
      </c>
      <c r="BA216" s="18">
        <v>0</v>
      </c>
      <c r="BB216" s="18">
        <v>0</v>
      </c>
      <c r="BC216" s="18"/>
      <c r="BD216" s="18"/>
      <c r="BE216" s="18"/>
      <c r="BF216" s="18" t="s">
        <v>612</v>
      </c>
      <c r="BG216" s="18"/>
      <c r="BH216" s="18"/>
      <c r="BI216" s="18"/>
      <c r="BJ216" s="18"/>
      <c r="BK216" s="18"/>
      <c r="BL216" s="18"/>
      <c r="BM216" s="18"/>
      <c r="BN216" s="18"/>
      <c r="BO216" s="18"/>
      <c r="BP216" s="18"/>
      <c r="BQ216" s="18"/>
      <c r="BR216" s="18"/>
      <c r="BS216" s="18"/>
      <c r="BT216" s="18"/>
      <c r="BU216" s="18"/>
      <c r="BV216" s="18"/>
      <c r="BW216" s="18"/>
      <c r="BX216" s="18"/>
      <c r="BY216" s="18"/>
      <c r="BZ216" s="18"/>
      <c r="CA216" s="18"/>
      <c r="CB216" s="18"/>
      <c r="CC216" s="18"/>
      <c r="CD216" s="18"/>
      <c r="CE216" s="18"/>
      <c r="CF216" s="18"/>
      <c r="CG216" s="18"/>
      <c r="CH216" s="18"/>
      <c r="CI216" s="18"/>
      <c r="CJ216" s="18" t="s">
        <v>5125</v>
      </c>
      <c r="CK216" s="18" t="s">
        <v>5183</v>
      </c>
      <c r="CL216" s="18"/>
      <c r="CM216" s="18"/>
      <c r="CN216" s="18"/>
      <c r="CO216" s="21"/>
      <c r="CP216" s="18" t="s">
        <v>5073</v>
      </c>
      <c r="CQ216" s="18"/>
      <c r="CR216" s="21"/>
      <c r="CS216" s="18"/>
      <c r="CT216" s="31"/>
      <c r="CU216" s="33"/>
      <c r="CV216" s="67" t="str">
        <f>FLEET7[[#This Row],[Category]]</f>
        <v>Excavator</v>
      </c>
      <c r="CW216" s="22" t="str">
        <f t="shared" si="6"/>
        <v>EX-01S</v>
      </c>
      <c r="CX216" s="22" t="str">
        <f>IFERROR(TRIM(MID(FLEET7[[#This Row],[Secondary Asset Identifier]], FIND(" - ", FLEET7[[#This Row],[Secondary Asset Identifier]]) + 3, LEN(FLEET7[[#This Row],[Secondary Asset Identifier]]))),FLEET7[[#This Row],[Emp ID]])</f>
        <v/>
      </c>
      <c r="CY2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16" s="22" t="str">
        <f>FLEET7[[#This Row],[Assigned]]</f>
        <v/>
      </c>
      <c r="DA216" s="22" t="str">
        <f t="shared" si="7"/>
        <v>EX-01S</v>
      </c>
    </row>
    <row r="217" spans="1:105" ht="24" x14ac:dyDescent="0.3">
      <c r="A217" s="17" t="s">
        <v>5060</v>
      </c>
      <c r="B217" s="18" t="s">
        <v>5061</v>
      </c>
      <c r="C217" s="18" t="s">
        <v>5758</v>
      </c>
      <c r="D217" s="18" t="s">
        <v>5121</v>
      </c>
      <c r="E217" s="18" t="s">
        <v>3986</v>
      </c>
      <c r="F217" s="18" t="s">
        <v>4193</v>
      </c>
      <c r="G217" s="18"/>
      <c r="H217" s="18" t="s">
        <v>5140</v>
      </c>
      <c r="I217" s="19" t="s">
        <v>5181</v>
      </c>
      <c r="J217" s="18"/>
      <c r="K217" s="20">
        <v>45788.943877314799</v>
      </c>
      <c r="L217" s="18" t="s">
        <v>5191</v>
      </c>
      <c r="M217" s="18"/>
      <c r="N217" s="18"/>
      <c r="O217" s="18"/>
      <c r="P217" s="18"/>
      <c r="Q217" s="18"/>
      <c r="R217" s="18" t="s">
        <v>5066</v>
      </c>
      <c r="S217" s="18"/>
      <c r="T217" s="18" t="s">
        <v>5067</v>
      </c>
      <c r="U217" s="18" t="s">
        <v>3083</v>
      </c>
      <c r="V217" s="18">
        <v>312</v>
      </c>
      <c r="W217" s="18">
        <v>3846</v>
      </c>
      <c r="X217" s="18">
        <v>3846</v>
      </c>
      <c r="Y217" s="18">
        <v>4011</v>
      </c>
      <c r="Z217" s="18">
        <v>4011</v>
      </c>
      <c r="AA217" s="18"/>
      <c r="AB217" s="18" t="s">
        <v>4192</v>
      </c>
      <c r="AC217" s="18"/>
      <c r="AD217" s="18"/>
      <c r="AE217" s="18"/>
      <c r="AF217" s="18"/>
      <c r="AG217" s="18"/>
      <c r="AH217" s="18"/>
      <c r="AI217" s="18"/>
      <c r="AJ217" s="18"/>
      <c r="AK217" s="18"/>
      <c r="AL217" s="18"/>
      <c r="AM217" s="18"/>
      <c r="AN217" s="18"/>
      <c r="AO217" s="18" t="s">
        <v>5070</v>
      </c>
      <c r="AP217" s="18" t="s">
        <v>5071</v>
      </c>
      <c r="AQ217" s="18">
        <v>0</v>
      </c>
      <c r="AR217" s="18">
        <v>0</v>
      </c>
      <c r="AS217" s="18" t="s">
        <v>5879</v>
      </c>
      <c r="AT217" s="18">
        <v>0</v>
      </c>
      <c r="AU217" s="18">
        <v>0</v>
      </c>
      <c r="AV217" s="18">
        <v>0</v>
      </c>
      <c r="AW217" s="18">
        <v>0</v>
      </c>
      <c r="AX217" s="18"/>
      <c r="AY217" s="18"/>
      <c r="AZ217" s="18">
        <v>0</v>
      </c>
      <c r="BA217" s="18">
        <v>0</v>
      </c>
      <c r="BB217" s="18">
        <v>0</v>
      </c>
      <c r="BC217" s="18"/>
      <c r="BD217" s="18"/>
      <c r="BE217" s="18"/>
      <c r="BF217" s="18" t="s">
        <v>612</v>
      </c>
      <c r="BG217" s="18"/>
      <c r="BH217" s="18"/>
      <c r="BI217" s="18"/>
      <c r="BJ217" s="18"/>
      <c r="BK217" s="18"/>
      <c r="BL217" s="18"/>
      <c r="BM217" s="18"/>
      <c r="BN217" s="18"/>
      <c r="BO217" s="18"/>
      <c r="BP217" s="18"/>
      <c r="BQ217" s="18"/>
      <c r="BR217" s="18"/>
      <c r="BS217" s="18"/>
      <c r="BT217" s="18"/>
      <c r="BU217" s="18"/>
      <c r="BV217" s="18"/>
      <c r="BW217" s="18"/>
      <c r="BX217" s="18"/>
      <c r="BY217" s="18"/>
      <c r="BZ217" s="18"/>
      <c r="CA217" s="18"/>
      <c r="CB217" s="18"/>
      <c r="CC217" s="18"/>
      <c r="CD217" s="18"/>
      <c r="CE217" s="18"/>
      <c r="CF217" s="18"/>
      <c r="CG217" s="18"/>
      <c r="CH217" s="18"/>
      <c r="CI217" s="18"/>
      <c r="CJ217" s="18" t="s">
        <v>5125</v>
      </c>
      <c r="CK217" s="18" t="s">
        <v>5759</v>
      </c>
      <c r="CL217" s="18"/>
      <c r="CM217" s="18"/>
      <c r="CN217" s="18"/>
      <c r="CO217" s="21"/>
      <c r="CP217" s="18" t="s">
        <v>5073</v>
      </c>
      <c r="CQ217" s="18"/>
      <c r="CR217" s="21"/>
      <c r="CS217" s="18"/>
      <c r="CT217" s="31"/>
      <c r="CU217" s="33"/>
      <c r="CV217" s="67" t="str">
        <f>FLEET7[[#This Row],[Category]]</f>
        <v>Excavator</v>
      </c>
      <c r="CW217" s="22" t="str">
        <f t="shared" si="6"/>
        <v>EX-02S</v>
      </c>
      <c r="CX217" s="22" t="str">
        <f>IFERROR(TRIM(MID(FLEET7[[#This Row],[Secondary Asset Identifier]], FIND(" - ", FLEET7[[#This Row],[Secondary Asset Identifier]]) + 3, LEN(FLEET7[[#This Row],[Secondary Asset Identifier]]))),FLEET7[[#This Row],[Emp ID]])</f>
        <v/>
      </c>
      <c r="CY2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17" s="22" t="str">
        <f>FLEET7[[#This Row],[Assigned]]</f>
        <v/>
      </c>
      <c r="DA217" s="22" t="str">
        <f t="shared" si="7"/>
        <v>EX-02S</v>
      </c>
    </row>
    <row r="218" spans="1:105" x14ac:dyDescent="0.3">
      <c r="A218" s="17" t="s">
        <v>5060</v>
      </c>
      <c r="B218" s="18" t="s">
        <v>5061</v>
      </c>
      <c r="C218" s="18" t="s">
        <v>5791</v>
      </c>
      <c r="D218" s="18" t="s">
        <v>5121</v>
      </c>
      <c r="E218" s="18" t="s">
        <v>1018</v>
      </c>
      <c r="F218" s="18" t="s">
        <v>4195</v>
      </c>
      <c r="G218" s="18">
        <v>2018</v>
      </c>
      <c r="H218" s="18" t="s">
        <v>5140</v>
      </c>
      <c r="I218" s="19"/>
      <c r="J218" s="18"/>
      <c r="K218" s="20">
        <v>45545.356655092597</v>
      </c>
      <c r="L218" s="18" t="s">
        <v>5093</v>
      </c>
      <c r="M218" s="18"/>
      <c r="N218" s="18"/>
      <c r="O218" s="18"/>
      <c r="P218" s="18"/>
      <c r="Q218" s="18"/>
      <c r="R218" s="18" t="s">
        <v>5066</v>
      </c>
      <c r="S218" s="18"/>
      <c r="T218" s="18" t="s">
        <v>5067</v>
      </c>
      <c r="U218" s="18" t="s">
        <v>5232</v>
      </c>
      <c r="V218" s="18"/>
      <c r="W218" s="18">
        <v>83.3</v>
      </c>
      <c r="X218" s="18">
        <v>83.3</v>
      </c>
      <c r="Y218" s="18">
        <v>942</v>
      </c>
      <c r="Z218" s="18">
        <v>942</v>
      </c>
      <c r="AA218" s="18" t="s">
        <v>5792</v>
      </c>
      <c r="AB218" s="18" t="s">
        <v>4194</v>
      </c>
      <c r="AC218" s="18"/>
      <c r="AD218" s="18"/>
      <c r="AE218" s="18"/>
      <c r="AF218" s="18"/>
      <c r="AG218" s="18"/>
      <c r="AH218" s="18"/>
      <c r="AI218" s="18"/>
      <c r="AJ218" s="18"/>
      <c r="AK218" s="18"/>
      <c r="AL218" s="18"/>
      <c r="AM218" s="18"/>
      <c r="AN218" s="18"/>
      <c r="AO218" s="18" t="s">
        <v>5070</v>
      </c>
      <c r="AP218" s="18"/>
      <c r="AQ218" s="18">
        <v>0</v>
      </c>
      <c r="AR218" s="18">
        <v>0</v>
      </c>
      <c r="AS218" s="18" t="s">
        <v>5879</v>
      </c>
      <c r="AT218" s="18">
        <v>0</v>
      </c>
      <c r="AU218" s="18">
        <v>0</v>
      </c>
      <c r="AV218" s="18">
        <v>0</v>
      </c>
      <c r="AW218" s="18">
        <v>0</v>
      </c>
      <c r="AX218" s="18"/>
      <c r="AY218" s="18"/>
      <c r="AZ218" s="18"/>
      <c r="BA218" s="18"/>
      <c r="BB218" s="18"/>
      <c r="BC218" s="18"/>
      <c r="BD218" s="18"/>
      <c r="BE218" s="18"/>
      <c r="BF218" s="18"/>
      <c r="BG218" s="18"/>
      <c r="BH218" s="18"/>
      <c r="BI218" s="18"/>
      <c r="BJ218" s="18"/>
      <c r="BK218" s="18"/>
      <c r="BL218" s="18"/>
      <c r="BM218" s="18"/>
      <c r="BN218" s="18"/>
      <c r="BO218" s="18"/>
      <c r="BP218" s="18"/>
      <c r="BQ218" s="18"/>
      <c r="BR218" s="18"/>
      <c r="BS218" s="18"/>
      <c r="BT218" s="18"/>
      <c r="BU218" s="18"/>
      <c r="BV218" s="18"/>
      <c r="BW218" s="18"/>
      <c r="BX218" s="18"/>
      <c r="BY218" s="18"/>
      <c r="BZ218" s="18"/>
      <c r="CA218" s="18"/>
      <c r="CB218" s="18"/>
      <c r="CC218" s="18"/>
      <c r="CD218" s="18"/>
      <c r="CE218" s="18"/>
      <c r="CF218" s="18"/>
      <c r="CG218" s="18"/>
      <c r="CH218" s="18"/>
      <c r="CI218" s="18"/>
      <c r="CJ218" s="18"/>
      <c r="CK218" s="18"/>
      <c r="CL218" s="18"/>
      <c r="CM218" s="18"/>
      <c r="CN218" s="18"/>
      <c r="CO218" s="21"/>
      <c r="CP218" s="18" t="s">
        <v>5079</v>
      </c>
      <c r="CQ218" s="18"/>
      <c r="CR218" s="21"/>
      <c r="CS218" s="18"/>
      <c r="CT218" s="31"/>
      <c r="CU218" s="33"/>
      <c r="CV218" s="67" t="str">
        <f>FLEET7[[#This Row],[Category]]</f>
        <v>Excavator</v>
      </c>
      <c r="CW218" s="22" t="str">
        <f t="shared" si="6"/>
        <v>EX-03S</v>
      </c>
      <c r="CX218" s="22" t="str">
        <f>IFERROR(TRIM(MID(FLEET7[[#This Row],[Secondary Asset Identifier]], FIND(" - ", FLEET7[[#This Row],[Secondary Asset Identifier]]) + 3, LEN(FLEET7[[#This Row],[Secondary Asset Identifier]]))),FLEET7[[#This Row],[Emp ID]])</f>
        <v>stolen on 6/23/24</v>
      </c>
      <c r="CY2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stolen on 6/23/24</v>
      </c>
      <c r="CZ218" s="22" t="str">
        <f>FLEET7[[#This Row],[Assigned]]</f>
        <v>stolen on 6/23/24</v>
      </c>
      <c r="DA218" s="22" t="str">
        <f t="shared" si="7"/>
        <v>EX-03S</v>
      </c>
    </row>
    <row r="219" spans="1:105" ht="24" x14ac:dyDescent="0.3">
      <c r="A219" s="17" t="s">
        <v>5060</v>
      </c>
      <c r="B219" s="18" t="s">
        <v>5061</v>
      </c>
      <c r="C219" s="18" t="s">
        <v>1101</v>
      </c>
      <c r="D219" s="18" t="s">
        <v>5121</v>
      </c>
      <c r="E219" s="18" t="s">
        <v>3986</v>
      </c>
      <c r="F219" s="18" t="s">
        <v>7658</v>
      </c>
      <c r="G219" s="18"/>
      <c r="H219" s="18" t="s">
        <v>5140</v>
      </c>
      <c r="I219" s="19" t="s">
        <v>5543</v>
      </c>
      <c r="J219" s="18"/>
      <c r="K219" s="20"/>
      <c r="L219" s="18"/>
      <c r="M219" s="18"/>
      <c r="N219" s="18"/>
      <c r="O219" s="18"/>
      <c r="P219" s="18"/>
      <c r="Q219" s="18"/>
      <c r="R219" s="18"/>
      <c r="S219" s="18"/>
      <c r="T219" s="18" t="s">
        <v>5067</v>
      </c>
      <c r="U219" s="18" t="s">
        <v>5232</v>
      </c>
      <c r="V219" s="18"/>
      <c r="W219" s="18"/>
      <c r="X219" s="18"/>
      <c r="Y219" s="18"/>
      <c r="Z219" s="18"/>
      <c r="AA219" s="18" t="s">
        <v>7659</v>
      </c>
      <c r="AB219" s="18" t="s">
        <v>7660</v>
      </c>
      <c r="AC219" s="18"/>
      <c r="AD219" s="18"/>
      <c r="AE219" s="18"/>
      <c r="AF219" s="18"/>
      <c r="AG219" s="18"/>
      <c r="AH219" s="18"/>
      <c r="AI219" s="18"/>
      <c r="AJ219" s="18"/>
      <c r="AK219" s="18"/>
      <c r="AL219" s="18"/>
      <c r="AM219" s="18"/>
      <c r="AN219" s="18"/>
      <c r="AO219" s="18" t="s">
        <v>5070</v>
      </c>
      <c r="AP219" s="18" t="s">
        <v>5071</v>
      </c>
      <c r="AQ219" s="18">
        <v>0</v>
      </c>
      <c r="AR219" s="18">
        <v>0</v>
      </c>
      <c r="AS219" s="18" t="s">
        <v>5879</v>
      </c>
      <c r="AT219" s="18">
        <v>0</v>
      </c>
      <c r="AU219" s="18">
        <v>0</v>
      </c>
      <c r="AV219" s="18">
        <v>0</v>
      </c>
      <c r="AW219" s="18">
        <v>0</v>
      </c>
      <c r="AX219" s="18"/>
      <c r="AY219" s="18"/>
      <c r="AZ219" s="18">
        <v>0</v>
      </c>
      <c r="BA219" s="18">
        <v>0</v>
      </c>
      <c r="BB219" s="18">
        <v>0</v>
      </c>
      <c r="BC219" s="18"/>
      <c r="BD219" s="18"/>
      <c r="BE219" s="18"/>
      <c r="BF219" s="18"/>
      <c r="BG219" s="18"/>
      <c r="BH219" s="18"/>
      <c r="BI219" s="18"/>
      <c r="BJ219" s="18"/>
      <c r="BK219" s="18"/>
      <c r="BL219" s="18"/>
      <c r="BM219" s="18"/>
      <c r="BN219" s="18"/>
      <c r="BO219" s="18"/>
      <c r="BP219" s="18"/>
      <c r="BQ219" s="18"/>
      <c r="BR219" s="18"/>
      <c r="BS219" s="18"/>
      <c r="BT219" s="18"/>
      <c r="BU219" s="18"/>
      <c r="BV219" s="18"/>
      <c r="BW219" s="18"/>
      <c r="BX219" s="18"/>
      <c r="BY219" s="18"/>
      <c r="BZ219" s="18"/>
      <c r="CA219" s="18"/>
      <c r="CB219" s="18"/>
      <c r="CC219" s="18"/>
      <c r="CD219" s="18"/>
      <c r="CE219" s="18"/>
      <c r="CF219" s="18"/>
      <c r="CG219" s="18"/>
      <c r="CH219" s="18"/>
      <c r="CI219" s="18"/>
      <c r="CJ219" s="18"/>
      <c r="CK219" s="18"/>
      <c r="CL219" s="18"/>
      <c r="CM219" s="18"/>
      <c r="CN219" s="18"/>
      <c r="CO219" s="21"/>
      <c r="CP219" s="18" t="s">
        <v>5073</v>
      </c>
      <c r="CQ219" s="18"/>
      <c r="CR219" s="21"/>
      <c r="CS219" s="18"/>
      <c r="CT219" s="31"/>
      <c r="CU219" s="33"/>
      <c r="CV219" s="67" t="str">
        <f>FLEET7[[#This Row],[Category]]</f>
        <v>Excavator</v>
      </c>
      <c r="CW219" s="22" t="str">
        <f t="shared" si="6"/>
        <v>EX-04</v>
      </c>
      <c r="CX219" s="22" t="str">
        <f>IFERROR(TRIM(MID(FLEET7[[#This Row],[Secondary Asset Identifier]], FIND(" - ", FLEET7[[#This Row],[Secondary Asset Identifier]]) + 3, LEN(FLEET7[[#This Row],[Secondary Asset Identifier]]))),FLEET7[[#This Row],[Emp ID]])</f>
        <v/>
      </c>
      <c r="CY2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19" s="22" t="str">
        <f>FLEET7[[#This Row],[Assigned]]</f>
        <v/>
      </c>
      <c r="DA219" s="22" t="str">
        <f t="shared" si="7"/>
        <v>EX-04</v>
      </c>
    </row>
    <row r="220" spans="1:105" x14ac:dyDescent="0.3">
      <c r="A220" s="17" t="s">
        <v>5060</v>
      </c>
      <c r="B220" s="18" t="s">
        <v>5061</v>
      </c>
      <c r="C220" s="18" t="s">
        <v>4196</v>
      </c>
      <c r="D220" s="18" t="s">
        <v>5121</v>
      </c>
      <c r="E220" s="18" t="s">
        <v>1018</v>
      </c>
      <c r="F220" s="18" t="s">
        <v>4198</v>
      </c>
      <c r="G220" s="18">
        <v>2024</v>
      </c>
      <c r="H220" s="18" t="s">
        <v>5140</v>
      </c>
      <c r="I220" s="19"/>
      <c r="J220" s="18"/>
      <c r="K220" s="20">
        <v>45789.290312500001</v>
      </c>
      <c r="L220" s="18" t="s">
        <v>5191</v>
      </c>
      <c r="M220" s="18"/>
      <c r="N220" s="18"/>
      <c r="O220" s="18"/>
      <c r="P220" s="18"/>
      <c r="Q220" s="18"/>
      <c r="R220" s="18" t="s">
        <v>5417</v>
      </c>
      <c r="S220" s="18"/>
      <c r="T220" s="18" t="s">
        <v>5067</v>
      </c>
      <c r="U220" s="18" t="s">
        <v>1456</v>
      </c>
      <c r="V220" s="18">
        <v>304</v>
      </c>
      <c r="W220" s="18">
        <v>18</v>
      </c>
      <c r="X220" s="18">
        <v>18</v>
      </c>
      <c r="Y220" s="18">
        <v>252</v>
      </c>
      <c r="Z220" s="18">
        <v>252</v>
      </c>
      <c r="AA220" s="18"/>
      <c r="AB220" s="18" t="s">
        <v>4197</v>
      </c>
      <c r="AC220" s="18"/>
      <c r="AD220" s="18"/>
      <c r="AE220" s="18"/>
      <c r="AF220" s="18"/>
      <c r="AG220" s="18"/>
      <c r="AH220" s="18"/>
      <c r="AI220" s="18"/>
      <c r="AJ220" s="18"/>
      <c r="AK220" s="18"/>
      <c r="AL220" s="18"/>
      <c r="AM220" s="18"/>
      <c r="AN220" s="18"/>
      <c r="AO220" s="18" t="s">
        <v>5070</v>
      </c>
      <c r="AP220" s="18"/>
      <c r="AQ220" s="18">
        <v>0</v>
      </c>
      <c r="AR220" s="18">
        <v>0</v>
      </c>
      <c r="AS220" s="18" t="s">
        <v>5879</v>
      </c>
      <c r="AT220" s="18">
        <v>0</v>
      </c>
      <c r="AU220" s="18">
        <v>0</v>
      </c>
      <c r="AV220" s="18">
        <v>0</v>
      </c>
      <c r="AW220" s="18">
        <v>0</v>
      </c>
      <c r="AX220" s="18"/>
      <c r="AY220" s="18"/>
      <c r="AZ220" s="18"/>
      <c r="BA220" s="18"/>
      <c r="BB220" s="18"/>
      <c r="BC220" s="18"/>
      <c r="BD220" s="18"/>
      <c r="BE220" s="18"/>
      <c r="BF220" s="18"/>
      <c r="BG220" s="18"/>
      <c r="BH220" s="18"/>
      <c r="BI220" s="18"/>
      <c r="BJ220" s="18"/>
      <c r="BK220" s="18"/>
      <c r="BL220" s="18"/>
      <c r="BM220" s="18"/>
      <c r="BN220" s="18"/>
      <c r="BO220" s="18"/>
      <c r="BP220" s="18"/>
      <c r="BQ220" s="18"/>
      <c r="BR220" s="18"/>
      <c r="BS220" s="18"/>
      <c r="BT220" s="18"/>
      <c r="BU220" s="18"/>
      <c r="BV220" s="18"/>
      <c r="BW220" s="18"/>
      <c r="BX220" s="18"/>
      <c r="BY220" s="18"/>
      <c r="BZ220" s="18"/>
      <c r="CA220" s="18"/>
      <c r="CB220" s="18"/>
      <c r="CC220" s="18"/>
      <c r="CD220" s="18"/>
      <c r="CE220" s="18"/>
      <c r="CF220" s="18"/>
      <c r="CG220" s="18"/>
      <c r="CH220" s="18"/>
      <c r="CI220" s="18"/>
      <c r="CJ220" s="18" t="s">
        <v>5125</v>
      </c>
      <c r="CK220" s="18" t="s">
        <v>5141</v>
      </c>
      <c r="CL220" s="18"/>
      <c r="CM220" s="18"/>
      <c r="CN220" s="18"/>
      <c r="CO220" s="21"/>
      <c r="CP220" s="18" t="s">
        <v>5079</v>
      </c>
      <c r="CQ220" s="18"/>
      <c r="CR220" s="21"/>
      <c r="CS220" s="18"/>
      <c r="CT220" s="31"/>
      <c r="CU220" s="33"/>
      <c r="CV220" s="67" t="str">
        <f>FLEET7[[#This Row],[Category]]</f>
        <v>Excavator</v>
      </c>
      <c r="CW220" s="22" t="str">
        <f t="shared" si="6"/>
        <v>EX-04S</v>
      </c>
      <c r="CX220" s="22" t="str">
        <f>IFERROR(TRIM(MID(FLEET7[[#This Row],[Secondary Asset Identifier]], FIND(" - ", FLEET7[[#This Row],[Secondary Asset Identifier]]) + 3, LEN(FLEET7[[#This Row],[Secondary Asset Identifier]]))),FLEET7[[#This Row],[Emp ID]])</f>
        <v/>
      </c>
      <c r="CY2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0" s="22" t="str">
        <f>FLEET7[[#This Row],[Assigned]]</f>
        <v/>
      </c>
      <c r="DA220" s="22" t="str">
        <f t="shared" si="7"/>
        <v>EX-04S</v>
      </c>
    </row>
    <row r="221" spans="1:105" ht="24" x14ac:dyDescent="0.3">
      <c r="A221" s="17" t="s">
        <v>5060</v>
      </c>
      <c r="B221" s="18" t="s">
        <v>5061</v>
      </c>
      <c r="C221" s="18" t="s">
        <v>28</v>
      </c>
      <c r="D221" s="18" t="s">
        <v>5121</v>
      </c>
      <c r="E221" s="18" t="s">
        <v>1018</v>
      </c>
      <c r="F221" s="18" t="s">
        <v>4200</v>
      </c>
      <c r="G221" s="18">
        <v>2010</v>
      </c>
      <c r="H221" s="18" t="s">
        <v>5140</v>
      </c>
      <c r="I221" s="19" t="s">
        <v>5543</v>
      </c>
      <c r="J221" s="18"/>
      <c r="K221" s="20">
        <v>45789.420729166697</v>
      </c>
      <c r="L221" s="18" t="s">
        <v>5164</v>
      </c>
      <c r="M221" s="18"/>
      <c r="N221" s="18"/>
      <c r="O221" s="18"/>
      <c r="P221" s="18"/>
      <c r="Q221" s="18"/>
      <c r="R221" s="18" t="s">
        <v>7845</v>
      </c>
      <c r="S221" s="18"/>
      <c r="T221" s="18" t="s">
        <v>5067</v>
      </c>
      <c r="U221" s="18" t="s">
        <v>5068</v>
      </c>
      <c r="V221" s="18">
        <v>1005</v>
      </c>
      <c r="W221" s="18">
        <v>80.099999999999994</v>
      </c>
      <c r="X221" s="18">
        <v>80.099999999999994</v>
      </c>
      <c r="Y221" s="18">
        <v>3153</v>
      </c>
      <c r="Z221" s="18">
        <v>3153</v>
      </c>
      <c r="AA221" s="18" t="s">
        <v>5625</v>
      </c>
      <c r="AB221" s="18" t="s">
        <v>4199</v>
      </c>
      <c r="AC221" s="18"/>
      <c r="AD221" s="18"/>
      <c r="AE221" s="18"/>
      <c r="AF221" s="18"/>
      <c r="AG221" s="18"/>
      <c r="AH221" s="18"/>
      <c r="AI221" s="18"/>
      <c r="AJ221" s="18"/>
      <c r="AK221" s="18"/>
      <c r="AL221" s="18"/>
      <c r="AM221" s="18"/>
      <c r="AN221" s="18"/>
      <c r="AO221" s="18" t="s">
        <v>5070</v>
      </c>
      <c r="AP221" s="18" t="s">
        <v>5071</v>
      </c>
      <c r="AQ221" s="18"/>
      <c r="AR221" s="18">
        <v>0</v>
      </c>
      <c r="AS221" s="18" t="s">
        <v>5879</v>
      </c>
      <c r="AT221" s="18"/>
      <c r="AU221" s="18">
        <v>0</v>
      </c>
      <c r="AV221" s="18">
        <v>0</v>
      </c>
      <c r="AW221" s="18">
        <v>0</v>
      </c>
      <c r="AX221" s="18"/>
      <c r="AY221" s="18" t="s">
        <v>5616</v>
      </c>
      <c r="AZ221" s="18">
        <v>193670</v>
      </c>
      <c r="BA221" s="18">
        <v>0</v>
      </c>
      <c r="BB221" s="18">
        <v>0</v>
      </c>
      <c r="BC221" s="18"/>
      <c r="BD221" s="18"/>
      <c r="BE221" s="18"/>
      <c r="BF221" s="18"/>
      <c r="BG221" s="18"/>
      <c r="BH221" s="18"/>
      <c r="BI221" s="18"/>
      <c r="BJ221" s="18"/>
      <c r="BK221" s="18"/>
      <c r="BL221" s="18"/>
      <c r="BM221" s="18"/>
      <c r="BN221" s="18"/>
      <c r="BO221" s="18"/>
      <c r="BP221" s="18"/>
      <c r="BQ221" s="18"/>
      <c r="BR221" s="18"/>
      <c r="BS221" s="18"/>
      <c r="BT221" s="18"/>
      <c r="BU221" s="18"/>
      <c r="BV221" s="18"/>
      <c r="BW221" s="18"/>
      <c r="BX221" s="18"/>
      <c r="BY221" s="18"/>
      <c r="BZ221" s="18"/>
      <c r="CA221" s="18"/>
      <c r="CB221" s="18"/>
      <c r="CC221" s="18"/>
      <c r="CD221" s="18"/>
      <c r="CE221" s="18"/>
      <c r="CF221" s="18"/>
      <c r="CG221" s="18"/>
      <c r="CH221" s="18"/>
      <c r="CI221" s="18"/>
      <c r="CJ221" s="18" t="s">
        <v>5125</v>
      </c>
      <c r="CK221" s="18" t="s">
        <v>5626</v>
      </c>
      <c r="CL221" s="18"/>
      <c r="CM221" s="18"/>
      <c r="CN221" s="18"/>
      <c r="CO221" s="21"/>
      <c r="CP221" s="18" t="s">
        <v>5073</v>
      </c>
      <c r="CQ221" s="18"/>
      <c r="CR221" s="21"/>
      <c r="CS221" s="18"/>
      <c r="CT221" s="31"/>
      <c r="CU221" s="33"/>
      <c r="CV221" s="67" t="str">
        <f>FLEET7[[#This Row],[Category]]</f>
        <v>Excavator</v>
      </c>
      <c r="CW221" s="22" t="str">
        <f t="shared" si="6"/>
        <v>EX-15</v>
      </c>
      <c r="CX221" s="22" t="str">
        <f>IFERROR(TRIM(MID(FLEET7[[#This Row],[Secondary Asset Identifier]], FIND(" - ", FLEET7[[#This Row],[Secondary Asset Identifier]]) + 3, LEN(FLEET7[[#This Row],[Secondary Asset Identifier]]))),FLEET7[[#This Row],[Emp ID]])</f>
        <v/>
      </c>
      <c r="CY2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1" s="22" t="str">
        <f>FLEET7[[#This Row],[Assigned]]</f>
        <v/>
      </c>
      <c r="DA221" s="22" t="str">
        <f t="shared" si="7"/>
        <v>EX-15</v>
      </c>
    </row>
    <row r="222" spans="1:105" ht="24" x14ac:dyDescent="0.3">
      <c r="A222" s="17" t="s">
        <v>5060</v>
      </c>
      <c r="B222" s="18" t="s">
        <v>5061</v>
      </c>
      <c r="C222" s="18" t="s">
        <v>29</v>
      </c>
      <c r="D222" s="18" t="s">
        <v>5121</v>
      </c>
      <c r="E222" s="18" t="s">
        <v>1018</v>
      </c>
      <c r="F222" s="18" t="s">
        <v>4203</v>
      </c>
      <c r="G222" s="18">
        <v>2011</v>
      </c>
      <c r="H222" s="18" t="s">
        <v>5140</v>
      </c>
      <c r="I222" s="19" t="s">
        <v>5543</v>
      </c>
      <c r="J222" s="18"/>
      <c r="K222" s="20">
        <v>45789.425532407397</v>
      </c>
      <c r="L222" s="18" t="s">
        <v>8254</v>
      </c>
      <c r="M222" s="18"/>
      <c r="N222" s="18"/>
      <c r="O222" s="18"/>
      <c r="P222" s="18"/>
      <c r="Q222" s="18"/>
      <c r="R222" s="18" t="s">
        <v>8473</v>
      </c>
      <c r="S222" s="18"/>
      <c r="T222" s="18" t="s">
        <v>5067</v>
      </c>
      <c r="U222" s="18" t="s">
        <v>1360</v>
      </c>
      <c r="V222" s="18">
        <v>1011</v>
      </c>
      <c r="W222" s="18">
        <v>5092.8</v>
      </c>
      <c r="X222" s="18">
        <v>5092.8</v>
      </c>
      <c r="Y222" s="18">
        <v>5822</v>
      </c>
      <c r="Z222" s="18">
        <v>5822</v>
      </c>
      <c r="AA222" s="18" t="s">
        <v>5544</v>
      </c>
      <c r="AB222" s="18" t="s">
        <v>4202</v>
      </c>
      <c r="AC222" s="18"/>
      <c r="AD222" s="18"/>
      <c r="AE222" s="18"/>
      <c r="AF222" s="18"/>
      <c r="AG222" s="18"/>
      <c r="AH222" s="18"/>
      <c r="AI222" s="18"/>
      <c r="AJ222" s="18"/>
      <c r="AK222" s="18"/>
      <c r="AL222" s="18"/>
      <c r="AM222" s="18"/>
      <c r="AN222" s="18"/>
      <c r="AO222" s="18" t="s">
        <v>5070</v>
      </c>
      <c r="AP222" s="18" t="s">
        <v>5071</v>
      </c>
      <c r="AQ222" s="18"/>
      <c r="AR222" s="18">
        <v>0</v>
      </c>
      <c r="AS222" s="18" t="s">
        <v>5879</v>
      </c>
      <c r="AT222" s="18"/>
      <c r="AU222" s="18">
        <v>0</v>
      </c>
      <c r="AV222" s="18">
        <v>0</v>
      </c>
      <c r="AW222" s="18">
        <v>0</v>
      </c>
      <c r="AX222" s="18"/>
      <c r="AY222" s="18" t="s">
        <v>5224</v>
      </c>
      <c r="AZ222" s="18">
        <v>100647</v>
      </c>
      <c r="BA222" s="18">
        <v>0</v>
      </c>
      <c r="BB222" s="18">
        <v>0</v>
      </c>
      <c r="BC222" s="18"/>
      <c r="BD222" s="18"/>
      <c r="BE222" s="18"/>
      <c r="BF222" s="18"/>
      <c r="BG222" s="18"/>
      <c r="BH222" s="18"/>
      <c r="BI222" s="18"/>
      <c r="BJ222" s="18"/>
      <c r="BK222" s="18"/>
      <c r="BL222" s="18"/>
      <c r="BM222" s="18"/>
      <c r="BN222" s="18"/>
      <c r="BO222" s="18"/>
      <c r="BP222" s="18"/>
      <c r="BQ222" s="18"/>
      <c r="BR222" s="18"/>
      <c r="BS222" s="18"/>
      <c r="BT222" s="18"/>
      <c r="BU222" s="18"/>
      <c r="BV222" s="18"/>
      <c r="BW222" s="18"/>
      <c r="BX222" s="18"/>
      <c r="BY222" s="18"/>
      <c r="BZ222" s="18"/>
      <c r="CA222" s="18"/>
      <c r="CB222" s="18"/>
      <c r="CC222" s="18"/>
      <c r="CD222" s="18"/>
      <c r="CE222" s="18"/>
      <c r="CF222" s="18"/>
      <c r="CG222" s="18"/>
      <c r="CH222" s="18"/>
      <c r="CI222" s="18"/>
      <c r="CJ222" s="18" t="s">
        <v>5125</v>
      </c>
      <c r="CK222" s="18" t="s">
        <v>5545</v>
      </c>
      <c r="CL222" s="18"/>
      <c r="CM222" s="18"/>
      <c r="CN222" s="18"/>
      <c r="CO222" s="21"/>
      <c r="CP222" s="21" t="s">
        <v>5073</v>
      </c>
      <c r="CQ222" s="18"/>
      <c r="CR222" s="21"/>
      <c r="CS222" s="18"/>
      <c r="CT222" s="31"/>
      <c r="CU222" s="33"/>
      <c r="CV222" s="67" t="str">
        <f>FLEET7[[#This Row],[Category]]</f>
        <v>Excavator</v>
      </c>
      <c r="CW222" s="22" t="str">
        <f t="shared" si="6"/>
        <v>EX-30</v>
      </c>
      <c r="CX222" s="22" t="str">
        <f>IFERROR(TRIM(MID(FLEET7[[#This Row],[Secondary Asset Identifier]], FIND(" - ", FLEET7[[#This Row],[Secondary Asset Identifier]]) + 3, LEN(FLEET7[[#This Row],[Secondary Asset Identifier]]))),FLEET7[[#This Row],[Emp ID]])</f>
        <v/>
      </c>
      <c r="CY2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2" s="22" t="str">
        <f>FLEET7[[#This Row],[Assigned]]</f>
        <v/>
      </c>
      <c r="DA222" s="22" t="str">
        <f t="shared" si="7"/>
        <v>EX-30</v>
      </c>
    </row>
    <row r="223" spans="1:105" ht="24" x14ac:dyDescent="0.3">
      <c r="A223" s="17" t="s">
        <v>5060</v>
      </c>
      <c r="B223" s="18" t="s">
        <v>5061</v>
      </c>
      <c r="C223" s="18" t="s">
        <v>1074</v>
      </c>
      <c r="D223" s="18" t="s">
        <v>5121</v>
      </c>
      <c r="E223" s="18" t="s">
        <v>4205</v>
      </c>
      <c r="F223" s="18" t="s">
        <v>4206</v>
      </c>
      <c r="G223" s="18">
        <v>2013</v>
      </c>
      <c r="H223" s="18" t="s">
        <v>5140</v>
      </c>
      <c r="I223" s="19" t="s">
        <v>5181</v>
      </c>
      <c r="J223" s="18"/>
      <c r="K223" s="20">
        <v>45788.670266203699</v>
      </c>
      <c r="L223" s="18" t="s">
        <v>5191</v>
      </c>
      <c r="M223" s="18"/>
      <c r="N223" s="18"/>
      <c r="O223" s="18"/>
      <c r="P223" s="18"/>
      <c r="Q223" s="18"/>
      <c r="R223" s="18" t="s">
        <v>8094</v>
      </c>
      <c r="S223" s="18"/>
      <c r="T223" s="18" t="s">
        <v>5067</v>
      </c>
      <c r="U223" s="18" t="s">
        <v>1456</v>
      </c>
      <c r="V223" s="18">
        <v>1009</v>
      </c>
      <c r="W223" s="18">
        <v>138.19999999999999</v>
      </c>
      <c r="X223" s="18">
        <v>138.19999999999999</v>
      </c>
      <c r="Y223" s="18">
        <v>6102</v>
      </c>
      <c r="Z223" s="18">
        <v>6102</v>
      </c>
      <c r="AA223" s="18" t="s">
        <v>5586</v>
      </c>
      <c r="AB223" s="18" t="s">
        <v>4204</v>
      </c>
      <c r="AC223" s="18"/>
      <c r="AD223" s="18"/>
      <c r="AE223" s="18"/>
      <c r="AF223" s="18"/>
      <c r="AG223" s="18"/>
      <c r="AH223" s="18" t="s">
        <v>4207</v>
      </c>
      <c r="AI223" s="18"/>
      <c r="AJ223" s="18"/>
      <c r="AK223" s="18"/>
      <c r="AL223" s="18"/>
      <c r="AM223" s="18"/>
      <c r="AN223" s="18"/>
      <c r="AO223" s="18" t="s">
        <v>5070</v>
      </c>
      <c r="AP223" s="18" t="s">
        <v>5071</v>
      </c>
      <c r="AQ223" s="18"/>
      <c r="AR223" s="18">
        <v>0</v>
      </c>
      <c r="AS223" s="18" t="s">
        <v>5879</v>
      </c>
      <c r="AT223" s="18"/>
      <c r="AU223" s="18">
        <v>0</v>
      </c>
      <c r="AV223" s="18">
        <v>0</v>
      </c>
      <c r="AW223" s="18">
        <v>0</v>
      </c>
      <c r="AX223" s="18"/>
      <c r="AY223" s="18" t="s">
        <v>5224</v>
      </c>
      <c r="AZ223" s="18">
        <v>57553.2</v>
      </c>
      <c r="BA223" s="18">
        <v>0</v>
      </c>
      <c r="BB223" s="18">
        <v>0</v>
      </c>
      <c r="BC223" s="18"/>
      <c r="BD223" s="18"/>
      <c r="BE223" s="18"/>
      <c r="BF223" s="18"/>
      <c r="BG223" s="18"/>
      <c r="BH223" s="18"/>
      <c r="BI223" s="18"/>
      <c r="BJ223" s="18"/>
      <c r="BK223" s="18"/>
      <c r="BL223" s="18"/>
      <c r="BM223" s="18"/>
      <c r="BN223" s="18"/>
      <c r="BO223" s="18"/>
      <c r="BP223" s="18"/>
      <c r="BQ223" s="18"/>
      <c r="BR223" s="18"/>
      <c r="BS223" s="18"/>
      <c r="BT223" s="18"/>
      <c r="BU223" s="18"/>
      <c r="BV223" s="18"/>
      <c r="BW223" s="18"/>
      <c r="BX223" s="18"/>
      <c r="BY223" s="18"/>
      <c r="BZ223" s="18"/>
      <c r="CA223" s="18"/>
      <c r="CB223" s="18"/>
      <c r="CC223" s="18"/>
      <c r="CD223" s="18"/>
      <c r="CE223" s="18"/>
      <c r="CF223" s="18"/>
      <c r="CG223" s="18"/>
      <c r="CH223" s="18"/>
      <c r="CI223" s="18"/>
      <c r="CJ223" s="18" t="s">
        <v>5125</v>
      </c>
      <c r="CK223" s="18" t="s">
        <v>5587</v>
      </c>
      <c r="CL223" s="18"/>
      <c r="CM223" s="18"/>
      <c r="CN223" s="18"/>
      <c r="CO223" s="21"/>
      <c r="CP223" s="18" t="s">
        <v>5073</v>
      </c>
      <c r="CQ223" s="18"/>
      <c r="CR223" s="21"/>
      <c r="CS223" s="18"/>
      <c r="CT223" s="31"/>
      <c r="CU223" s="33"/>
      <c r="CV223" s="67" t="str">
        <f>FLEET7[[#This Row],[Category]]</f>
        <v>Excavator</v>
      </c>
      <c r="CW223" s="22" t="str">
        <f t="shared" si="6"/>
        <v>EX-31</v>
      </c>
      <c r="CX223" s="22" t="str">
        <f>IFERROR(TRIM(MID(FLEET7[[#This Row],[Secondary Asset Identifier]], FIND(" - ", FLEET7[[#This Row],[Secondary Asset Identifier]]) + 3, LEN(FLEET7[[#This Row],[Secondary Asset Identifier]]))),FLEET7[[#This Row],[Emp ID]])</f>
        <v/>
      </c>
      <c r="CY2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3" s="22" t="str">
        <f>FLEET7[[#This Row],[Assigned]]</f>
        <v/>
      </c>
      <c r="DA223" s="22" t="str">
        <f t="shared" si="7"/>
        <v>EX-31</v>
      </c>
    </row>
    <row r="224" spans="1:105" ht="24" x14ac:dyDescent="0.3">
      <c r="A224" s="17" t="s">
        <v>5060</v>
      </c>
      <c r="B224" s="18" t="s">
        <v>5061</v>
      </c>
      <c r="C224" s="18" t="s">
        <v>320</v>
      </c>
      <c r="D224" s="18" t="s">
        <v>5121</v>
      </c>
      <c r="E224" s="18" t="s">
        <v>3986</v>
      </c>
      <c r="F224" s="18" t="s">
        <v>4201</v>
      </c>
      <c r="G224" s="18">
        <v>2014</v>
      </c>
      <c r="H224" s="18" t="s">
        <v>5140</v>
      </c>
      <c r="I224" s="19" t="s">
        <v>5543</v>
      </c>
      <c r="J224" s="18"/>
      <c r="K224" s="20">
        <v>45789.359074074098</v>
      </c>
      <c r="L224" s="18" t="s">
        <v>5191</v>
      </c>
      <c r="M224" s="18"/>
      <c r="N224" s="18"/>
      <c r="O224" s="18"/>
      <c r="P224" s="18"/>
      <c r="Q224" s="18"/>
      <c r="R224" s="18" t="s">
        <v>5066</v>
      </c>
      <c r="S224" s="18"/>
      <c r="T224" s="18" t="s">
        <v>5067</v>
      </c>
      <c r="U224" s="18" t="s">
        <v>5527</v>
      </c>
      <c r="V224" s="18">
        <v>1009</v>
      </c>
      <c r="W224" s="18">
        <v>176.5</v>
      </c>
      <c r="X224" s="18">
        <v>176.5</v>
      </c>
      <c r="Y224" s="18">
        <v>6587</v>
      </c>
      <c r="Z224" s="18">
        <v>6587</v>
      </c>
      <c r="AA224" s="18" t="s">
        <v>5753</v>
      </c>
      <c r="AB224" s="18" t="s">
        <v>4208</v>
      </c>
      <c r="AC224" s="18"/>
      <c r="AD224" s="18"/>
      <c r="AE224" s="18"/>
      <c r="AF224" s="18"/>
      <c r="AG224" s="18"/>
      <c r="AH224" s="18"/>
      <c r="AI224" s="18"/>
      <c r="AJ224" s="18"/>
      <c r="AK224" s="18"/>
      <c r="AL224" s="18"/>
      <c r="AM224" s="18"/>
      <c r="AN224" s="18"/>
      <c r="AO224" s="18" t="s">
        <v>5070</v>
      </c>
      <c r="AP224" s="18" t="s">
        <v>5071</v>
      </c>
      <c r="AQ224" s="18"/>
      <c r="AR224" s="18">
        <v>0</v>
      </c>
      <c r="AS224" s="18" t="s">
        <v>5879</v>
      </c>
      <c r="AT224" s="18"/>
      <c r="AU224" s="18">
        <v>0</v>
      </c>
      <c r="AV224" s="18">
        <v>0</v>
      </c>
      <c r="AW224" s="18">
        <v>0</v>
      </c>
      <c r="AX224" s="18"/>
      <c r="AY224" s="18" t="s">
        <v>5203</v>
      </c>
      <c r="AZ224" s="18">
        <v>113360.8</v>
      </c>
      <c r="BA224" s="18">
        <v>0</v>
      </c>
      <c r="BB224" s="18">
        <v>0</v>
      </c>
      <c r="BC224" s="18"/>
      <c r="BD224" s="18"/>
      <c r="BE224" s="18"/>
      <c r="BF224" s="18"/>
      <c r="BG224" s="18"/>
      <c r="BH224" s="18"/>
      <c r="BI224" s="18"/>
      <c r="BJ224" s="18"/>
      <c r="BK224" s="18"/>
      <c r="BL224" s="18"/>
      <c r="BM224" s="18"/>
      <c r="BN224" s="18"/>
      <c r="BO224" s="18"/>
      <c r="BP224" s="18"/>
      <c r="BQ224" s="18"/>
      <c r="BR224" s="18"/>
      <c r="BS224" s="18"/>
      <c r="BT224" s="18"/>
      <c r="BU224" s="18"/>
      <c r="BV224" s="18"/>
      <c r="BW224" s="18"/>
      <c r="BX224" s="18"/>
      <c r="BY224" s="18"/>
      <c r="BZ224" s="18"/>
      <c r="CA224" s="18"/>
      <c r="CB224" s="18"/>
      <c r="CC224" s="18"/>
      <c r="CD224" s="18"/>
      <c r="CE224" s="18"/>
      <c r="CF224" s="18"/>
      <c r="CG224" s="18"/>
      <c r="CH224" s="18"/>
      <c r="CI224" s="18"/>
      <c r="CJ224" s="18" t="s">
        <v>5125</v>
      </c>
      <c r="CK224" s="18" t="s">
        <v>5754</v>
      </c>
      <c r="CL224" s="18"/>
      <c r="CM224" s="18"/>
      <c r="CN224" s="18"/>
      <c r="CO224" s="21"/>
      <c r="CP224" s="21" t="s">
        <v>5073</v>
      </c>
      <c r="CQ224" s="18"/>
      <c r="CR224" s="21"/>
      <c r="CS224" s="18"/>
      <c r="CT224" s="31"/>
      <c r="CU224" s="33"/>
      <c r="CV224" s="67" t="str">
        <f>FLEET7[[#This Row],[Category]]</f>
        <v>Excavator</v>
      </c>
      <c r="CW224" s="22" t="str">
        <f t="shared" si="6"/>
        <v>EX-34</v>
      </c>
      <c r="CX224" s="22" t="str">
        <f>IFERROR(TRIM(MID(FLEET7[[#This Row],[Secondary Asset Identifier]], FIND(" - ", FLEET7[[#This Row],[Secondary Asset Identifier]]) + 3, LEN(FLEET7[[#This Row],[Secondary Asset Identifier]]))),FLEET7[[#This Row],[Emp ID]])</f>
        <v/>
      </c>
      <c r="CY2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4" s="22" t="str">
        <f>FLEET7[[#This Row],[Assigned]]</f>
        <v/>
      </c>
      <c r="DA224" s="22" t="str">
        <f t="shared" si="7"/>
        <v>EX-34</v>
      </c>
    </row>
    <row r="225" spans="1:105" ht="24" x14ac:dyDescent="0.3">
      <c r="A225" s="17" t="s">
        <v>5060</v>
      </c>
      <c r="B225" s="18" t="s">
        <v>5061</v>
      </c>
      <c r="C225" s="18" t="s">
        <v>1158</v>
      </c>
      <c r="D225" s="18" t="s">
        <v>5121</v>
      </c>
      <c r="E225" s="18" t="s">
        <v>4205</v>
      </c>
      <c r="F225" s="18" t="s">
        <v>4206</v>
      </c>
      <c r="G225" s="18">
        <v>2013</v>
      </c>
      <c r="H225" s="18" t="s">
        <v>5140</v>
      </c>
      <c r="I225" s="19" t="s">
        <v>5181</v>
      </c>
      <c r="J225" s="18"/>
      <c r="K225" s="20">
        <v>45788.6577777778</v>
      </c>
      <c r="L225" s="18" t="s">
        <v>5191</v>
      </c>
      <c r="M225" s="18"/>
      <c r="N225" s="18"/>
      <c r="O225" s="18"/>
      <c r="P225" s="18"/>
      <c r="Q225" s="18"/>
      <c r="R225" s="18" t="s">
        <v>5066</v>
      </c>
      <c r="S225" s="18"/>
      <c r="T225" s="18" t="s">
        <v>5067</v>
      </c>
      <c r="U225" s="18" t="s">
        <v>8427</v>
      </c>
      <c r="V225" s="18">
        <v>1004</v>
      </c>
      <c r="W225" s="18">
        <v>4427.1000000000004</v>
      </c>
      <c r="X225" s="18">
        <v>4427.1000000000004</v>
      </c>
      <c r="Y225" s="18">
        <v>4622</v>
      </c>
      <c r="Z225" s="18">
        <v>4643</v>
      </c>
      <c r="AA225" s="18" t="s">
        <v>5671</v>
      </c>
      <c r="AB225" s="18" t="s">
        <v>4209</v>
      </c>
      <c r="AC225" s="18"/>
      <c r="AD225" s="18"/>
      <c r="AE225" s="18"/>
      <c r="AF225" s="18"/>
      <c r="AG225" s="18"/>
      <c r="AH225" s="18"/>
      <c r="AI225" s="18"/>
      <c r="AJ225" s="18"/>
      <c r="AK225" s="18"/>
      <c r="AL225" s="18"/>
      <c r="AM225" s="18"/>
      <c r="AN225" s="18"/>
      <c r="AO225" s="18" t="s">
        <v>5070</v>
      </c>
      <c r="AP225" s="18" t="s">
        <v>5071</v>
      </c>
      <c r="AQ225" s="18"/>
      <c r="AR225" s="18">
        <v>0</v>
      </c>
      <c r="AS225" s="18" t="s">
        <v>5879</v>
      </c>
      <c r="AT225" s="18"/>
      <c r="AU225" s="18">
        <v>0</v>
      </c>
      <c r="AV225" s="18">
        <v>0</v>
      </c>
      <c r="AW225" s="18">
        <v>0</v>
      </c>
      <c r="AX225" s="18"/>
      <c r="AY225" s="18" t="s">
        <v>5203</v>
      </c>
      <c r="AZ225" s="18">
        <v>64000</v>
      </c>
      <c r="BA225" s="18">
        <v>0</v>
      </c>
      <c r="BB225" s="18">
        <v>0</v>
      </c>
      <c r="BC225" s="18"/>
      <c r="BD225" s="18"/>
      <c r="BE225" s="18"/>
      <c r="BF225" s="18"/>
      <c r="BG225" s="18"/>
      <c r="BH225" s="18"/>
      <c r="BI225" s="18"/>
      <c r="BJ225" s="18"/>
      <c r="BK225" s="18"/>
      <c r="BL225" s="18"/>
      <c r="BM225" s="18"/>
      <c r="BN225" s="18"/>
      <c r="BO225" s="18"/>
      <c r="BP225" s="18"/>
      <c r="BQ225" s="18"/>
      <c r="BR225" s="18"/>
      <c r="BS225" s="18"/>
      <c r="BT225" s="18"/>
      <c r="BU225" s="18"/>
      <c r="BV225" s="18"/>
      <c r="BW225" s="18"/>
      <c r="BX225" s="18"/>
      <c r="BY225" s="18"/>
      <c r="BZ225" s="18"/>
      <c r="CA225" s="18"/>
      <c r="CB225" s="18"/>
      <c r="CC225" s="18"/>
      <c r="CD225" s="18"/>
      <c r="CE225" s="18"/>
      <c r="CF225" s="18"/>
      <c r="CG225" s="18"/>
      <c r="CH225" s="18"/>
      <c r="CI225" s="18"/>
      <c r="CJ225" s="18" t="s">
        <v>5125</v>
      </c>
      <c r="CK225" s="18" t="s">
        <v>5672</v>
      </c>
      <c r="CL225" s="18"/>
      <c r="CM225" s="18"/>
      <c r="CN225" s="18"/>
      <c r="CO225" s="21"/>
      <c r="CP225" s="21" t="s">
        <v>5073</v>
      </c>
      <c r="CQ225" s="18"/>
      <c r="CR225" s="21"/>
      <c r="CS225" s="18"/>
      <c r="CT225" s="31"/>
      <c r="CU225" s="33"/>
      <c r="CV225" s="67" t="str">
        <f>FLEET7[[#This Row],[Category]]</f>
        <v>Excavator</v>
      </c>
      <c r="CW225" s="22" t="str">
        <f t="shared" si="6"/>
        <v>EX-38</v>
      </c>
      <c r="CX225" s="22" t="str">
        <f>IFERROR(TRIM(MID(FLEET7[[#This Row],[Secondary Asset Identifier]], FIND(" - ", FLEET7[[#This Row],[Secondary Asset Identifier]]) + 3, LEN(FLEET7[[#This Row],[Secondary Asset Identifier]]))),FLEET7[[#This Row],[Emp ID]])</f>
        <v/>
      </c>
      <c r="CY2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5" s="22" t="str">
        <f>FLEET7[[#This Row],[Assigned]]</f>
        <v/>
      </c>
      <c r="DA225" s="22" t="str">
        <f t="shared" si="7"/>
        <v>EX-38</v>
      </c>
    </row>
    <row r="226" spans="1:105" ht="24" x14ac:dyDescent="0.3">
      <c r="A226" s="17" t="s">
        <v>5060</v>
      </c>
      <c r="B226" s="18" t="s">
        <v>5061</v>
      </c>
      <c r="C226" s="18" t="s">
        <v>465</v>
      </c>
      <c r="D226" s="18" t="s">
        <v>5121</v>
      </c>
      <c r="E226" s="18" t="s">
        <v>3986</v>
      </c>
      <c r="F226" s="18" t="s">
        <v>4211</v>
      </c>
      <c r="G226" s="18">
        <v>2014</v>
      </c>
      <c r="H226" s="18" t="s">
        <v>5140</v>
      </c>
      <c r="I226" s="19" t="s">
        <v>5543</v>
      </c>
      <c r="J226" s="18"/>
      <c r="K226" s="20">
        <v>45788.812627314801</v>
      </c>
      <c r="L226" s="18" t="s">
        <v>5164</v>
      </c>
      <c r="M226" s="18"/>
      <c r="N226" s="18"/>
      <c r="O226" s="18"/>
      <c r="P226" s="18"/>
      <c r="Q226" s="18"/>
      <c r="R226" s="18" t="s">
        <v>5089</v>
      </c>
      <c r="S226" s="18"/>
      <c r="T226" s="18" t="s">
        <v>5067</v>
      </c>
      <c r="U226" s="18" t="s">
        <v>5068</v>
      </c>
      <c r="V226" s="18">
        <v>1009</v>
      </c>
      <c r="W226" s="18">
        <v>77.7</v>
      </c>
      <c r="X226" s="18">
        <v>77.7</v>
      </c>
      <c r="Y226" s="18">
        <v>6701</v>
      </c>
      <c r="Z226" s="18">
        <v>6701</v>
      </c>
      <c r="AA226" s="18" t="s">
        <v>5567</v>
      </c>
      <c r="AB226" s="18" t="s">
        <v>4210</v>
      </c>
      <c r="AC226" s="18"/>
      <c r="AD226" s="18"/>
      <c r="AE226" s="18"/>
      <c r="AF226" s="18"/>
      <c r="AG226" s="18"/>
      <c r="AH226" s="18"/>
      <c r="AI226" s="18"/>
      <c r="AJ226" s="18"/>
      <c r="AK226" s="18"/>
      <c r="AL226" s="18"/>
      <c r="AM226" s="18"/>
      <c r="AN226" s="18"/>
      <c r="AO226" s="18" t="s">
        <v>5070</v>
      </c>
      <c r="AP226" s="18" t="s">
        <v>5071</v>
      </c>
      <c r="AQ226" s="18"/>
      <c r="AR226" s="18">
        <v>0</v>
      </c>
      <c r="AS226" s="18" t="s">
        <v>5879</v>
      </c>
      <c r="AT226" s="18"/>
      <c r="AU226" s="18">
        <v>0</v>
      </c>
      <c r="AV226" s="18">
        <v>0</v>
      </c>
      <c r="AW226" s="18">
        <v>0</v>
      </c>
      <c r="AX226" s="18"/>
      <c r="AY226" s="18" t="s">
        <v>5218</v>
      </c>
      <c r="AZ226" s="18">
        <v>170183.5</v>
      </c>
      <c r="BA226" s="18">
        <v>0</v>
      </c>
      <c r="BB226" s="18">
        <v>0</v>
      </c>
      <c r="BC226" s="18"/>
      <c r="BD226" s="18"/>
      <c r="BE226" s="18"/>
      <c r="BF226" s="18"/>
      <c r="BG226" s="18"/>
      <c r="BH226" s="18"/>
      <c r="BI226" s="18"/>
      <c r="BJ226" s="18"/>
      <c r="BK226" s="18"/>
      <c r="BL226" s="18"/>
      <c r="BM226" s="18"/>
      <c r="BN226" s="18"/>
      <c r="BO226" s="18"/>
      <c r="BP226" s="18"/>
      <c r="BQ226" s="18"/>
      <c r="BR226" s="18"/>
      <c r="BS226" s="18"/>
      <c r="BT226" s="18"/>
      <c r="BU226" s="18"/>
      <c r="BV226" s="18"/>
      <c r="BW226" s="18"/>
      <c r="BX226" s="18"/>
      <c r="BY226" s="18"/>
      <c r="BZ226" s="18"/>
      <c r="CA226" s="18"/>
      <c r="CB226" s="18"/>
      <c r="CC226" s="18"/>
      <c r="CD226" s="18"/>
      <c r="CE226" s="18"/>
      <c r="CF226" s="18"/>
      <c r="CG226" s="18"/>
      <c r="CH226" s="18"/>
      <c r="CI226" s="18"/>
      <c r="CJ226" s="18" t="s">
        <v>5125</v>
      </c>
      <c r="CK226" s="18" t="s">
        <v>5568</v>
      </c>
      <c r="CL226" s="18"/>
      <c r="CM226" s="18"/>
      <c r="CN226" s="18"/>
      <c r="CO226" s="21"/>
      <c r="CP226" s="21" t="s">
        <v>5073</v>
      </c>
      <c r="CQ226" s="18"/>
      <c r="CR226" s="21"/>
      <c r="CS226" s="18"/>
      <c r="CT226" s="31"/>
      <c r="CU226" s="33"/>
      <c r="CV226" s="67" t="str">
        <f>FLEET7[[#This Row],[Category]]</f>
        <v>Excavator</v>
      </c>
      <c r="CW226" s="22" t="str">
        <f t="shared" si="6"/>
        <v>EX-40</v>
      </c>
      <c r="CX226" s="22" t="str">
        <f>IFERROR(TRIM(MID(FLEET7[[#This Row],[Secondary Asset Identifier]], FIND(" - ", FLEET7[[#This Row],[Secondary Asset Identifier]]) + 3, LEN(FLEET7[[#This Row],[Secondary Asset Identifier]]))),FLEET7[[#This Row],[Emp ID]])</f>
        <v/>
      </c>
      <c r="CY2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6" s="22" t="str">
        <f>FLEET7[[#This Row],[Assigned]]</f>
        <v/>
      </c>
      <c r="DA226" s="22" t="str">
        <f t="shared" si="7"/>
        <v>EX-40</v>
      </c>
    </row>
    <row r="227" spans="1:105" ht="24" x14ac:dyDescent="0.3">
      <c r="A227" s="17" t="s">
        <v>5060</v>
      </c>
      <c r="B227" s="18" t="s">
        <v>5061</v>
      </c>
      <c r="C227" s="18" t="s">
        <v>30</v>
      </c>
      <c r="D227" s="18" t="s">
        <v>5121</v>
      </c>
      <c r="E227" s="18" t="s">
        <v>1018</v>
      </c>
      <c r="F227" s="18" t="s">
        <v>4213</v>
      </c>
      <c r="G227" s="18">
        <v>2013</v>
      </c>
      <c r="H227" s="18" t="s">
        <v>5140</v>
      </c>
      <c r="I227" s="19" t="s">
        <v>5181</v>
      </c>
      <c r="J227" s="18"/>
      <c r="K227" s="20">
        <v>45789.421053240701</v>
      </c>
      <c r="L227" s="18" t="s">
        <v>5093</v>
      </c>
      <c r="M227" s="18"/>
      <c r="N227" s="18"/>
      <c r="O227" s="18"/>
      <c r="P227" s="18"/>
      <c r="Q227" s="18"/>
      <c r="R227" s="18" t="s">
        <v>8474</v>
      </c>
      <c r="S227" s="18"/>
      <c r="T227" s="18" t="s">
        <v>5067</v>
      </c>
      <c r="U227" s="18" t="s">
        <v>5068</v>
      </c>
      <c r="V227" s="18">
        <v>1010</v>
      </c>
      <c r="W227" s="18">
        <v>114</v>
      </c>
      <c r="X227" s="18">
        <v>114</v>
      </c>
      <c r="Y227" s="18">
        <v>8338</v>
      </c>
      <c r="Z227" s="18">
        <v>8338</v>
      </c>
      <c r="AA227" s="18" t="s">
        <v>5272</v>
      </c>
      <c r="AB227" s="18" t="s">
        <v>4212</v>
      </c>
      <c r="AC227" s="18"/>
      <c r="AD227" s="18"/>
      <c r="AE227" s="18"/>
      <c r="AF227" s="18"/>
      <c r="AG227" s="18"/>
      <c r="AH227" s="18"/>
      <c r="AI227" s="18"/>
      <c r="AJ227" s="18"/>
      <c r="AK227" s="18"/>
      <c r="AL227" s="18"/>
      <c r="AM227" s="18"/>
      <c r="AN227" s="18"/>
      <c r="AO227" s="18" t="s">
        <v>5070</v>
      </c>
      <c r="AP227" s="18" t="s">
        <v>5071</v>
      </c>
      <c r="AQ227" s="18"/>
      <c r="AR227" s="18">
        <v>0</v>
      </c>
      <c r="AS227" s="18" t="s">
        <v>5879</v>
      </c>
      <c r="AT227" s="18"/>
      <c r="AU227" s="18">
        <v>0</v>
      </c>
      <c r="AV227" s="18">
        <v>0</v>
      </c>
      <c r="AW227" s="18">
        <v>0</v>
      </c>
      <c r="AX227" s="18"/>
      <c r="AY227" s="18" t="s">
        <v>5218</v>
      </c>
      <c r="AZ227" s="18">
        <v>53050</v>
      </c>
      <c r="BA227" s="18">
        <v>0</v>
      </c>
      <c r="BB227" s="18">
        <v>0</v>
      </c>
      <c r="BC227" s="18"/>
      <c r="BD227" s="18"/>
      <c r="BE227" s="18"/>
      <c r="BF227" s="18"/>
      <c r="BG227" s="18"/>
      <c r="BH227" s="18"/>
      <c r="BI227" s="18"/>
      <c r="BJ227" s="18"/>
      <c r="BK227" s="18"/>
      <c r="BL227" s="18"/>
      <c r="BM227" s="18"/>
      <c r="BN227" s="18"/>
      <c r="BO227" s="18"/>
      <c r="BP227" s="18"/>
      <c r="BQ227" s="18"/>
      <c r="BR227" s="18"/>
      <c r="BS227" s="18"/>
      <c r="BT227" s="18"/>
      <c r="BU227" s="18"/>
      <c r="BV227" s="18"/>
      <c r="BW227" s="18"/>
      <c r="BX227" s="18"/>
      <c r="BY227" s="18"/>
      <c r="BZ227" s="18"/>
      <c r="CA227" s="18"/>
      <c r="CB227" s="18"/>
      <c r="CC227" s="18"/>
      <c r="CD227" s="18"/>
      <c r="CE227" s="18"/>
      <c r="CF227" s="18"/>
      <c r="CG227" s="18"/>
      <c r="CH227" s="18"/>
      <c r="CI227" s="18"/>
      <c r="CJ227" s="18" t="s">
        <v>5125</v>
      </c>
      <c r="CK227" s="18" t="s">
        <v>5273</v>
      </c>
      <c r="CL227" s="18"/>
      <c r="CM227" s="18"/>
      <c r="CN227" s="18"/>
      <c r="CO227" s="21"/>
      <c r="CP227" s="18" t="s">
        <v>5073</v>
      </c>
      <c r="CQ227" s="18"/>
      <c r="CR227" s="21"/>
      <c r="CS227" s="18"/>
      <c r="CT227" s="31"/>
      <c r="CU227" s="33"/>
      <c r="CV227" s="67" t="str">
        <f>FLEET7[[#This Row],[Category]]</f>
        <v>Excavator</v>
      </c>
      <c r="CW227" s="22" t="str">
        <f t="shared" si="6"/>
        <v>EX-41</v>
      </c>
      <c r="CX227" s="22" t="str">
        <f>IFERROR(TRIM(MID(FLEET7[[#This Row],[Secondary Asset Identifier]], FIND(" - ", FLEET7[[#This Row],[Secondary Asset Identifier]]) + 3, LEN(FLEET7[[#This Row],[Secondary Asset Identifier]]))),FLEET7[[#This Row],[Emp ID]])</f>
        <v/>
      </c>
      <c r="CY2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7" s="22" t="str">
        <f>FLEET7[[#This Row],[Assigned]]</f>
        <v/>
      </c>
      <c r="DA227" s="22" t="str">
        <f t="shared" si="7"/>
        <v>EX-41</v>
      </c>
    </row>
    <row r="228" spans="1:105" ht="24" x14ac:dyDescent="0.3">
      <c r="A228" s="17" t="s">
        <v>5060</v>
      </c>
      <c r="B228" s="18" t="s">
        <v>5061</v>
      </c>
      <c r="C228" s="18" t="s">
        <v>31</v>
      </c>
      <c r="D228" s="18" t="s">
        <v>5121</v>
      </c>
      <c r="E228" s="18" t="s">
        <v>3986</v>
      </c>
      <c r="F228" s="18" t="s">
        <v>4215</v>
      </c>
      <c r="G228" s="18">
        <v>2015</v>
      </c>
      <c r="H228" s="18" t="s">
        <v>5140</v>
      </c>
      <c r="I228" s="19" t="s">
        <v>5181</v>
      </c>
      <c r="J228" s="18"/>
      <c r="K228" s="20">
        <v>45789.419722222199</v>
      </c>
      <c r="L228" s="18" t="s">
        <v>5093</v>
      </c>
      <c r="M228" s="18"/>
      <c r="N228" s="18"/>
      <c r="O228" s="18"/>
      <c r="P228" s="18"/>
      <c r="Q228" s="18"/>
      <c r="R228" s="18" t="s">
        <v>5432</v>
      </c>
      <c r="S228" s="18"/>
      <c r="T228" s="18" t="s">
        <v>5067</v>
      </c>
      <c r="U228" s="18" t="s">
        <v>5068</v>
      </c>
      <c r="V228" s="18">
        <v>1013</v>
      </c>
      <c r="W228" s="18">
        <v>6260.8</v>
      </c>
      <c r="X228" s="18">
        <v>6260.8</v>
      </c>
      <c r="Y228" s="18">
        <v>6521</v>
      </c>
      <c r="Z228" s="18">
        <v>6521</v>
      </c>
      <c r="AA228" s="18" t="s">
        <v>5707</v>
      </c>
      <c r="AB228" s="18" t="s">
        <v>4214</v>
      </c>
      <c r="AC228" s="18"/>
      <c r="AD228" s="18"/>
      <c r="AE228" s="18"/>
      <c r="AF228" s="18"/>
      <c r="AG228" s="18"/>
      <c r="AH228" s="18"/>
      <c r="AI228" s="18"/>
      <c r="AJ228" s="18"/>
      <c r="AK228" s="18"/>
      <c r="AL228" s="18"/>
      <c r="AM228" s="18"/>
      <c r="AN228" s="18"/>
      <c r="AO228" s="18" t="s">
        <v>5070</v>
      </c>
      <c r="AP228" s="18" t="s">
        <v>5071</v>
      </c>
      <c r="AQ228" s="18"/>
      <c r="AR228" s="18">
        <v>0</v>
      </c>
      <c r="AS228" s="18" t="s">
        <v>5879</v>
      </c>
      <c r="AT228" s="18"/>
      <c r="AU228" s="18">
        <v>0</v>
      </c>
      <c r="AV228" s="18">
        <v>0</v>
      </c>
      <c r="AW228" s="18">
        <v>0</v>
      </c>
      <c r="AX228" s="18"/>
      <c r="AY228" s="18" t="s">
        <v>5218</v>
      </c>
      <c r="AZ228" s="18">
        <v>54430.3</v>
      </c>
      <c r="BA228" s="18">
        <v>0</v>
      </c>
      <c r="BB228" s="18">
        <v>0</v>
      </c>
      <c r="BC228" s="18"/>
      <c r="BD228" s="18"/>
      <c r="BE228" s="18"/>
      <c r="BF228" s="18"/>
      <c r="BG228" s="18"/>
      <c r="BH228" s="18"/>
      <c r="BI228" s="18"/>
      <c r="BJ228" s="18"/>
      <c r="BK228" s="18"/>
      <c r="BL228" s="18"/>
      <c r="BM228" s="18"/>
      <c r="BN228" s="18"/>
      <c r="BO228" s="18"/>
      <c r="BP228" s="18"/>
      <c r="BQ228" s="18"/>
      <c r="BR228" s="18"/>
      <c r="BS228" s="18"/>
      <c r="BT228" s="18"/>
      <c r="BU228" s="18"/>
      <c r="BV228" s="18"/>
      <c r="BW228" s="18"/>
      <c r="BX228" s="18"/>
      <c r="BY228" s="18"/>
      <c r="BZ228" s="18"/>
      <c r="CA228" s="18"/>
      <c r="CB228" s="18"/>
      <c r="CC228" s="18"/>
      <c r="CD228" s="18"/>
      <c r="CE228" s="18"/>
      <c r="CF228" s="18"/>
      <c r="CG228" s="18"/>
      <c r="CH228" s="18"/>
      <c r="CI228" s="18"/>
      <c r="CJ228" s="18" t="s">
        <v>5125</v>
      </c>
      <c r="CK228" s="18" t="s">
        <v>5708</v>
      </c>
      <c r="CL228" s="18"/>
      <c r="CM228" s="18"/>
      <c r="CN228" s="18"/>
      <c r="CO228" s="21"/>
      <c r="CP228" s="21" t="s">
        <v>5073</v>
      </c>
      <c r="CQ228" s="18"/>
      <c r="CR228" s="21"/>
      <c r="CS228" s="18"/>
      <c r="CT228" s="31"/>
      <c r="CU228" s="33"/>
      <c r="CV228" s="67" t="str">
        <f>FLEET7[[#This Row],[Category]]</f>
        <v>Excavator</v>
      </c>
      <c r="CW228" s="22" t="str">
        <f t="shared" si="6"/>
        <v>EX-42</v>
      </c>
      <c r="CX228" s="22" t="str">
        <f>IFERROR(TRIM(MID(FLEET7[[#This Row],[Secondary Asset Identifier]], FIND(" - ", FLEET7[[#This Row],[Secondary Asset Identifier]]) + 3, LEN(FLEET7[[#This Row],[Secondary Asset Identifier]]))),FLEET7[[#This Row],[Emp ID]])</f>
        <v/>
      </c>
      <c r="CY2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8" s="22" t="str">
        <f>FLEET7[[#This Row],[Assigned]]</f>
        <v/>
      </c>
      <c r="DA228" s="22" t="str">
        <f t="shared" si="7"/>
        <v>EX-42</v>
      </c>
    </row>
    <row r="229" spans="1:105" ht="24" x14ac:dyDescent="0.3">
      <c r="A229" s="17" t="s">
        <v>5060</v>
      </c>
      <c r="B229" s="18" t="s">
        <v>5061</v>
      </c>
      <c r="C229" s="18" t="s">
        <v>33</v>
      </c>
      <c r="D229" s="18" t="s">
        <v>5121</v>
      </c>
      <c r="E229" s="18" t="s">
        <v>1018</v>
      </c>
      <c r="F229" s="18" t="s">
        <v>4217</v>
      </c>
      <c r="G229" s="18">
        <v>2017</v>
      </c>
      <c r="H229" s="18" t="s">
        <v>5140</v>
      </c>
      <c r="I229" s="19" t="s">
        <v>5181</v>
      </c>
      <c r="J229" s="18"/>
      <c r="K229" s="20">
        <v>45788.583298611098</v>
      </c>
      <c r="L229" s="18" t="s">
        <v>5191</v>
      </c>
      <c r="M229" s="18"/>
      <c r="N229" s="18"/>
      <c r="O229" s="18"/>
      <c r="P229" s="18"/>
      <c r="Q229" s="18"/>
      <c r="R229" s="18" t="s">
        <v>7629</v>
      </c>
      <c r="S229" s="18"/>
      <c r="T229" s="18" t="s">
        <v>5067</v>
      </c>
      <c r="U229" s="18" t="s">
        <v>1574</v>
      </c>
      <c r="V229" s="18">
        <v>185</v>
      </c>
      <c r="W229" s="18">
        <v>142.9</v>
      </c>
      <c r="X229" s="18">
        <v>142.9</v>
      </c>
      <c r="Y229" s="18">
        <v>4673</v>
      </c>
      <c r="Z229" s="18">
        <v>4673</v>
      </c>
      <c r="AA229" s="18"/>
      <c r="AB229" s="18" t="s">
        <v>4216</v>
      </c>
      <c r="AC229" s="18"/>
      <c r="AD229" s="18"/>
      <c r="AE229" s="18"/>
      <c r="AF229" s="18"/>
      <c r="AG229" s="18"/>
      <c r="AH229" s="18"/>
      <c r="AI229" s="18"/>
      <c r="AJ229" s="18"/>
      <c r="AK229" s="18"/>
      <c r="AL229" s="18"/>
      <c r="AM229" s="18"/>
      <c r="AN229" s="18"/>
      <c r="AO229" s="18" t="s">
        <v>5070</v>
      </c>
      <c r="AP229" s="18" t="s">
        <v>5071</v>
      </c>
      <c r="AQ229" s="18"/>
      <c r="AR229" s="18">
        <v>0</v>
      </c>
      <c r="AS229" s="18" t="s">
        <v>5879</v>
      </c>
      <c r="AT229" s="18"/>
      <c r="AU229" s="18">
        <v>0</v>
      </c>
      <c r="AV229" s="18">
        <v>0</v>
      </c>
      <c r="AW229" s="18">
        <v>0</v>
      </c>
      <c r="AX229" s="18"/>
      <c r="AY229" s="18" t="s">
        <v>5124</v>
      </c>
      <c r="AZ229" s="18">
        <v>77687.399999999994</v>
      </c>
      <c r="BA229" s="18">
        <v>0</v>
      </c>
      <c r="BB229" s="18">
        <v>0</v>
      </c>
      <c r="BC229" s="18"/>
      <c r="BD229" s="18"/>
      <c r="BE229" s="18"/>
      <c r="BF229" s="18"/>
      <c r="BG229" s="18"/>
      <c r="BH229" s="18"/>
      <c r="BI229" s="18"/>
      <c r="BJ229" s="18"/>
      <c r="BK229" s="18"/>
      <c r="BL229" s="18"/>
      <c r="BM229" s="18"/>
      <c r="BN229" s="18"/>
      <c r="BO229" s="18"/>
      <c r="BP229" s="18"/>
      <c r="BQ229" s="18"/>
      <c r="BR229" s="18"/>
      <c r="BS229" s="18"/>
      <c r="BT229" s="18"/>
      <c r="BU229" s="18"/>
      <c r="BV229" s="18"/>
      <c r="BW229" s="18"/>
      <c r="BX229" s="18"/>
      <c r="BY229" s="18"/>
      <c r="BZ229" s="18"/>
      <c r="CA229" s="18"/>
      <c r="CB229" s="18"/>
      <c r="CC229" s="18"/>
      <c r="CD229" s="18"/>
      <c r="CE229" s="18"/>
      <c r="CF229" s="18"/>
      <c r="CG229" s="18"/>
      <c r="CH229" s="18"/>
      <c r="CI229" s="18"/>
      <c r="CJ229" s="18" t="s">
        <v>5125</v>
      </c>
      <c r="CK229" s="18" t="s">
        <v>7740</v>
      </c>
      <c r="CL229" s="18"/>
      <c r="CM229" s="18"/>
      <c r="CN229" s="18"/>
      <c r="CO229" s="21"/>
      <c r="CP229" s="18" t="s">
        <v>5073</v>
      </c>
      <c r="CQ229" s="18"/>
      <c r="CR229" s="21"/>
      <c r="CS229" s="18"/>
      <c r="CT229" s="31"/>
      <c r="CU229" s="33"/>
      <c r="CV229" s="67" t="str">
        <f>FLEET7[[#This Row],[Category]]</f>
        <v>Excavator</v>
      </c>
      <c r="CW229" s="22" t="str">
        <f t="shared" si="6"/>
        <v>EX-51</v>
      </c>
      <c r="CX229" s="22" t="str">
        <f>IFERROR(TRIM(MID(FLEET7[[#This Row],[Secondary Asset Identifier]], FIND(" - ", FLEET7[[#This Row],[Secondary Asset Identifier]]) + 3, LEN(FLEET7[[#This Row],[Secondary Asset Identifier]]))),FLEET7[[#This Row],[Emp ID]])</f>
        <v/>
      </c>
      <c r="CY2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29" s="22" t="str">
        <f>FLEET7[[#This Row],[Assigned]]</f>
        <v/>
      </c>
      <c r="DA229" s="22" t="str">
        <f t="shared" si="7"/>
        <v>EX-51</v>
      </c>
    </row>
    <row r="230" spans="1:105" ht="24" x14ac:dyDescent="0.3">
      <c r="A230" s="17" t="s">
        <v>5060</v>
      </c>
      <c r="B230" s="18" t="s">
        <v>5061</v>
      </c>
      <c r="C230" s="18" t="s">
        <v>1075</v>
      </c>
      <c r="D230" s="18" t="s">
        <v>5121</v>
      </c>
      <c r="E230" s="18" t="s">
        <v>3986</v>
      </c>
      <c r="F230" s="18" t="s">
        <v>4215</v>
      </c>
      <c r="G230" s="18">
        <v>2018</v>
      </c>
      <c r="H230" s="18" t="s">
        <v>5140</v>
      </c>
      <c r="I230" s="19" t="s">
        <v>5181</v>
      </c>
      <c r="J230" s="18"/>
      <c r="K230" s="20">
        <v>45789.427662037</v>
      </c>
      <c r="L230" s="18" t="s">
        <v>5093</v>
      </c>
      <c r="M230" s="18"/>
      <c r="N230" s="18"/>
      <c r="O230" s="18"/>
      <c r="P230" s="18"/>
      <c r="Q230" s="18"/>
      <c r="R230" s="18" t="s">
        <v>5096</v>
      </c>
      <c r="S230" s="18"/>
      <c r="T230" s="18" t="s">
        <v>5067</v>
      </c>
      <c r="U230" s="18" t="s">
        <v>5068</v>
      </c>
      <c r="V230" s="18">
        <v>586</v>
      </c>
      <c r="W230" s="18">
        <v>191.3</v>
      </c>
      <c r="X230" s="18">
        <v>191.3</v>
      </c>
      <c r="Y230" s="18">
        <v>4573</v>
      </c>
      <c r="Z230" s="18">
        <v>4573</v>
      </c>
      <c r="AA230" s="18"/>
      <c r="AB230" s="18" t="s">
        <v>4218</v>
      </c>
      <c r="AC230" s="18"/>
      <c r="AD230" s="18"/>
      <c r="AE230" s="18"/>
      <c r="AF230" s="18"/>
      <c r="AG230" s="18"/>
      <c r="AH230" s="18"/>
      <c r="AI230" s="18"/>
      <c r="AJ230" s="18"/>
      <c r="AK230" s="18"/>
      <c r="AL230" s="18"/>
      <c r="AM230" s="18"/>
      <c r="AN230" s="18"/>
      <c r="AO230" s="18" t="s">
        <v>5070</v>
      </c>
      <c r="AP230" s="18" t="s">
        <v>5071</v>
      </c>
      <c r="AQ230" s="18"/>
      <c r="AR230" s="18">
        <v>0</v>
      </c>
      <c r="AS230" s="18" t="s">
        <v>5879</v>
      </c>
      <c r="AT230" s="18"/>
      <c r="AU230" s="18">
        <v>0</v>
      </c>
      <c r="AV230" s="18">
        <v>0</v>
      </c>
      <c r="AW230" s="18">
        <v>0</v>
      </c>
      <c r="AX230" s="18"/>
      <c r="AY230" s="18" t="s">
        <v>5186</v>
      </c>
      <c r="AZ230" s="18">
        <v>74168.5</v>
      </c>
      <c r="BA230" s="18">
        <v>0</v>
      </c>
      <c r="BB230" s="18">
        <v>0</v>
      </c>
      <c r="BC230" s="18"/>
      <c r="BD230" s="18"/>
      <c r="BE230" s="18"/>
      <c r="BF230" s="18"/>
      <c r="BG230" s="18"/>
      <c r="BH230" s="18"/>
      <c r="BI230" s="18"/>
      <c r="BJ230" s="18"/>
      <c r="BK230" s="18"/>
      <c r="BL230" s="18"/>
      <c r="BM230" s="18"/>
      <c r="BN230" s="18"/>
      <c r="BO230" s="18"/>
      <c r="BP230" s="18"/>
      <c r="BQ230" s="18"/>
      <c r="BR230" s="18"/>
      <c r="BS230" s="18"/>
      <c r="BT230" s="18"/>
      <c r="BU230" s="18"/>
      <c r="BV230" s="18"/>
      <c r="BW230" s="18"/>
      <c r="BX230" s="18"/>
      <c r="BY230" s="18"/>
      <c r="BZ230" s="18"/>
      <c r="CA230" s="18"/>
      <c r="CB230" s="18"/>
      <c r="CC230" s="18"/>
      <c r="CD230" s="18"/>
      <c r="CE230" s="18"/>
      <c r="CF230" s="18"/>
      <c r="CG230" s="18"/>
      <c r="CH230" s="18"/>
      <c r="CI230" s="18"/>
      <c r="CJ230" s="18" t="s">
        <v>5125</v>
      </c>
      <c r="CK230" s="18" t="s">
        <v>5187</v>
      </c>
      <c r="CL230" s="18"/>
      <c r="CM230" s="18"/>
      <c r="CN230" s="18"/>
      <c r="CO230" s="21"/>
      <c r="CP230" s="21" t="s">
        <v>5073</v>
      </c>
      <c r="CQ230" s="18"/>
      <c r="CR230" s="21"/>
      <c r="CS230" s="18"/>
      <c r="CT230" s="31"/>
      <c r="CU230" s="33"/>
      <c r="CV230" s="67" t="str">
        <f>FLEET7[[#This Row],[Category]]</f>
        <v>Excavator</v>
      </c>
      <c r="CW230" s="22" t="str">
        <f t="shared" si="6"/>
        <v>EX-52</v>
      </c>
      <c r="CX230" s="22" t="str">
        <f>IFERROR(TRIM(MID(FLEET7[[#This Row],[Secondary Asset Identifier]], FIND(" - ", FLEET7[[#This Row],[Secondary Asset Identifier]]) + 3, LEN(FLEET7[[#This Row],[Secondary Asset Identifier]]))),FLEET7[[#This Row],[Emp ID]])</f>
        <v/>
      </c>
      <c r="CY2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0" s="22" t="str">
        <f>FLEET7[[#This Row],[Assigned]]</f>
        <v/>
      </c>
      <c r="DA230" s="22" t="str">
        <f t="shared" si="7"/>
        <v>EX-52</v>
      </c>
    </row>
    <row r="231" spans="1:105" ht="24" x14ac:dyDescent="0.3">
      <c r="A231" s="17" t="s">
        <v>5060</v>
      </c>
      <c r="B231" s="18" t="s">
        <v>5061</v>
      </c>
      <c r="C231" s="18" t="s">
        <v>35</v>
      </c>
      <c r="D231" s="18" t="s">
        <v>5121</v>
      </c>
      <c r="E231" s="18" t="s">
        <v>1018</v>
      </c>
      <c r="F231" s="18" t="s">
        <v>4217</v>
      </c>
      <c r="G231" s="18">
        <v>2018</v>
      </c>
      <c r="H231" s="18" t="s">
        <v>5140</v>
      </c>
      <c r="I231" s="19" t="s">
        <v>5181</v>
      </c>
      <c r="J231" s="18"/>
      <c r="K231" s="20">
        <v>45789.419652777797</v>
      </c>
      <c r="L231" s="18" t="s">
        <v>5093</v>
      </c>
      <c r="M231" s="18"/>
      <c r="N231" s="18"/>
      <c r="O231" s="18"/>
      <c r="P231" s="18"/>
      <c r="Q231" s="18"/>
      <c r="R231" s="18" t="s">
        <v>5066</v>
      </c>
      <c r="S231" s="18"/>
      <c r="T231" s="18" t="s">
        <v>5067</v>
      </c>
      <c r="U231" s="18" t="s">
        <v>5068</v>
      </c>
      <c r="V231" s="18">
        <v>1004</v>
      </c>
      <c r="W231" s="18">
        <v>79.3</v>
      </c>
      <c r="X231" s="18">
        <v>79.3</v>
      </c>
      <c r="Y231" s="18">
        <v>3770</v>
      </c>
      <c r="Z231" s="18">
        <v>3770</v>
      </c>
      <c r="AA231" s="18"/>
      <c r="AB231" s="18" t="s">
        <v>4219</v>
      </c>
      <c r="AC231" s="18"/>
      <c r="AD231" s="18"/>
      <c r="AE231" s="18"/>
      <c r="AF231" s="18"/>
      <c r="AG231" s="18"/>
      <c r="AH231" s="18"/>
      <c r="AI231" s="18"/>
      <c r="AJ231" s="18"/>
      <c r="AK231" s="18"/>
      <c r="AL231" s="18"/>
      <c r="AM231" s="18"/>
      <c r="AN231" s="18"/>
      <c r="AO231" s="18" t="s">
        <v>5070</v>
      </c>
      <c r="AP231" s="18" t="s">
        <v>5071</v>
      </c>
      <c r="AQ231" s="18"/>
      <c r="AR231" s="18">
        <v>0</v>
      </c>
      <c r="AS231" s="18" t="s">
        <v>5879</v>
      </c>
      <c r="AT231" s="18"/>
      <c r="AU231" s="18">
        <v>0</v>
      </c>
      <c r="AV231" s="18">
        <v>0</v>
      </c>
      <c r="AW231" s="18">
        <v>0</v>
      </c>
      <c r="AX231" s="18"/>
      <c r="AY231" s="18"/>
      <c r="AZ231" s="18">
        <v>0</v>
      </c>
      <c r="BA231" s="18">
        <v>0</v>
      </c>
      <c r="BB231" s="18">
        <v>0</v>
      </c>
      <c r="BC231" s="18"/>
      <c r="BD231" s="18"/>
      <c r="BE231" s="18"/>
      <c r="BF231" s="18"/>
      <c r="BG231" s="18"/>
      <c r="BH231" s="18"/>
      <c r="BI231" s="18"/>
      <c r="BJ231" s="18"/>
      <c r="BK231" s="18"/>
      <c r="BL231" s="18"/>
      <c r="BM231" s="18"/>
      <c r="BN231" s="18"/>
      <c r="BO231" s="18"/>
      <c r="BP231" s="18"/>
      <c r="BQ231" s="18"/>
      <c r="BR231" s="18"/>
      <c r="BS231" s="18"/>
      <c r="BT231" s="18"/>
      <c r="BU231" s="18"/>
      <c r="BV231" s="18"/>
      <c r="BW231" s="18"/>
      <c r="BX231" s="18"/>
      <c r="BY231" s="18"/>
      <c r="BZ231" s="18"/>
      <c r="CA231" s="18"/>
      <c r="CB231" s="18"/>
      <c r="CC231" s="18"/>
      <c r="CD231" s="18"/>
      <c r="CE231" s="18"/>
      <c r="CF231" s="18"/>
      <c r="CG231" s="18"/>
      <c r="CH231" s="18"/>
      <c r="CI231" s="18"/>
      <c r="CJ231" s="18" t="s">
        <v>5125</v>
      </c>
      <c r="CK231" s="18" t="s">
        <v>5711</v>
      </c>
      <c r="CL231" s="18"/>
      <c r="CM231" s="18"/>
      <c r="CN231" s="18"/>
      <c r="CO231" s="21"/>
      <c r="CP231" s="21" t="s">
        <v>5073</v>
      </c>
      <c r="CQ231" s="18"/>
      <c r="CR231" s="21"/>
      <c r="CS231" s="18"/>
      <c r="CT231" s="31"/>
      <c r="CU231" s="33"/>
      <c r="CV231" s="67" t="str">
        <f>FLEET7[[#This Row],[Category]]</f>
        <v>Excavator</v>
      </c>
      <c r="CW231" s="22" t="str">
        <f t="shared" si="6"/>
        <v>EX-53</v>
      </c>
      <c r="CX231" s="22" t="str">
        <f>IFERROR(TRIM(MID(FLEET7[[#This Row],[Secondary Asset Identifier]], FIND(" - ", FLEET7[[#This Row],[Secondary Asset Identifier]]) + 3, LEN(FLEET7[[#This Row],[Secondary Asset Identifier]]))),FLEET7[[#This Row],[Emp ID]])</f>
        <v/>
      </c>
      <c r="CY2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1" s="22" t="str">
        <f>FLEET7[[#This Row],[Assigned]]</f>
        <v/>
      </c>
      <c r="DA231" s="22" t="str">
        <f t="shared" si="7"/>
        <v>EX-53</v>
      </c>
    </row>
    <row r="232" spans="1:105" ht="24" x14ac:dyDescent="0.3">
      <c r="A232" s="17" t="s">
        <v>5060</v>
      </c>
      <c r="B232" s="18" t="s">
        <v>5061</v>
      </c>
      <c r="C232" s="18" t="s">
        <v>322</v>
      </c>
      <c r="D232" s="18" t="s">
        <v>5121</v>
      </c>
      <c r="E232" s="18" t="s">
        <v>1018</v>
      </c>
      <c r="F232" s="18" t="s">
        <v>4221</v>
      </c>
      <c r="G232" s="18">
        <v>2015</v>
      </c>
      <c r="H232" s="18" t="s">
        <v>5140</v>
      </c>
      <c r="I232" s="19" t="s">
        <v>5543</v>
      </c>
      <c r="J232" s="18"/>
      <c r="K232" s="20">
        <v>45788.7331134259</v>
      </c>
      <c r="L232" s="18" t="s">
        <v>5191</v>
      </c>
      <c r="M232" s="18"/>
      <c r="N232" s="18"/>
      <c r="O232" s="18"/>
      <c r="P232" s="18"/>
      <c r="Q232" s="18"/>
      <c r="R232" s="18" t="s">
        <v>6003</v>
      </c>
      <c r="S232" s="18"/>
      <c r="T232" s="18" t="s">
        <v>5067</v>
      </c>
      <c r="U232" s="18" t="s">
        <v>1456</v>
      </c>
      <c r="V232" s="18">
        <v>1004</v>
      </c>
      <c r="W232" s="18">
        <v>231.4</v>
      </c>
      <c r="X232" s="18">
        <v>231.4</v>
      </c>
      <c r="Y232" s="18">
        <v>7079</v>
      </c>
      <c r="Z232" s="18">
        <v>7079</v>
      </c>
      <c r="AA232" s="18"/>
      <c r="AB232" s="18" t="s">
        <v>4220</v>
      </c>
      <c r="AC232" s="18"/>
      <c r="AD232" s="18"/>
      <c r="AE232" s="18"/>
      <c r="AF232" s="18"/>
      <c r="AG232" s="18"/>
      <c r="AH232" s="18"/>
      <c r="AI232" s="18"/>
      <c r="AJ232" s="18"/>
      <c r="AK232" s="18"/>
      <c r="AL232" s="18"/>
      <c r="AM232" s="18"/>
      <c r="AN232" s="18"/>
      <c r="AO232" s="18" t="s">
        <v>5070</v>
      </c>
      <c r="AP232" s="18" t="s">
        <v>5071</v>
      </c>
      <c r="AQ232" s="18"/>
      <c r="AR232" s="18">
        <v>0</v>
      </c>
      <c r="AS232" s="18" t="s">
        <v>5879</v>
      </c>
      <c r="AT232" s="18"/>
      <c r="AU232" s="18">
        <v>0</v>
      </c>
      <c r="AV232" s="18">
        <v>0</v>
      </c>
      <c r="AW232" s="18">
        <v>0</v>
      </c>
      <c r="AX232" s="18"/>
      <c r="AY232" s="18" t="s">
        <v>5701</v>
      </c>
      <c r="AZ232" s="18">
        <v>103271</v>
      </c>
      <c r="BA232" s="18">
        <v>0</v>
      </c>
      <c r="BB232" s="18">
        <v>0</v>
      </c>
      <c r="BC232" s="18"/>
      <c r="BD232" s="18"/>
      <c r="BE232" s="18"/>
      <c r="BF232" s="18"/>
      <c r="BG232" s="18"/>
      <c r="BH232" s="18"/>
      <c r="BI232" s="18"/>
      <c r="BJ232" s="18"/>
      <c r="BK232" s="18"/>
      <c r="BL232" s="18"/>
      <c r="BM232" s="18"/>
      <c r="BN232" s="18"/>
      <c r="BO232" s="18"/>
      <c r="BP232" s="18"/>
      <c r="BQ232" s="18"/>
      <c r="BR232" s="18"/>
      <c r="BS232" s="18"/>
      <c r="BT232" s="18"/>
      <c r="BU232" s="18"/>
      <c r="BV232" s="18"/>
      <c r="BW232" s="18"/>
      <c r="BX232" s="18"/>
      <c r="BY232" s="18"/>
      <c r="BZ232" s="18"/>
      <c r="CA232" s="18"/>
      <c r="CB232" s="18"/>
      <c r="CC232" s="18"/>
      <c r="CD232" s="18"/>
      <c r="CE232" s="18"/>
      <c r="CF232" s="18"/>
      <c r="CG232" s="18"/>
      <c r="CH232" s="18"/>
      <c r="CI232" s="18"/>
      <c r="CJ232" s="18" t="s">
        <v>5125</v>
      </c>
      <c r="CK232" s="18" t="s">
        <v>5702</v>
      </c>
      <c r="CL232" s="18"/>
      <c r="CM232" s="18"/>
      <c r="CN232" s="18"/>
      <c r="CO232" s="21"/>
      <c r="CP232" s="21" t="s">
        <v>5073</v>
      </c>
      <c r="CQ232" s="18"/>
      <c r="CR232" s="21"/>
      <c r="CS232" s="18"/>
      <c r="CT232" s="31"/>
      <c r="CU232" s="33"/>
      <c r="CV232" s="67" t="str">
        <f>FLEET7[[#This Row],[Category]]</f>
        <v>Excavator</v>
      </c>
      <c r="CW232" s="22" t="str">
        <f t="shared" si="6"/>
        <v>EX-54</v>
      </c>
      <c r="CX232" s="22" t="str">
        <f>IFERROR(TRIM(MID(FLEET7[[#This Row],[Secondary Asset Identifier]], FIND(" - ", FLEET7[[#This Row],[Secondary Asset Identifier]]) + 3, LEN(FLEET7[[#This Row],[Secondary Asset Identifier]]))),FLEET7[[#This Row],[Emp ID]])</f>
        <v/>
      </c>
      <c r="CY2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2" s="22" t="str">
        <f>FLEET7[[#This Row],[Assigned]]</f>
        <v/>
      </c>
      <c r="DA232" s="22" t="str">
        <f t="shared" si="7"/>
        <v>EX-54</v>
      </c>
    </row>
    <row r="233" spans="1:105" ht="24" x14ac:dyDescent="0.3">
      <c r="A233" s="17" t="s">
        <v>5060</v>
      </c>
      <c r="B233" s="18" t="s">
        <v>5061</v>
      </c>
      <c r="C233" s="18" t="s">
        <v>1161</v>
      </c>
      <c r="D233" s="18" t="s">
        <v>5121</v>
      </c>
      <c r="E233" s="18" t="s">
        <v>1018</v>
      </c>
      <c r="F233" s="18" t="s">
        <v>4222</v>
      </c>
      <c r="G233" s="18">
        <v>2015</v>
      </c>
      <c r="H233" s="18" t="s">
        <v>5140</v>
      </c>
      <c r="I233" s="19" t="s">
        <v>5543</v>
      </c>
      <c r="J233" s="18"/>
      <c r="K233" s="20">
        <v>45789.312314814801</v>
      </c>
      <c r="L233" s="18" t="s">
        <v>5164</v>
      </c>
      <c r="M233" s="18"/>
      <c r="N233" s="18"/>
      <c r="O233" s="18"/>
      <c r="P233" s="18"/>
      <c r="Q233" s="18"/>
      <c r="R233" s="18" t="s">
        <v>7845</v>
      </c>
      <c r="S233" s="18"/>
      <c r="T233" s="18" t="s">
        <v>5067</v>
      </c>
      <c r="U233" s="18" t="s">
        <v>5068</v>
      </c>
      <c r="V233" s="18">
        <v>341</v>
      </c>
      <c r="W233" s="18">
        <v>178.1</v>
      </c>
      <c r="X233" s="18">
        <v>178.1</v>
      </c>
      <c r="Y233" s="18">
        <v>7137</v>
      </c>
      <c r="Z233" s="18">
        <v>7137</v>
      </c>
      <c r="AA233" s="18"/>
      <c r="AB233" s="18" t="s">
        <v>5756</v>
      </c>
      <c r="AC233" s="18"/>
      <c r="AD233" s="18"/>
      <c r="AE233" s="18"/>
      <c r="AF233" s="18"/>
      <c r="AG233" s="18"/>
      <c r="AH233" s="19"/>
      <c r="AI233" s="18"/>
      <c r="AJ233" s="18"/>
      <c r="AK233" s="18"/>
      <c r="AL233" s="18"/>
      <c r="AM233" s="18"/>
      <c r="AN233" s="18"/>
      <c r="AO233" s="18" t="s">
        <v>5070</v>
      </c>
      <c r="AP233" s="18" t="s">
        <v>5071</v>
      </c>
      <c r="AQ233" s="18">
        <v>0</v>
      </c>
      <c r="AR233" s="18">
        <v>0</v>
      </c>
      <c r="AS233" s="18" t="s">
        <v>5879</v>
      </c>
      <c r="AT233" s="18">
        <v>0</v>
      </c>
      <c r="AU233" s="18">
        <v>0</v>
      </c>
      <c r="AV233" s="18">
        <v>0</v>
      </c>
      <c r="AW233" s="18">
        <v>0</v>
      </c>
      <c r="AX233" s="18"/>
      <c r="AY233" s="18" t="s">
        <v>5194</v>
      </c>
      <c r="AZ233" s="18">
        <v>94683.9</v>
      </c>
      <c r="BA233" s="18">
        <v>0</v>
      </c>
      <c r="BB233" s="18">
        <v>0</v>
      </c>
      <c r="BC233" s="18"/>
      <c r="BD233" s="18"/>
      <c r="BE233" s="18"/>
      <c r="BF233" s="18"/>
      <c r="BG233" s="18"/>
      <c r="BH233" s="18"/>
      <c r="BI233" s="18"/>
      <c r="BJ233" s="18"/>
      <c r="BK233" s="18"/>
      <c r="BL233" s="18"/>
      <c r="BM233" s="18"/>
      <c r="BN233" s="18"/>
      <c r="BO233" s="18"/>
      <c r="BP233" s="18"/>
      <c r="BQ233" s="18"/>
      <c r="BR233" s="18"/>
      <c r="BS233" s="18"/>
      <c r="BT233" s="18"/>
      <c r="BU233" s="18"/>
      <c r="BV233" s="18"/>
      <c r="BW233" s="18"/>
      <c r="BX233" s="18"/>
      <c r="BY233" s="18"/>
      <c r="BZ233" s="18"/>
      <c r="CA233" s="18"/>
      <c r="CB233" s="18"/>
      <c r="CC233" s="18"/>
      <c r="CD233" s="18"/>
      <c r="CE233" s="18"/>
      <c r="CF233" s="18"/>
      <c r="CG233" s="18"/>
      <c r="CH233" s="18"/>
      <c r="CI233" s="18"/>
      <c r="CJ233" s="18" t="s">
        <v>5125</v>
      </c>
      <c r="CK233" s="18" t="s">
        <v>5757</v>
      </c>
      <c r="CL233" s="18"/>
      <c r="CM233" s="18"/>
      <c r="CN233" s="18"/>
      <c r="CO233" s="21"/>
      <c r="CP233" s="21" t="s">
        <v>5073</v>
      </c>
      <c r="CQ233" s="18"/>
      <c r="CR233" s="21"/>
      <c r="CS233" s="18"/>
      <c r="CT233" s="31"/>
      <c r="CU233" s="33"/>
      <c r="CV233" s="67" t="str">
        <f>FLEET7[[#This Row],[Category]]</f>
        <v>Excavator</v>
      </c>
      <c r="CW233" s="22" t="str">
        <f t="shared" si="6"/>
        <v>EX-55</v>
      </c>
      <c r="CX233" s="22" t="str">
        <f>IFERROR(TRIM(MID(FLEET7[[#This Row],[Secondary Asset Identifier]], FIND(" - ", FLEET7[[#This Row],[Secondary Asset Identifier]]) + 3, LEN(FLEET7[[#This Row],[Secondary Asset Identifier]]))),FLEET7[[#This Row],[Emp ID]])</f>
        <v/>
      </c>
      <c r="CY2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3" s="22" t="str">
        <f>FLEET7[[#This Row],[Assigned]]</f>
        <v/>
      </c>
      <c r="DA233" s="22" t="str">
        <f t="shared" si="7"/>
        <v>EX-55</v>
      </c>
    </row>
    <row r="234" spans="1:105" ht="24" x14ac:dyDescent="0.3">
      <c r="A234" s="17" t="s">
        <v>5060</v>
      </c>
      <c r="B234" s="18" t="s">
        <v>5061</v>
      </c>
      <c r="C234" s="18" t="s">
        <v>466</v>
      </c>
      <c r="D234" s="18" t="s">
        <v>5121</v>
      </c>
      <c r="E234" s="18" t="s">
        <v>3986</v>
      </c>
      <c r="F234" s="18" t="s">
        <v>4201</v>
      </c>
      <c r="G234" s="18">
        <v>2016</v>
      </c>
      <c r="H234" s="18" t="s">
        <v>5140</v>
      </c>
      <c r="I234" s="19" t="s">
        <v>5543</v>
      </c>
      <c r="J234" s="18"/>
      <c r="K234" s="20">
        <v>45789.3985300926</v>
      </c>
      <c r="L234" s="18" t="s">
        <v>5093</v>
      </c>
      <c r="M234" s="18"/>
      <c r="N234" s="18"/>
      <c r="O234" s="18"/>
      <c r="P234" s="18"/>
      <c r="Q234" s="18"/>
      <c r="R234" s="18" t="s">
        <v>7845</v>
      </c>
      <c r="S234" s="18"/>
      <c r="T234" s="18" t="s">
        <v>5067</v>
      </c>
      <c r="U234" s="18" t="s">
        <v>5068</v>
      </c>
      <c r="V234" s="18">
        <v>1013</v>
      </c>
      <c r="W234" s="18">
        <v>7030.7</v>
      </c>
      <c r="X234" s="18">
        <v>7030.7</v>
      </c>
      <c r="Y234" s="18">
        <v>7473</v>
      </c>
      <c r="Z234" s="18">
        <v>7473</v>
      </c>
      <c r="AA234" s="18"/>
      <c r="AB234" s="18" t="s">
        <v>4223</v>
      </c>
      <c r="AC234" s="18"/>
      <c r="AD234" s="18"/>
      <c r="AE234" s="18"/>
      <c r="AF234" s="18"/>
      <c r="AG234" s="18"/>
      <c r="AH234" s="18"/>
      <c r="AI234" s="18"/>
      <c r="AJ234" s="18"/>
      <c r="AK234" s="18"/>
      <c r="AL234" s="18"/>
      <c r="AM234" s="18"/>
      <c r="AN234" s="18"/>
      <c r="AO234" s="18" t="s">
        <v>5070</v>
      </c>
      <c r="AP234" s="18" t="s">
        <v>5071</v>
      </c>
      <c r="AQ234" s="18"/>
      <c r="AR234" s="18">
        <v>0</v>
      </c>
      <c r="AS234" s="18" t="s">
        <v>5879</v>
      </c>
      <c r="AT234" s="18"/>
      <c r="AU234" s="18">
        <v>0</v>
      </c>
      <c r="AV234" s="18">
        <v>0</v>
      </c>
      <c r="AW234" s="18">
        <v>0</v>
      </c>
      <c r="AX234" s="18"/>
      <c r="AY234" s="18"/>
      <c r="AZ234" s="18">
        <v>0</v>
      </c>
      <c r="BA234" s="18">
        <v>0</v>
      </c>
      <c r="BB234" s="18">
        <v>0</v>
      </c>
      <c r="BC234" s="18"/>
      <c r="BD234" s="18"/>
      <c r="BE234" s="18"/>
      <c r="BF234" s="18"/>
      <c r="BG234" s="18"/>
      <c r="BH234" s="18"/>
      <c r="BI234" s="18"/>
      <c r="BJ234" s="18"/>
      <c r="BK234" s="18"/>
      <c r="BL234" s="18"/>
      <c r="BM234" s="18"/>
      <c r="BN234" s="18"/>
      <c r="BO234" s="18"/>
      <c r="BP234" s="18"/>
      <c r="BQ234" s="18"/>
      <c r="BR234" s="18"/>
      <c r="BS234" s="18"/>
      <c r="BT234" s="18"/>
      <c r="BU234" s="18"/>
      <c r="BV234" s="18"/>
      <c r="BW234" s="18"/>
      <c r="BX234" s="18"/>
      <c r="BY234" s="18"/>
      <c r="BZ234" s="18"/>
      <c r="CA234" s="18"/>
      <c r="CB234" s="18"/>
      <c r="CC234" s="18"/>
      <c r="CD234" s="18"/>
      <c r="CE234" s="18"/>
      <c r="CF234" s="18"/>
      <c r="CG234" s="18"/>
      <c r="CH234" s="18"/>
      <c r="CI234" s="18"/>
      <c r="CJ234" s="18" t="s">
        <v>5125</v>
      </c>
      <c r="CK234" s="18" t="s">
        <v>5714</v>
      </c>
      <c r="CL234" s="18"/>
      <c r="CM234" s="18"/>
      <c r="CN234" s="18"/>
      <c r="CO234" s="21"/>
      <c r="CP234" s="18" t="s">
        <v>5073</v>
      </c>
      <c r="CQ234" s="18"/>
      <c r="CR234" s="21"/>
      <c r="CS234" s="18"/>
      <c r="CT234" s="31"/>
      <c r="CU234" s="33"/>
      <c r="CV234" s="67" t="str">
        <f>FLEET7[[#This Row],[Category]]</f>
        <v>Excavator</v>
      </c>
      <c r="CW234" s="22" t="str">
        <f t="shared" si="6"/>
        <v>EX-59</v>
      </c>
      <c r="CX234" s="22" t="str">
        <f>IFERROR(TRIM(MID(FLEET7[[#This Row],[Secondary Asset Identifier]], FIND(" - ", FLEET7[[#This Row],[Secondary Asset Identifier]]) + 3, LEN(FLEET7[[#This Row],[Secondary Asset Identifier]]))),FLEET7[[#This Row],[Emp ID]])</f>
        <v/>
      </c>
      <c r="CY2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4" s="22" t="str">
        <f>FLEET7[[#This Row],[Assigned]]</f>
        <v/>
      </c>
      <c r="DA234" s="22" t="str">
        <f t="shared" si="7"/>
        <v>EX-59</v>
      </c>
    </row>
    <row r="235" spans="1:105" ht="24" x14ac:dyDescent="0.3">
      <c r="A235" s="17" t="s">
        <v>5060</v>
      </c>
      <c r="B235" s="18" t="s">
        <v>5061</v>
      </c>
      <c r="C235" s="18" t="s">
        <v>36</v>
      </c>
      <c r="D235" s="18" t="s">
        <v>5121</v>
      </c>
      <c r="E235" s="18" t="s">
        <v>1018</v>
      </c>
      <c r="F235" s="18" t="s">
        <v>4217</v>
      </c>
      <c r="G235" s="18">
        <v>2015</v>
      </c>
      <c r="H235" s="18" t="s">
        <v>5140</v>
      </c>
      <c r="I235" s="19" t="s">
        <v>5181</v>
      </c>
      <c r="J235" s="18"/>
      <c r="K235" s="20">
        <v>45789.353171296301</v>
      </c>
      <c r="L235" s="18" t="s">
        <v>5065</v>
      </c>
      <c r="M235" s="18"/>
      <c r="N235" s="18"/>
      <c r="O235" s="18"/>
      <c r="P235" s="18"/>
      <c r="Q235" s="18"/>
      <c r="R235" s="18" t="s">
        <v>8475</v>
      </c>
      <c r="S235" s="18"/>
      <c r="T235" s="18" t="s">
        <v>5067</v>
      </c>
      <c r="U235" s="18" t="s">
        <v>5068</v>
      </c>
      <c r="V235" s="18">
        <v>1011</v>
      </c>
      <c r="W235" s="18">
        <v>5132.3999999999996</v>
      </c>
      <c r="X235" s="18">
        <v>5132.3999999999996</v>
      </c>
      <c r="Y235" s="18">
        <v>5545</v>
      </c>
      <c r="Z235" s="18">
        <v>5545</v>
      </c>
      <c r="AA235" s="18"/>
      <c r="AB235" s="18" t="s">
        <v>4224</v>
      </c>
      <c r="AC235" s="18"/>
      <c r="AD235" s="18"/>
      <c r="AE235" s="18"/>
      <c r="AF235" s="18"/>
      <c r="AG235" s="18"/>
      <c r="AH235" s="18"/>
      <c r="AI235" s="18"/>
      <c r="AJ235" s="18"/>
      <c r="AK235" s="18"/>
      <c r="AL235" s="18"/>
      <c r="AM235" s="18"/>
      <c r="AN235" s="18"/>
      <c r="AO235" s="18" t="s">
        <v>5070</v>
      </c>
      <c r="AP235" s="18" t="s">
        <v>5071</v>
      </c>
      <c r="AQ235" s="18"/>
      <c r="AR235" s="18">
        <v>0</v>
      </c>
      <c r="AS235" s="18" t="s">
        <v>5879</v>
      </c>
      <c r="AT235" s="18"/>
      <c r="AU235" s="18">
        <v>0</v>
      </c>
      <c r="AV235" s="18">
        <v>0</v>
      </c>
      <c r="AW235" s="18">
        <v>0</v>
      </c>
      <c r="AX235" s="18"/>
      <c r="AY235" s="18"/>
      <c r="AZ235" s="18">
        <v>0</v>
      </c>
      <c r="BA235" s="18">
        <v>0</v>
      </c>
      <c r="BB235" s="18">
        <v>0</v>
      </c>
      <c r="BC235" s="18"/>
      <c r="BD235" s="18"/>
      <c r="BE235" s="18"/>
      <c r="BF235" s="18"/>
      <c r="BG235" s="18"/>
      <c r="BH235" s="18"/>
      <c r="BI235" s="18"/>
      <c r="BJ235" s="18"/>
      <c r="BK235" s="18"/>
      <c r="BL235" s="18"/>
      <c r="BM235" s="18"/>
      <c r="BN235" s="18"/>
      <c r="BO235" s="18"/>
      <c r="BP235" s="18"/>
      <c r="BQ235" s="18"/>
      <c r="BR235" s="18"/>
      <c r="BS235" s="18"/>
      <c r="BT235" s="18"/>
      <c r="BU235" s="18"/>
      <c r="BV235" s="18"/>
      <c r="BW235" s="18"/>
      <c r="BX235" s="18"/>
      <c r="BY235" s="18"/>
      <c r="BZ235" s="18"/>
      <c r="CA235" s="18"/>
      <c r="CB235" s="18"/>
      <c r="CC235" s="18"/>
      <c r="CD235" s="18"/>
      <c r="CE235" s="18"/>
      <c r="CF235" s="18"/>
      <c r="CG235" s="18"/>
      <c r="CH235" s="18"/>
      <c r="CI235" s="18"/>
      <c r="CJ235" s="18" t="s">
        <v>5125</v>
      </c>
      <c r="CK235" s="18" t="s">
        <v>5718</v>
      </c>
      <c r="CL235" s="18"/>
      <c r="CM235" s="18"/>
      <c r="CN235" s="18"/>
      <c r="CO235" s="21"/>
      <c r="CP235" s="18" t="s">
        <v>5073</v>
      </c>
      <c r="CQ235" s="18"/>
      <c r="CR235" s="21"/>
      <c r="CS235" s="18"/>
      <c r="CT235" s="31"/>
      <c r="CU235" s="33"/>
      <c r="CV235" s="67" t="str">
        <f>FLEET7[[#This Row],[Category]]</f>
        <v>Excavator</v>
      </c>
      <c r="CW235" s="22" t="str">
        <f t="shared" si="6"/>
        <v>EX-62</v>
      </c>
      <c r="CX235" s="22" t="str">
        <f>IFERROR(TRIM(MID(FLEET7[[#This Row],[Secondary Asset Identifier]], FIND(" - ", FLEET7[[#This Row],[Secondary Asset Identifier]]) + 3, LEN(FLEET7[[#This Row],[Secondary Asset Identifier]]))),FLEET7[[#This Row],[Emp ID]])</f>
        <v/>
      </c>
      <c r="CY2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5" s="22" t="str">
        <f>FLEET7[[#This Row],[Assigned]]</f>
        <v/>
      </c>
      <c r="DA235" s="22" t="str">
        <f t="shared" si="7"/>
        <v>EX-62</v>
      </c>
    </row>
    <row r="236" spans="1:105" x14ac:dyDescent="0.3">
      <c r="A236" s="17" t="s">
        <v>5060</v>
      </c>
      <c r="B236" s="18" t="s">
        <v>5061</v>
      </c>
      <c r="C236" s="18" t="s">
        <v>467</v>
      </c>
      <c r="D236" s="18" t="s">
        <v>5121</v>
      </c>
      <c r="E236" s="18" t="s">
        <v>3986</v>
      </c>
      <c r="F236" s="18" t="s">
        <v>4226</v>
      </c>
      <c r="G236" s="18">
        <v>2019</v>
      </c>
      <c r="H236" s="18" t="s">
        <v>5140</v>
      </c>
      <c r="I236" s="19" t="s">
        <v>5184</v>
      </c>
      <c r="J236" s="18"/>
      <c r="K236" s="20">
        <v>45789.302326388897</v>
      </c>
      <c r="L236" s="18" t="s">
        <v>5191</v>
      </c>
      <c r="M236" s="18"/>
      <c r="N236" s="18"/>
      <c r="O236" s="18"/>
      <c r="P236" s="18"/>
      <c r="Q236" s="18"/>
      <c r="R236" s="18" t="s">
        <v>5066</v>
      </c>
      <c r="S236" s="18"/>
      <c r="T236" s="18" t="s">
        <v>5067</v>
      </c>
      <c r="U236" s="18" t="s">
        <v>8133</v>
      </c>
      <c r="V236" s="18">
        <v>1010</v>
      </c>
      <c r="W236" s="18">
        <v>73.3</v>
      </c>
      <c r="X236" s="18">
        <v>73.3</v>
      </c>
      <c r="Y236" s="18">
        <v>5171</v>
      </c>
      <c r="Z236" s="18">
        <v>5171</v>
      </c>
      <c r="AA236" s="18"/>
      <c r="AB236" s="18" t="s">
        <v>4225</v>
      </c>
      <c r="AC236" s="18"/>
      <c r="AD236" s="18"/>
      <c r="AE236" s="18"/>
      <c r="AF236" s="18"/>
      <c r="AG236" s="18"/>
      <c r="AH236" s="18"/>
      <c r="AI236" s="18"/>
      <c r="AJ236" s="18"/>
      <c r="AK236" s="18"/>
      <c r="AL236" s="18"/>
      <c r="AM236" s="18"/>
      <c r="AN236" s="18"/>
      <c r="AO236" s="18" t="s">
        <v>5070</v>
      </c>
      <c r="AP236" s="18" t="s">
        <v>5071</v>
      </c>
      <c r="AQ236" s="18"/>
      <c r="AR236" s="18">
        <v>0</v>
      </c>
      <c r="AS236" s="18" t="s">
        <v>5879</v>
      </c>
      <c r="AT236" s="18"/>
      <c r="AU236" s="18">
        <v>0</v>
      </c>
      <c r="AV236" s="18">
        <v>0</v>
      </c>
      <c r="AW236" s="18">
        <v>0</v>
      </c>
      <c r="AX236" s="18"/>
      <c r="AY236" s="18"/>
      <c r="AZ236" s="18">
        <v>0</v>
      </c>
      <c r="BA236" s="18">
        <v>0</v>
      </c>
      <c r="BB236" s="18">
        <v>0</v>
      </c>
      <c r="BC236" s="18"/>
      <c r="BD236" s="18"/>
      <c r="BE236" s="18"/>
      <c r="BF236" s="18"/>
      <c r="BG236" s="18"/>
      <c r="BH236" s="18"/>
      <c r="BI236" s="18"/>
      <c r="BJ236" s="18"/>
      <c r="BK236" s="18"/>
      <c r="BL236" s="18"/>
      <c r="BM236" s="18"/>
      <c r="BN236" s="18"/>
      <c r="BO236" s="18"/>
      <c r="BP236" s="18"/>
      <c r="BQ236" s="18"/>
      <c r="BR236" s="18"/>
      <c r="BS236" s="18"/>
      <c r="BT236" s="18"/>
      <c r="BU236" s="18"/>
      <c r="BV236" s="18"/>
      <c r="BW236" s="18"/>
      <c r="BX236" s="18"/>
      <c r="BY236" s="18"/>
      <c r="BZ236" s="18"/>
      <c r="CA236" s="18"/>
      <c r="CB236" s="18"/>
      <c r="CC236" s="18"/>
      <c r="CD236" s="18"/>
      <c r="CE236" s="18"/>
      <c r="CF236" s="18"/>
      <c r="CG236" s="18"/>
      <c r="CH236" s="18"/>
      <c r="CI236" s="18"/>
      <c r="CJ236" s="18" t="s">
        <v>5125</v>
      </c>
      <c r="CK236" s="18" t="s">
        <v>5192</v>
      </c>
      <c r="CL236" s="18"/>
      <c r="CM236" s="18"/>
      <c r="CN236" s="18"/>
      <c r="CO236" s="21"/>
      <c r="CP236" s="18" t="s">
        <v>5073</v>
      </c>
      <c r="CQ236" s="18"/>
      <c r="CR236" s="21"/>
      <c r="CS236" s="18"/>
      <c r="CT236" s="31"/>
      <c r="CU236" s="33"/>
      <c r="CV236" s="67" t="str">
        <f>FLEET7[[#This Row],[Category]]</f>
        <v>Excavator</v>
      </c>
      <c r="CW236" s="22" t="str">
        <f t="shared" si="6"/>
        <v>EX-65</v>
      </c>
      <c r="CX236" s="22" t="str">
        <f>IFERROR(TRIM(MID(FLEET7[[#This Row],[Secondary Asset Identifier]], FIND(" - ", FLEET7[[#This Row],[Secondary Asset Identifier]]) + 3, LEN(FLEET7[[#This Row],[Secondary Asset Identifier]]))),FLEET7[[#This Row],[Emp ID]])</f>
        <v/>
      </c>
      <c r="CY2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6" s="22" t="str">
        <f>FLEET7[[#This Row],[Assigned]]</f>
        <v/>
      </c>
      <c r="DA236" s="22" t="str">
        <f t="shared" si="7"/>
        <v>EX-65</v>
      </c>
    </row>
    <row r="237" spans="1:105" x14ac:dyDescent="0.3">
      <c r="A237" s="17" t="s">
        <v>5060</v>
      </c>
      <c r="B237" s="18" t="s">
        <v>5061</v>
      </c>
      <c r="C237" s="18" t="s">
        <v>37</v>
      </c>
      <c r="D237" s="18" t="s">
        <v>5121</v>
      </c>
      <c r="E237" s="18" t="s">
        <v>3986</v>
      </c>
      <c r="F237" s="18" t="s">
        <v>4228</v>
      </c>
      <c r="G237" s="18"/>
      <c r="H237" s="18" t="s">
        <v>5140</v>
      </c>
      <c r="I237" s="19" t="s">
        <v>5184</v>
      </c>
      <c r="J237" s="18"/>
      <c r="K237" s="20">
        <v>45786.589409722197</v>
      </c>
      <c r="L237" s="18" t="s">
        <v>5164</v>
      </c>
      <c r="M237" s="18"/>
      <c r="N237" s="18"/>
      <c r="O237" s="18"/>
      <c r="P237" s="18"/>
      <c r="Q237" s="18"/>
      <c r="R237" s="18" t="s">
        <v>5066</v>
      </c>
      <c r="S237" s="18"/>
      <c r="T237" s="18" t="s">
        <v>5067</v>
      </c>
      <c r="U237" s="18" t="s">
        <v>1456</v>
      </c>
      <c r="V237" s="18">
        <v>814</v>
      </c>
      <c r="W237" s="18">
        <v>115.9</v>
      </c>
      <c r="X237" s="18">
        <v>115.9</v>
      </c>
      <c r="Y237" s="18">
        <v>6053</v>
      </c>
      <c r="Z237" s="18">
        <v>6053</v>
      </c>
      <c r="AA237" s="18"/>
      <c r="AB237" s="18" t="s">
        <v>4227</v>
      </c>
      <c r="AC237" s="18"/>
      <c r="AD237" s="18"/>
      <c r="AE237" s="18"/>
      <c r="AF237" s="18"/>
      <c r="AG237" s="18"/>
      <c r="AH237" s="18"/>
      <c r="AI237" s="18"/>
      <c r="AJ237" s="18"/>
      <c r="AK237" s="18"/>
      <c r="AL237" s="18"/>
      <c r="AM237" s="18"/>
      <c r="AN237" s="18"/>
      <c r="AO237" s="18" t="s">
        <v>5070</v>
      </c>
      <c r="AP237" s="18" t="s">
        <v>5071</v>
      </c>
      <c r="AQ237" s="18"/>
      <c r="AR237" s="18">
        <v>0</v>
      </c>
      <c r="AS237" s="18" t="s">
        <v>5879</v>
      </c>
      <c r="AT237" s="18"/>
      <c r="AU237" s="18">
        <v>0</v>
      </c>
      <c r="AV237" s="18">
        <v>0</v>
      </c>
      <c r="AW237" s="18">
        <v>0</v>
      </c>
      <c r="AX237" s="18"/>
      <c r="AY237" s="18"/>
      <c r="AZ237" s="18"/>
      <c r="BA237" s="18"/>
      <c r="BB237" s="18"/>
      <c r="BC237" s="18"/>
      <c r="BD237" s="18"/>
      <c r="BE237" s="18"/>
      <c r="BF237" s="18"/>
      <c r="BG237" s="18"/>
      <c r="BH237" s="18"/>
      <c r="BI237" s="18"/>
      <c r="BJ237" s="18"/>
      <c r="BK237" s="18"/>
      <c r="BL237" s="18"/>
      <c r="BM237" s="18"/>
      <c r="BN237" s="18"/>
      <c r="BO237" s="18"/>
      <c r="BP237" s="18"/>
      <c r="BQ237" s="18"/>
      <c r="BR237" s="18"/>
      <c r="BS237" s="18"/>
      <c r="BT237" s="18"/>
      <c r="BU237" s="18"/>
      <c r="BV237" s="18"/>
      <c r="BW237" s="18"/>
      <c r="BX237" s="18"/>
      <c r="BY237" s="18"/>
      <c r="BZ237" s="18"/>
      <c r="CA237" s="18"/>
      <c r="CB237" s="18"/>
      <c r="CC237" s="18"/>
      <c r="CD237" s="18"/>
      <c r="CE237" s="18"/>
      <c r="CF237" s="18"/>
      <c r="CG237" s="18"/>
      <c r="CH237" s="18"/>
      <c r="CI237" s="18"/>
      <c r="CJ237" s="18" t="s">
        <v>5125</v>
      </c>
      <c r="CK237" s="18" t="s">
        <v>5185</v>
      </c>
      <c r="CL237" s="18"/>
      <c r="CM237" s="18"/>
      <c r="CN237" s="18"/>
      <c r="CO237" s="21"/>
      <c r="CP237" s="18" t="s">
        <v>5079</v>
      </c>
      <c r="CQ237" s="18"/>
      <c r="CR237" s="21"/>
      <c r="CS237" s="18"/>
      <c r="CT237" s="31"/>
      <c r="CU237" s="33"/>
      <c r="CV237" s="67" t="str">
        <f>FLEET7[[#This Row],[Category]]</f>
        <v>Excavator</v>
      </c>
      <c r="CW237" s="22" t="str">
        <f t="shared" si="6"/>
        <v>EX-68</v>
      </c>
      <c r="CX237" s="22" t="str">
        <f>IFERROR(TRIM(MID(FLEET7[[#This Row],[Secondary Asset Identifier]], FIND(" - ", FLEET7[[#This Row],[Secondary Asset Identifier]]) + 3, LEN(FLEET7[[#This Row],[Secondary Asset Identifier]]))),FLEET7[[#This Row],[Emp ID]])</f>
        <v/>
      </c>
      <c r="CY2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7" s="22" t="str">
        <f>FLEET7[[#This Row],[Assigned]]</f>
        <v/>
      </c>
      <c r="DA237" s="22" t="str">
        <f t="shared" si="7"/>
        <v>EX-68</v>
      </c>
    </row>
    <row r="238" spans="1:105" ht="24" x14ac:dyDescent="0.3">
      <c r="A238" s="17" t="s">
        <v>5060</v>
      </c>
      <c r="B238" s="18" t="s">
        <v>5061</v>
      </c>
      <c r="C238" s="18" t="s">
        <v>243</v>
      </c>
      <c r="D238" s="18" t="s">
        <v>5121</v>
      </c>
      <c r="E238" s="18" t="s">
        <v>3986</v>
      </c>
      <c r="F238" s="18" t="s">
        <v>4201</v>
      </c>
      <c r="G238" s="18">
        <v>2019</v>
      </c>
      <c r="H238" s="18" t="s">
        <v>5140</v>
      </c>
      <c r="I238" s="19" t="s">
        <v>5543</v>
      </c>
      <c r="J238" s="18"/>
      <c r="K238" s="20">
        <v>45789.397430555597</v>
      </c>
      <c r="L238" s="18" t="s">
        <v>5065</v>
      </c>
      <c r="M238" s="18"/>
      <c r="N238" s="18"/>
      <c r="O238" s="18"/>
      <c r="P238" s="18"/>
      <c r="Q238" s="18"/>
      <c r="R238" s="18" t="s">
        <v>7907</v>
      </c>
      <c r="S238" s="18"/>
      <c r="T238" s="18" t="s">
        <v>5067</v>
      </c>
      <c r="U238" s="18" t="s">
        <v>5068</v>
      </c>
      <c r="V238" s="18">
        <v>803</v>
      </c>
      <c r="W238" s="18">
        <v>4116.6000000000004</v>
      </c>
      <c r="X238" s="18">
        <v>4116.6000000000004</v>
      </c>
      <c r="Y238" s="18">
        <v>4539</v>
      </c>
      <c r="Z238" s="18">
        <v>4539</v>
      </c>
      <c r="AA238" s="18"/>
      <c r="AB238" s="18" t="s">
        <v>4229</v>
      </c>
      <c r="AC238" s="18"/>
      <c r="AD238" s="18"/>
      <c r="AE238" s="18"/>
      <c r="AF238" s="18"/>
      <c r="AG238" s="18"/>
      <c r="AH238" s="18"/>
      <c r="AI238" s="18"/>
      <c r="AJ238" s="18"/>
      <c r="AK238" s="18"/>
      <c r="AL238" s="18"/>
      <c r="AM238" s="18"/>
      <c r="AN238" s="18"/>
      <c r="AO238" s="18" t="s">
        <v>5070</v>
      </c>
      <c r="AP238" s="18" t="s">
        <v>5071</v>
      </c>
      <c r="AQ238" s="18"/>
      <c r="AR238" s="18">
        <v>0</v>
      </c>
      <c r="AS238" s="18" t="s">
        <v>5879</v>
      </c>
      <c r="AT238" s="18"/>
      <c r="AU238" s="18">
        <v>0</v>
      </c>
      <c r="AV238" s="18">
        <v>0</v>
      </c>
      <c r="AW238" s="18">
        <v>0</v>
      </c>
      <c r="AX238" s="18"/>
      <c r="AY238" s="18"/>
      <c r="AZ238" s="18"/>
      <c r="BA238" s="18"/>
      <c r="BB238" s="18"/>
      <c r="BC238" s="18"/>
      <c r="BD238" s="18"/>
      <c r="BE238" s="18"/>
      <c r="BF238" s="18"/>
      <c r="BG238" s="18"/>
      <c r="BH238" s="18"/>
      <c r="BI238" s="18"/>
      <c r="BJ238" s="18"/>
      <c r="BK238" s="18"/>
      <c r="BL238" s="18"/>
      <c r="BM238" s="18"/>
      <c r="BN238" s="18"/>
      <c r="BO238" s="18"/>
      <c r="BP238" s="18"/>
      <c r="BQ238" s="18"/>
      <c r="BR238" s="18"/>
      <c r="BS238" s="18"/>
      <c r="BT238" s="18"/>
      <c r="BU238" s="18"/>
      <c r="BV238" s="18"/>
      <c r="BW238" s="18"/>
      <c r="BX238" s="18"/>
      <c r="BY238" s="18"/>
      <c r="BZ238" s="18"/>
      <c r="CA238" s="18"/>
      <c r="CB238" s="18"/>
      <c r="CC238" s="18"/>
      <c r="CD238" s="18"/>
      <c r="CE238" s="18"/>
      <c r="CF238" s="18"/>
      <c r="CG238" s="18"/>
      <c r="CH238" s="18"/>
      <c r="CI238" s="18"/>
      <c r="CJ238" s="18" t="s">
        <v>5125</v>
      </c>
      <c r="CK238" s="18" t="s">
        <v>5766</v>
      </c>
      <c r="CL238" s="18"/>
      <c r="CM238" s="18"/>
      <c r="CN238" s="18"/>
      <c r="CO238" s="21"/>
      <c r="CP238" s="18" t="s">
        <v>5079</v>
      </c>
      <c r="CQ238" s="18"/>
      <c r="CR238" s="21"/>
      <c r="CS238" s="18"/>
      <c r="CT238" s="31"/>
      <c r="CU238" s="33"/>
      <c r="CV238" s="67" t="str">
        <f>FLEET7[[#This Row],[Category]]</f>
        <v>Excavator</v>
      </c>
      <c r="CW238" s="22" t="str">
        <f t="shared" si="6"/>
        <v>EX-69</v>
      </c>
      <c r="CX238" s="22" t="str">
        <f>IFERROR(TRIM(MID(FLEET7[[#This Row],[Secondary Asset Identifier]], FIND(" - ", FLEET7[[#This Row],[Secondary Asset Identifier]]) + 3, LEN(FLEET7[[#This Row],[Secondary Asset Identifier]]))),FLEET7[[#This Row],[Emp ID]])</f>
        <v/>
      </c>
      <c r="CY2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8" s="22" t="str">
        <f>FLEET7[[#This Row],[Assigned]]</f>
        <v/>
      </c>
      <c r="DA238" s="22" t="str">
        <f t="shared" si="7"/>
        <v>EX-69</v>
      </c>
    </row>
    <row r="239" spans="1:105" ht="24" x14ac:dyDescent="0.3">
      <c r="A239" s="17" t="s">
        <v>5060</v>
      </c>
      <c r="B239" s="18" t="s">
        <v>5061</v>
      </c>
      <c r="C239" s="18" t="s">
        <v>38</v>
      </c>
      <c r="D239" s="18" t="s">
        <v>5121</v>
      </c>
      <c r="E239" s="18" t="s">
        <v>3986</v>
      </c>
      <c r="F239" s="18" t="s">
        <v>4201</v>
      </c>
      <c r="G239" s="18">
        <v>2019</v>
      </c>
      <c r="H239" s="18" t="s">
        <v>5140</v>
      </c>
      <c r="I239" s="19" t="s">
        <v>5543</v>
      </c>
      <c r="J239" s="18"/>
      <c r="K239" s="20">
        <v>45788.702557870398</v>
      </c>
      <c r="L239" s="18" t="s">
        <v>5191</v>
      </c>
      <c r="M239" s="18"/>
      <c r="N239" s="18"/>
      <c r="O239" s="18"/>
      <c r="P239" s="18"/>
      <c r="Q239" s="18"/>
      <c r="R239" s="18" t="s">
        <v>5432</v>
      </c>
      <c r="S239" s="18"/>
      <c r="T239" s="18" t="s">
        <v>5067</v>
      </c>
      <c r="U239" s="18" t="s">
        <v>1360</v>
      </c>
      <c r="V239" s="18">
        <v>863</v>
      </c>
      <c r="W239" s="18">
        <v>4690.6000000000004</v>
      </c>
      <c r="X239" s="18">
        <v>4690.6000000000004</v>
      </c>
      <c r="Y239" s="18">
        <v>5081</v>
      </c>
      <c r="Z239" s="18">
        <v>5081</v>
      </c>
      <c r="AA239" s="18"/>
      <c r="AB239" s="18" t="s">
        <v>4230</v>
      </c>
      <c r="AC239" s="18"/>
      <c r="AD239" s="18"/>
      <c r="AE239" s="18"/>
      <c r="AF239" s="18"/>
      <c r="AG239" s="18"/>
      <c r="AH239" s="18"/>
      <c r="AI239" s="18"/>
      <c r="AJ239" s="18"/>
      <c r="AK239" s="18"/>
      <c r="AL239" s="18"/>
      <c r="AM239" s="18"/>
      <c r="AN239" s="18"/>
      <c r="AO239" s="18" t="s">
        <v>5070</v>
      </c>
      <c r="AP239" s="18" t="s">
        <v>5071</v>
      </c>
      <c r="AQ239" s="18"/>
      <c r="AR239" s="18">
        <v>0</v>
      </c>
      <c r="AS239" s="18" t="s">
        <v>5879</v>
      </c>
      <c r="AT239" s="18"/>
      <c r="AU239" s="18">
        <v>0</v>
      </c>
      <c r="AV239" s="18">
        <v>0</v>
      </c>
      <c r="AW239" s="18">
        <v>0</v>
      </c>
      <c r="AX239" s="18"/>
      <c r="AY239" s="18"/>
      <c r="AZ239" s="18"/>
      <c r="BA239" s="18"/>
      <c r="BB239" s="18"/>
      <c r="BC239" s="18"/>
      <c r="BD239" s="18"/>
      <c r="BE239" s="18"/>
      <c r="BF239" s="18"/>
      <c r="BG239" s="18"/>
      <c r="BH239" s="18"/>
      <c r="BI239" s="18"/>
      <c r="BJ239" s="18"/>
      <c r="BK239" s="18"/>
      <c r="BL239" s="18"/>
      <c r="BM239" s="18"/>
      <c r="BN239" s="18"/>
      <c r="BO239" s="18"/>
      <c r="BP239" s="18"/>
      <c r="BQ239" s="18"/>
      <c r="BR239" s="18"/>
      <c r="BS239" s="18"/>
      <c r="BT239" s="18"/>
      <c r="BU239" s="18"/>
      <c r="BV239" s="18"/>
      <c r="BW239" s="18"/>
      <c r="BX239" s="18"/>
      <c r="BY239" s="18"/>
      <c r="BZ239" s="18"/>
      <c r="CA239" s="18"/>
      <c r="CB239" s="18"/>
      <c r="CC239" s="18"/>
      <c r="CD239" s="18"/>
      <c r="CE239" s="18"/>
      <c r="CF239" s="18"/>
      <c r="CG239" s="18"/>
      <c r="CH239" s="18"/>
      <c r="CI239" s="18"/>
      <c r="CJ239" s="18" t="s">
        <v>5125</v>
      </c>
      <c r="CK239" s="18" t="s">
        <v>5677</v>
      </c>
      <c r="CL239" s="18"/>
      <c r="CM239" s="18"/>
      <c r="CN239" s="18"/>
      <c r="CO239" s="21"/>
      <c r="CP239" s="18" t="s">
        <v>5079</v>
      </c>
      <c r="CQ239" s="18"/>
      <c r="CR239" s="21"/>
      <c r="CS239" s="18"/>
      <c r="CT239" s="31"/>
      <c r="CU239" s="33"/>
      <c r="CV239" s="67" t="str">
        <f>FLEET7[[#This Row],[Category]]</f>
        <v>Excavator</v>
      </c>
      <c r="CW239" s="22" t="str">
        <f t="shared" si="6"/>
        <v>EX-70</v>
      </c>
      <c r="CX239" s="22" t="str">
        <f>IFERROR(TRIM(MID(FLEET7[[#This Row],[Secondary Asset Identifier]], FIND(" - ", FLEET7[[#This Row],[Secondary Asset Identifier]]) + 3, LEN(FLEET7[[#This Row],[Secondary Asset Identifier]]))),FLEET7[[#This Row],[Emp ID]])</f>
        <v/>
      </c>
      <c r="CY2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39" s="22" t="str">
        <f>FLEET7[[#This Row],[Assigned]]</f>
        <v/>
      </c>
      <c r="DA239" s="22" t="str">
        <f t="shared" si="7"/>
        <v>EX-70</v>
      </c>
    </row>
    <row r="240" spans="1:105" ht="24" x14ac:dyDescent="0.3">
      <c r="A240" s="17" t="s">
        <v>5060</v>
      </c>
      <c r="B240" s="18" t="s">
        <v>5061</v>
      </c>
      <c r="C240" s="18" t="s">
        <v>2102</v>
      </c>
      <c r="D240" s="18" t="s">
        <v>5121</v>
      </c>
      <c r="E240" s="18" t="s">
        <v>1018</v>
      </c>
      <c r="F240" s="18" t="s">
        <v>4217</v>
      </c>
      <c r="G240" s="18">
        <v>2023</v>
      </c>
      <c r="H240" s="18" t="s">
        <v>5140</v>
      </c>
      <c r="I240" s="19" t="s">
        <v>5181</v>
      </c>
      <c r="J240" s="18"/>
      <c r="K240" s="20">
        <v>45789.392893518503</v>
      </c>
      <c r="L240" s="18" t="s">
        <v>5093</v>
      </c>
      <c r="M240" s="18"/>
      <c r="N240" s="18"/>
      <c r="O240" s="18"/>
      <c r="P240" s="18"/>
      <c r="Q240" s="18"/>
      <c r="R240" s="18" t="s">
        <v>8476</v>
      </c>
      <c r="S240" s="18"/>
      <c r="T240" s="18" t="s">
        <v>5067</v>
      </c>
      <c r="U240" s="18" t="s">
        <v>5068</v>
      </c>
      <c r="V240" s="18">
        <v>542</v>
      </c>
      <c r="W240" s="18">
        <v>264.39999999999998</v>
      </c>
      <c r="X240" s="18">
        <v>264.39999999999998</v>
      </c>
      <c r="Y240" s="18">
        <v>1147</v>
      </c>
      <c r="Z240" s="18">
        <v>1147</v>
      </c>
      <c r="AA240" s="18"/>
      <c r="AB240" s="18" t="s">
        <v>4231</v>
      </c>
      <c r="AC240" s="18"/>
      <c r="AD240" s="18"/>
      <c r="AE240" s="18"/>
      <c r="AF240" s="18"/>
      <c r="AG240" s="18"/>
      <c r="AH240" s="18" t="s">
        <v>7634</v>
      </c>
      <c r="AI240" s="18"/>
      <c r="AJ240" s="18"/>
      <c r="AK240" s="18"/>
      <c r="AL240" s="18"/>
      <c r="AM240" s="18"/>
      <c r="AN240" s="18"/>
      <c r="AO240" s="18" t="s">
        <v>5070</v>
      </c>
      <c r="AP240" s="18"/>
      <c r="AQ240" s="18">
        <v>0</v>
      </c>
      <c r="AR240" s="18">
        <v>0</v>
      </c>
      <c r="AS240" s="18" t="s">
        <v>5879</v>
      </c>
      <c r="AT240" s="18">
        <v>0</v>
      </c>
      <c r="AU240" s="18">
        <v>0</v>
      </c>
      <c r="AV240" s="18">
        <v>0</v>
      </c>
      <c r="AW240" s="18">
        <v>0</v>
      </c>
      <c r="AX240" s="18"/>
      <c r="AY240" s="18"/>
      <c r="AZ240" s="18"/>
      <c r="BA240" s="18"/>
      <c r="BB240" s="18"/>
      <c r="BC240" s="18"/>
      <c r="BD240" s="18"/>
      <c r="BE240" s="18"/>
      <c r="BF240" s="18"/>
      <c r="BG240" s="18"/>
      <c r="BH240" s="18"/>
      <c r="BI240" s="18"/>
      <c r="BJ240" s="18"/>
      <c r="BK240" s="18"/>
      <c r="BL240" s="18"/>
      <c r="BM240" s="18"/>
      <c r="BN240" s="18"/>
      <c r="BO240" s="18"/>
      <c r="BP240" s="18"/>
      <c r="BQ240" s="18"/>
      <c r="BR240" s="18"/>
      <c r="BS240" s="18"/>
      <c r="BT240" s="18"/>
      <c r="BU240" s="18"/>
      <c r="BV240" s="18"/>
      <c r="BW240" s="18"/>
      <c r="BX240" s="18"/>
      <c r="BY240" s="18"/>
      <c r="BZ240" s="18"/>
      <c r="CA240" s="18"/>
      <c r="CB240" s="18"/>
      <c r="CC240" s="18"/>
      <c r="CD240" s="18"/>
      <c r="CE240" s="18"/>
      <c r="CF240" s="18"/>
      <c r="CG240" s="18"/>
      <c r="CH240" s="18"/>
      <c r="CI240" s="18"/>
      <c r="CJ240" s="18" t="s">
        <v>5125</v>
      </c>
      <c r="CK240" s="18" t="s">
        <v>5697</v>
      </c>
      <c r="CL240" s="18"/>
      <c r="CM240" s="18"/>
      <c r="CN240" s="18"/>
      <c r="CO240" s="21"/>
      <c r="CP240" s="18" t="s">
        <v>5079</v>
      </c>
      <c r="CQ240" s="18"/>
      <c r="CR240" s="21"/>
      <c r="CS240" s="18"/>
      <c r="CT240" s="31"/>
      <c r="CU240" s="33"/>
      <c r="CV240" s="67" t="str">
        <f>FLEET7[[#This Row],[Category]]</f>
        <v>Excavator</v>
      </c>
      <c r="CW240" s="22" t="str">
        <f t="shared" si="6"/>
        <v>EX-77</v>
      </c>
      <c r="CX240" s="22" t="str">
        <f>IFERROR(TRIM(MID(FLEET7[[#This Row],[Secondary Asset Identifier]], FIND(" - ", FLEET7[[#This Row],[Secondary Asset Identifier]]) + 3, LEN(FLEET7[[#This Row],[Secondary Asset Identifier]]))),FLEET7[[#This Row],[Emp ID]])</f>
        <v/>
      </c>
      <c r="CY2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0" s="22" t="str">
        <f>FLEET7[[#This Row],[Assigned]]</f>
        <v/>
      </c>
      <c r="DA240" s="22" t="str">
        <f t="shared" si="7"/>
        <v>EX-77</v>
      </c>
    </row>
    <row r="241" spans="1:105" ht="24" x14ac:dyDescent="0.3">
      <c r="A241" s="17" t="s">
        <v>5060</v>
      </c>
      <c r="B241" s="18" t="s">
        <v>5061</v>
      </c>
      <c r="C241" s="18" t="s">
        <v>5925</v>
      </c>
      <c r="D241" s="18" t="s">
        <v>5121</v>
      </c>
      <c r="E241" s="18" t="s">
        <v>3986</v>
      </c>
      <c r="F241" s="18" t="s">
        <v>5926</v>
      </c>
      <c r="G241" s="18">
        <v>2022</v>
      </c>
      <c r="H241" s="18" t="s">
        <v>5140</v>
      </c>
      <c r="I241" s="19" t="s">
        <v>5543</v>
      </c>
      <c r="J241" s="18"/>
      <c r="K241" s="20">
        <v>45789.406018518501</v>
      </c>
      <c r="L241" s="18" t="s">
        <v>5065</v>
      </c>
      <c r="M241" s="18"/>
      <c r="N241" s="18"/>
      <c r="O241" s="18"/>
      <c r="P241" s="18"/>
      <c r="Q241" s="18"/>
      <c r="R241" s="18" t="s">
        <v>5254</v>
      </c>
      <c r="S241" s="18"/>
      <c r="T241" s="18" t="s">
        <v>5067</v>
      </c>
      <c r="U241" s="18" t="s">
        <v>5068</v>
      </c>
      <c r="V241" s="18">
        <v>223</v>
      </c>
      <c r="W241" s="18">
        <v>77.400000000000006</v>
      </c>
      <c r="X241" s="18">
        <v>77.400000000000006</v>
      </c>
      <c r="Y241" s="18">
        <v>2177</v>
      </c>
      <c r="Z241" s="18">
        <v>2177</v>
      </c>
      <c r="AA241" s="18"/>
      <c r="AB241" s="18" t="s">
        <v>5927</v>
      </c>
      <c r="AC241" s="18"/>
      <c r="AD241" s="18"/>
      <c r="AE241" s="18"/>
      <c r="AF241" s="18"/>
      <c r="AG241" s="18"/>
      <c r="AH241" s="18"/>
      <c r="AI241" s="18"/>
      <c r="AJ241" s="18"/>
      <c r="AK241" s="18"/>
      <c r="AL241" s="18"/>
      <c r="AM241" s="18"/>
      <c r="AN241" s="18"/>
      <c r="AO241" s="18" t="s">
        <v>5070</v>
      </c>
      <c r="AP241" s="18"/>
      <c r="AQ241" s="18">
        <v>0</v>
      </c>
      <c r="AR241" s="18">
        <v>0</v>
      </c>
      <c r="AS241" s="18" t="s">
        <v>5879</v>
      </c>
      <c r="AT241" s="18">
        <v>0</v>
      </c>
      <c r="AU241" s="18">
        <v>0</v>
      </c>
      <c r="AV241" s="18">
        <v>0</v>
      </c>
      <c r="AW241" s="18">
        <v>0</v>
      </c>
      <c r="AX241" s="18"/>
      <c r="AY241" s="18"/>
      <c r="AZ241" s="18"/>
      <c r="BA241" s="18"/>
      <c r="BB241" s="18"/>
      <c r="BC241" s="18"/>
      <c r="BD241" s="18"/>
      <c r="BE241" s="18"/>
      <c r="BF241" s="18"/>
      <c r="BG241" s="18"/>
      <c r="BH241" s="18"/>
      <c r="BI241" s="18"/>
      <c r="BJ241" s="18"/>
      <c r="BK241" s="18"/>
      <c r="BL241" s="18"/>
      <c r="BM241" s="18"/>
      <c r="BN241" s="18"/>
      <c r="BO241" s="18"/>
      <c r="BP241" s="18"/>
      <c r="BQ241" s="18"/>
      <c r="BR241" s="18"/>
      <c r="BS241" s="18"/>
      <c r="BT241" s="18"/>
      <c r="BU241" s="18"/>
      <c r="BV241" s="18"/>
      <c r="BW241" s="18"/>
      <c r="BX241" s="18"/>
      <c r="BY241" s="18"/>
      <c r="BZ241" s="18"/>
      <c r="CA241" s="18"/>
      <c r="CB241" s="18"/>
      <c r="CC241" s="18"/>
      <c r="CD241" s="18"/>
      <c r="CE241" s="18"/>
      <c r="CF241" s="18"/>
      <c r="CG241" s="18"/>
      <c r="CH241" s="18"/>
      <c r="CI241" s="18"/>
      <c r="CJ241" s="18" t="s">
        <v>5125</v>
      </c>
      <c r="CK241" s="18" t="s">
        <v>5928</v>
      </c>
      <c r="CL241" s="18"/>
      <c r="CM241" s="18"/>
      <c r="CN241" s="18"/>
      <c r="CO241" s="21"/>
      <c r="CP241" s="18" t="s">
        <v>5079</v>
      </c>
      <c r="CQ241" s="18"/>
      <c r="CR241" s="21"/>
      <c r="CS241" s="18"/>
      <c r="CT241" s="31"/>
      <c r="CU241" s="33"/>
      <c r="CV241" s="67" t="str">
        <f>FLEET7[[#This Row],[Category]]</f>
        <v>Excavator</v>
      </c>
      <c r="CW241" s="22" t="str">
        <f t="shared" si="6"/>
        <v>EX-80</v>
      </c>
      <c r="CX241" s="22" t="str">
        <f>IFERROR(TRIM(MID(FLEET7[[#This Row],[Secondary Asset Identifier]], FIND(" - ", FLEET7[[#This Row],[Secondary Asset Identifier]]) + 3, LEN(FLEET7[[#This Row],[Secondary Asset Identifier]]))),FLEET7[[#This Row],[Emp ID]])</f>
        <v/>
      </c>
      <c r="CY2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1" s="22" t="str">
        <f>FLEET7[[#This Row],[Assigned]]</f>
        <v/>
      </c>
      <c r="DA241" s="22" t="str">
        <f t="shared" si="7"/>
        <v>EX-80</v>
      </c>
    </row>
    <row r="242" spans="1:105" x14ac:dyDescent="0.3">
      <c r="A242" s="17" t="s">
        <v>5060</v>
      </c>
      <c r="B242" s="18" t="s">
        <v>5061</v>
      </c>
      <c r="C242" s="18" t="s">
        <v>7553</v>
      </c>
      <c r="D242" s="18" t="s">
        <v>5121</v>
      </c>
      <c r="E242" s="18" t="s">
        <v>1018</v>
      </c>
      <c r="F242" s="18" t="s">
        <v>7741</v>
      </c>
      <c r="G242" s="18">
        <v>2022</v>
      </c>
      <c r="H242" s="18" t="s">
        <v>5140</v>
      </c>
      <c r="I242" s="19"/>
      <c r="J242" s="18"/>
      <c r="K242" s="20">
        <v>45789.420856481498</v>
      </c>
      <c r="L242" s="18" t="s">
        <v>5065</v>
      </c>
      <c r="M242" s="18"/>
      <c r="N242" s="18"/>
      <c r="O242" s="18"/>
      <c r="P242" s="18"/>
      <c r="Q242" s="18"/>
      <c r="R242" s="18" t="s">
        <v>7896</v>
      </c>
      <c r="S242" s="18"/>
      <c r="T242" s="18" t="s">
        <v>5067</v>
      </c>
      <c r="U242" s="18" t="s">
        <v>5068</v>
      </c>
      <c r="V242" s="18">
        <v>173</v>
      </c>
      <c r="W242" s="18">
        <v>39.1</v>
      </c>
      <c r="X242" s="18">
        <v>39.1</v>
      </c>
      <c r="Y242" s="18">
        <v>645</v>
      </c>
      <c r="Z242" s="18">
        <v>645</v>
      </c>
      <c r="AA242" s="18"/>
      <c r="AB242" s="18" t="s">
        <v>7742</v>
      </c>
      <c r="AC242" s="18"/>
      <c r="AD242" s="18"/>
      <c r="AE242" s="18"/>
      <c r="AF242" s="18"/>
      <c r="AG242" s="18"/>
      <c r="AH242" s="18"/>
      <c r="AI242" s="18"/>
      <c r="AJ242" s="18"/>
      <c r="AK242" s="18"/>
      <c r="AL242" s="18"/>
      <c r="AM242" s="18"/>
      <c r="AN242" s="18"/>
      <c r="AO242" s="18" t="s">
        <v>5070</v>
      </c>
      <c r="AP242" s="18"/>
      <c r="AQ242" s="18">
        <v>0</v>
      </c>
      <c r="AR242" s="18">
        <v>0</v>
      </c>
      <c r="AS242" s="18" t="s">
        <v>5879</v>
      </c>
      <c r="AT242" s="18">
        <v>0</v>
      </c>
      <c r="AU242" s="18">
        <v>0</v>
      </c>
      <c r="AV242" s="18">
        <v>0</v>
      </c>
      <c r="AW242" s="18">
        <v>0</v>
      </c>
      <c r="AX242" s="18"/>
      <c r="AY242" s="18"/>
      <c r="AZ242" s="18"/>
      <c r="BA242" s="18"/>
      <c r="BB242" s="18"/>
      <c r="BC242" s="18"/>
      <c r="BD242" s="18"/>
      <c r="BE242" s="18"/>
      <c r="BF242" s="18"/>
      <c r="BG242" s="18"/>
      <c r="BH242" s="18"/>
      <c r="BI242" s="18"/>
      <c r="BJ242" s="18"/>
      <c r="BK242" s="18"/>
      <c r="BL242" s="18"/>
      <c r="BM242" s="18"/>
      <c r="BN242" s="18"/>
      <c r="BO242" s="18"/>
      <c r="BP242" s="18"/>
      <c r="BQ242" s="18"/>
      <c r="BR242" s="18"/>
      <c r="BS242" s="18"/>
      <c r="BT242" s="18"/>
      <c r="BU242" s="18"/>
      <c r="BV242" s="18"/>
      <c r="BW242" s="18"/>
      <c r="BX242" s="18"/>
      <c r="BY242" s="18"/>
      <c r="BZ242" s="18"/>
      <c r="CA242" s="18"/>
      <c r="CB242" s="18"/>
      <c r="CC242" s="18"/>
      <c r="CD242" s="18"/>
      <c r="CE242" s="18"/>
      <c r="CF242" s="18"/>
      <c r="CG242" s="18"/>
      <c r="CH242" s="18"/>
      <c r="CI242" s="18"/>
      <c r="CJ242" s="18" t="s">
        <v>5125</v>
      </c>
      <c r="CK242" s="18" t="s">
        <v>7743</v>
      </c>
      <c r="CL242" s="18"/>
      <c r="CM242" s="18"/>
      <c r="CN242" s="18"/>
      <c r="CO242" s="21"/>
      <c r="CP242" s="18" t="s">
        <v>5079</v>
      </c>
      <c r="CQ242" s="18"/>
      <c r="CR242" s="21"/>
      <c r="CS242" s="18"/>
      <c r="CT242" s="31"/>
      <c r="CU242" s="33"/>
      <c r="CV242" s="67" t="str">
        <f>FLEET7[[#This Row],[Category]]</f>
        <v>Excavator</v>
      </c>
      <c r="CW242" s="22" t="str">
        <f t="shared" si="6"/>
        <v>EX-81</v>
      </c>
      <c r="CX242" s="22" t="str">
        <f>IFERROR(TRIM(MID(FLEET7[[#This Row],[Secondary Asset Identifier]], FIND(" - ", FLEET7[[#This Row],[Secondary Asset Identifier]]) + 3, LEN(FLEET7[[#This Row],[Secondary Asset Identifier]]))),FLEET7[[#This Row],[Emp ID]])</f>
        <v/>
      </c>
      <c r="CY2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2" s="22" t="str">
        <f>FLEET7[[#This Row],[Assigned]]</f>
        <v/>
      </c>
      <c r="DA242" s="22" t="str">
        <f t="shared" si="7"/>
        <v>EX-81</v>
      </c>
    </row>
    <row r="243" spans="1:105" x14ac:dyDescent="0.3">
      <c r="A243" s="17" t="s">
        <v>5060</v>
      </c>
      <c r="B243" s="18" t="s">
        <v>5061</v>
      </c>
      <c r="C243" s="18" t="s">
        <v>8280</v>
      </c>
      <c r="D243" s="18" t="s">
        <v>5121</v>
      </c>
      <c r="E243" s="18" t="s">
        <v>1018</v>
      </c>
      <c r="F243" s="18" t="s">
        <v>8278</v>
      </c>
      <c r="G243" s="18">
        <v>2024</v>
      </c>
      <c r="H243" s="18" t="s">
        <v>8279</v>
      </c>
      <c r="I243" s="19"/>
      <c r="J243" s="18"/>
      <c r="K243" s="20">
        <v>45788.328599537002</v>
      </c>
      <c r="L243" s="18" t="s">
        <v>5191</v>
      </c>
      <c r="M243" s="18"/>
      <c r="N243" s="18"/>
      <c r="O243" s="18"/>
      <c r="P243" s="18"/>
      <c r="Q243" s="18"/>
      <c r="R243" s="18" t="s">
        <v>5066</v>
      </c>
      <c r="S243" s="18"/>
      <c r="T243" s="18" t="s">
        <v>5067</v>
      </c>
      <c r="U243" s="18" t="s">
        <v>5527</v>
      </c>
      <c r="V243" s="18">
        <v>13</v>
      </c>
      <c r="W243" s="18">
        <v>1.3</v>
      </c>
      <c r="X243" s="18">
        <v>1.3</v>
      </c>
      <c r="Y243" s="18">
        <v>16</v>
      </c>
      <c r="Z243" s="18">
        <v>16</v>
      </c>
      <c r="AA243" s="18" t="s">
        <v>8280</v>
      </c>
      <c r="AB243" s="18" t="s">
        <v>8281</v>
      </c>
      <c r="AC243" s="18"/>
      <c r="AD243" s="18"/>
      <c r="AE243" s="18"/>
      <c r="AF243" s="18"/>
      <c r="AG243" s="18"/>
      <c r="AH243" s="18" t="s">
        <v>8282</v>
      </c>
      <c r="AI243" s="18"/>
      <c r="AJ243" s="18"/>
      <c r="AK243" s="18"/>
      <c r="AL243" s="18"/>
      <c r="AM243" s="18"/>
      <c r="AN243" s="18"/>
      <c r="AO243" s="18" t="s">
        <v>5070</v>
      </c>
      <c r="AP243" s="18"/>
      <c r="AQ243" s="18">
        <v>0</v>
      </c>
      <c r="AR243" s="18">
        <v>0</v>
      </c>
      <c r="AS243" s="18" t="s">
        <v>5879</v>
      </c>
      <c r="AT243" s="18">
        <v>0</v>
      </c>
      <c r="AU243" s="18">
        <v>0</v>
      </c>
      <c r="AV243" s="18">
        <v>0</v>
      </c>
      <c r="AW243" s="18">
        <v>0</v>
      </c>
      <c r="AX243" s="18"/>
      <c r="AY243" s="18"/>
      <c r="AZ243" s="18"/>
      <c r="BA243" s="18"/>
      <c r="BB243" s="18"/>
      <c r="BC243" s="18"/>
      <c r="BD243" s="18"/>
      <c r="BE243" s="18"/>
      <c r="BF243" s="18"/>
      <c r="BG243" s="18"/>
      <c r="BH243" s="18"/>
      <c r="BI243" s="18"/>
      <c r="BJ243" s="18"/>
      <c r="BK243" s="18"/>
      <c r="BL243" s="18"/>
      <c r="BM243" s="18"/>
      <c r="BN243" s="18"/>
      <c r="BO243" s="18"/>
      <c r="BP243" s="18"/>
      <c r="BQ243" s="18"/>
      <c r="BR243" s="18"/>
      <c r="BS243" s="18"/>
      <c r="BT243" s="18"/>
      <c r="BU243" s="18"/>
      <c r="BV243" s="18"/>
      <c r="BW243" s="18"/>
      <c r="BX243" s="18"/>
      <c r="BY243" s="18"/>
      <c r="BZ243" s="18"/>
      <c r="CA243" s="18"/>
      <c r="CB243" s="18"/>
      <c r="CC243" s="18"/>
      <c r="CD243" s="18"/>
      <c r="CE243" s="18"/>
      <c r="CF243" s="18"/>
      <c r="CG243" s="18"/>
      <c r="CH243" s="18"/>
      <c r="CI243" s="18"/>
      <c r="CJ243" s="18" t="s">
        <v>5125</v>
      </c>
      <c r="CK243" s="18" t="s">
        <v>8477</v>
      </c>
      <c r="CL243" s="18"/>
      <c r="CM243" s="18"/>
      <c r="CN243" s="18"/>
      <c r="CO243" s="21"/>
      <c r="CP243" s="21" t="s">
        <v>5079</v>
      </c>
      <c r="CQ243" s="18"/>
      <c r="CR243" s="21"/>
      <c r="CS243" s="18"/>
      <c r="CT243" s="31"/>
      <c r="CU243" s="33"/>
      <c r="CV243" s="67" t="str">
        <f>FLEET7[[#This Row],[Category]]</f>
        <v>Excavator - Large</v>
      </c>
      <c r="CW243" s="22" t="str">
        <f t="shared" si="6"/>
        <v>EX-84</v>
      </c>
      <c r="CX243" s="22" t="str">
        <f>IFERROR(TRIM(MID(FLEET7[[#This Row],[Secondary Asset Identifier]], FIND(" - ", FLEET7[[#This Row],[Secondary Asset Identifier]]) + 3, LEN(FLEET7[[#This Row],[Secondary Asset Identifier]]))),FLEET7[[#This Row],[Emp ID]])</f>
        <v/>
      </c>
      <c r="CY2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3" s="22" t="str">
        <f>FLEET7[[#This Row],[Assigned]]</f>
        <v/>
      </c>
      <c r="DA243" s="22" t="str">
        <f t="shared" si="7"/>
        <v>EX-84</v>
      </c>
    </row>
    <row r="244" spans="1:105" x14ac:dyDescent="0.3">
      <c r="A244" s="17" t="s">
        <v>5060</v>
      </c>
      <c r="B244" s="18" t="s">
        <v>5061</v>
      </c>
      <c r="C244" s="18" t="s">
        <v>39</v>
      </c>
      <c r="D244" s="18" t="s">
        <v>5121</v>
      </c>
      <c r="E244" s="18" t="s">
        <v>3986</v>
      </c>
      <c r="F244" s="18" t="s">
        <v>4234</v>
      </c>
      <c r="G244" s="18"/>
      <c r="H244" s="18" t="s">
        <v>5747</v>
      </c>
      <c r="I244" s="19"/>
      <c r="J244" s="18"/>
      <c r="K244" s="20">
        <v>45789.407361111102</v>
      </c>
      <c r="L244" s="18" t="s">
        <v>5065</v>
      </c>
      <c r="M244" s="18"/>
      <c r="N244" s="18"/>
      <c r="O244" s="18"/>
      <c r="P244" s="18"/>
      <c r="Q244" s="18"/>
      <c r="R244" s="18" t="s">
        <v>7907</v>
      </c>
      <c r="S244" s="18"/>
      <c r="T244" s="18" t="s">
        <v>5067</v>
      </c>
      <c r="U244" s="18" t="s">
        <v>5068</v>
      </c>
      <c r="V244" s="18">
        <v>1004</v>
      </c>
      <c r="W244" s="18">
        <v>9041.7000000000007</v>
      </c>
      <c r="X244" s="18">
        <v>9041.7000000000007</v>
      </c>
      <c r="Y244" s="18">
        <v>9256</v>
      </c>
      <c r="Z244" s="18">
        <v>9256</v>
      </c>
      <c r="AA244" s="18" t="s">
        <v>5748</v>
      </c>
      <c r="AB244" s="18" t="s">
        <v>4233</v>
      </c>
      <c r="AC244" s="18"/>
      <c r="AD244" s="18"/>
      <c r="AE244" s="18"/>
      <c r="AF244" s="18"/>
      <c r="AG244" s="18"/>
      <c r="AH244" s="18" t="s">
        <v>4235</v>
      </c>
      <c r="AI244" s="18"/>
      <c r="AJ244" s="18"/>
      <c r="AK244" s="18"/>
      <c r="AL244" s="18"/>
      <c r="AM244" s="18"/>
      <c r="AN244" s="18"/>
      <c r="AO244" s="18" t="s">
        <v>5070</v>
      </c>
      <c r="AP244" s="18" t="s">
        <v>5071</v>
      </c>
      <c r="AQ244" s="18"/>
      <c r="AR244" s="18">
        <v>0</v>
      </c>
      <c r="AS244" s="18" t="s">
        <v>5879</v>
      </c>
      <c r="AT244" s="18"/>
      <c r="AU244" s="18">
        <v>0</v>
      </c>
      <c r="AV244" s="18">
        <v>0</v>
      </c>
      <c r="AW244" s="18">
        <v>0</v>
      </c>
      <c r="AX244" s="18"/>
      <c r="AY244" s="18" t="s">
        <v>5199</v>
      </c>
      <c r="AZ244" s="18">
        <v>150000</v>
      </c>
      <c r="BA244" s="18">
        <v>0</v>
      </c>
      <c r="BB244" s="18">
        <v>0</v>
      </c>
      <c r="BC244" s="18"/>
      <c r="BD244" s="18"/>
      <c r="BE244" s="18"/>
      <c r="BF244" s="18"/>
      <c r="BG244" s="18"/>
      <c r="BH244" s="18"/>
      <c r="BI244" s="18"/>
      <c r="BJ244" s="18"/>
      <c r="BK244" s="18"/>
      <c r="BL244" s="18"/>
      <c r="BM244" s="18"/>
      <c r="BN244" s="18"/>
      <c r="BO244" s="18"/>
      <c r="BP244" s="18"/>
      <c r="BQ244" s="18"/>
      <c r="BR244" s="18"/>
      <c r="BS244" s="18"/>
      <c r="BT244" s="18"/>
      <c r="BU244" s="18"/>
      <c r="BV244" s="18"/>
      <c r="BW244" s="18"/>
      <c r="BX244" s="18"/>
      <c r="BY244" s="18"/>
      <c r="BZ244" s="18"/>
      <c r="CA244" s="18"/>
      <c r="CB244" s="18"/>
      <c r="CC244" s="18"/>
      <c r="CD244" s="18"/>
      <c r="CE244" s="18"/>
      <c r="CF244" s="18"/>
      <c r="CG244" s="18"/>
      <c r="CH244" s="18"/>
      <c r="CI244" s="18"/>
      <c r="CJ244" s="18" t="s">
        <v>5125</v>
      </c>
      <c r="CK244" s="18" t="s">
        <v>5749</v>
      </c>
      <c r="CL244" s="18"/>
      <c r="CM244" s="18"/>
      <c r="CN244" s="18"/>
      <c r="CO244" s="21"/>
      <c r="CP244" s="21" t="s">
        <v>5073</v>
      </c>
      <c r="CQ244" s="18"/>
      <c r="CR244" s="21"/>
      <c r="CS244" s="18"/>
      <c r="CT244" s="31"/>
      <c r="CU244" s="33"/>
      <c r="CV244" s="67" t="str">
        <f>FLEET7[[#This Row],[Category]]</f>
        <v>Grader</v>
      </c>
      <c r="CW244" s="22" t="str">
        <f t="shared" si="6"/>
        <v>G-02</v>
      </c>
      <c r="CX244" s="22" t="str">
        <f>IFERROR(TRIM(MID(FLEET7[[#This Row],[Secondary Asset Identifier]], FIND(" - ", FLEET7[[#This Row],[Secondary Asset Identifier]]) + 3, LEN(FLEET7[[#This Row],[Secondary Asset Identifier]]))),FLEET7[[#This Row],[Emp ID]])</f>
        <v/>
      </c>
      <c r="CY2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4" s="22" t="str">
        <f>FLEET7[[#This Row],[Assigned]]</f>
        <v/>
      </c>
      <c r="DA244" s="22" t="str">
        <f t="shared" si="7"/>
        <v>G-02</v>
      </c>
    </row>
    <row r="245" spans="1:105" x14ac:dyDescent="0.3">
      <c r="A245" s="17" t="s">
        <v>5060</v>
      </c>
      <c r="B245" s="18" t="s">
        <v>5061</v>
      </c>
      <c r="C245" s="18" t="s">
        <v>1170</v>
      </c>
      <c r="D245" s="18" t="s">
        <v>5121</v>
      </c>
      <c r="E245" s="18" t="s">
        <v>1018</v>
      </c>
      <c r="F245" s="18" t="s">
        <v>4237</v>
      </c>
      <c r="G245" s="18"/>
      <c r="H245" s="18" t="s">
        <v>5747</v>
      </c>
      <c r="I245" s="19"/>
      <c r="J245" s="18"/>
      <c r="K245" s="20">
        <v>45726.240868055596</v>
      </c>
      <c r="L245" s="18" t="s">
        <v>5526</v>
      </c>
      <c r="M245" s="18"/>
      <c r="N245" s="18"/>
      <c r="O245" s="18"/>
      <c r="P245" s="18"/>
      <c r="Q245" s="18"/>
      <c r="R245" s="18" t="s">
        <v>5066</v>
      </c>
      <c r="S245" s="18"/>
      <c r="T245" s="18" t="s">
        <v>5067</v>
      </c>
      <c r="U245" s="18" t="s">
        <v>8434</v>
      </c>
      <c r="V245" s="18">
        <v>1004</v>
      </c>
      <c r="W245" s="18">
        <v>1904.7</v>
      </c>
      <c r="X245" s="18">
        <v>1904.7</v>
      </c>
      <c r="Y245" s="18">
        <v>8765</v>
      </c>
      <c r="Z245" s="18">
        <v>8765</v>
      </c>
      <c r="AA245" s="18"/>
      <c r="AB245" s="18" t="s">
        <v>8124</v>
      </c>
      <c r="AC245" s="18"/>
      <c r="AD245" s="18"/>
      <c r="AE245" s="18"/>
      <c r="AF245" s="18"/>
      <c r="AG245" s="18"/>
      <c r="AH245" s="18"/>
      <c r="AI245" s="18"/>
      <c r="AJ245" s="18"/>
      <c r="AK245" s="18"/>
      <c r="AL245" s="18"/>
      <c r="AM245" s="18"/>
      <c r="AN245" s="18"/>
      <c r="AO245" s="18" t="s">
        <v>5070</v>
      </c>
      <c r="AP245" s="18" t="s">
        <v>5071</v>
      </c>
      <c r="AQ245" s="18">
        <v>0</v>
      </c>
      <c r="AR245" s="18">
        <v>0</v>
      </c>
      <c r="AS245" s="18" t="s">
        <v>5879</v>
      </c>
      <c r="AT245" s="18">
        <v>0</v>
      </c>
      <c r="AU245" s="18">
        <v>0</v>
      </c>
      <c r="AV245" s="18">
        <v>0</v>
      </c>
      <c r="AW245" s="18">
        <v>0</v>
      </c>
      <c r="AX245" s="18"/>
      <c r="AY245" s="18"/>
      <c r="AZ245" s="18">
        <v>0</v>
      </c>
      <c r="BA245" s="18">
        <v>0</v>
      </c>
      <c r="BB245" s="18">
        <v>0</v>
      </c>
      <c r="BC245" s="18"/>
      <c r="BD245" s="18"/>
      <c r="BE245" s="18"/>
      <c r="BF245" s="18"/>
      <c r="BG245" s="18"/>
      <c r="BH245" s="18"/>
      <c r="BI245" s="18"/>
      <c r="BJ245" s="18"/>
      <c r="BK245" s="18"/>
      <c r="BL245" s="18"/>
      <c r="BM245" s="18"/>
      <c r="BN245" s="18"/>
      <c r="BO245" s="18"/>
      <c r="BP245" s="18"/>
      <c r="BQ245" s="18"/>
      <c r="BR245" s="18"/>
      <c r="BS245" s="18"/>
      <c r="BT245" s="18"/>
      <c r="BU245" s="18"/>
      <c r="BV245" s="18"/>
      <c r="BW245" s="18"/>
      <c r="BX245" s="18"/>
      <c r="BY245" s="18"/>
      <c r="BZ245" s="18"/>
      <c r="CA245" s="18"/>
      <c r="CB245" s="18"/>
      <c r="CC245" s="18"/>
      <c r="CD245" s="18"/>
      <c r="CE245" s="18"/>
      <c r="CF245" s="18"/>
      <c r="CG245" s="18"/>
      <c r="CH245" s="18"/>
      <c r="CI245" s="18"/>
      <c r="CJ245" s="18" t="s">
        <v>5125</v>
      </c>
      <c r="CK245" s="18" t="s">
        <v>8125</v>
      </c>
      <c r="CL245" s="18"/>
      <c r="CM245" s="18"/>
      <c r="CN245" s="18"/>
      <c r="CO245" s="21"/>
      <c r="CP245" s="21" t="s">
        <v>5073</v>
      </c>
      <c r="CQ245" s="18"/>
      <c r="CR245" s="21"/>
      <c r="CS245" s="18"/>
      <c r="CT245" s="31"/>
      <c r="CU245" s="33"/>
      <c r="CV245" s="67" t="str">
        <f>FLEET7[[#This Row],[Category]]</f>
        <v>Grader</v>
      </c>
      <c r="CW245" s="22" t="str">
        <f t="shared" si="6"/>
        <v>G-03</v>
      </c>
      <c r="CX245" s="22" t="str">
        <f>IFERROR(TRIM(MID(FLEET7[[#This Row],[Secondary Asset Identifier]], FIND(" - ", FLEET7[[#This Row],[Secondary Asset Identifier]]) + 3, LEN(FLEET7[[#This Row],[Secondary Asset Identifier]]))),FLEET7[[#This Row],[Emp ID]])</f>
        <v/>
      </c>
      <c r="CY2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5" s="22" t="str">
        <f>FLEET7[[#This Row],[Assigned]]</f>
        <v/>
      </c>
      <c r="DA245" s="22" t="str">
        <f t="shared" si="7"/>
        <v>G-03</v>
      </c>
    </row>
    <row r="246" spans="1:105" x14ac:dyDescent="0.3">
      <c r="A246" s="17" t="s">
        <v>5060</v>
      </c>
      <c r="B246" s="18" t="s">
        <v>5061</v>
      </c>
      <c r="C246" s="18" t="s">
        <v>40</v>
      </c>
      <c r="D246" s="18" t="s">
        <v>5121</v>
      </c>
      <c r="E246" s="18" t="s">
        <v>1018</v>
      </c>
      <c r="F246" s="18" t="s">
        <v>4237</v>
      </c>
      <c r="G246" s="18"/>
      <c r="H246" s="18" t="s">
        <v>5747</v>
      </c>
      <c r="I246" s="19"/>
      <c r="J246" s="18"/>
      <c r="K246" s="20">
        <v>45789.399537037003</v>
      </c>
      <c r="L246" s="18" t="s">
        <v>5065</v>
      </c>
      <c r="M246" s="18"/>
      <c r="N246" s="18"/>
      <c r="O246" s="18"/>
      <c r="P246" s="18"/>
      <c r="Q246" s="18"/>
      <c r="R246" s="18" t="s">
        <v>6003</v>
      </c>
      <c r="S246" s="18"/>
      <c r="T246" s="18" t="s">
        <v>5067</v>
      </c>
      <c r="U246" s="18" t="s">
        <v>5068</v>
      </c>
      <c r="V246" s="18">
        <v>1006</v>
      </c>
      <c r="W246" s="18">
        <v>2262.9</v>
      </c>
      <c r="X246" s="18">
        <v>2262.9</v>
      </c>
      <c r="Y246" s="18">
        <v>8102</v>
      </c>
      <c r="Z246" s="18">
        <v>8102</v>
      </c>
      <c r="AA246" s="18"/>
      <c r="AB246" s="18" t="s">
        <v>4236</v>
      </c>
      <c r="AC246" s="18"/>
      <c r="AD246" s="18"/>
      <c r="AE246" s="18"/>
      <c r="AF246" s="18"/>
      <c r="AG246" s="18"/>
      <c r="AH246" s="18"/>
      <c r="AI246" s="18"/>
      <c r="AJ246" s="18"/>
      <c r="AK246" s="18"/>
      <c r="AL246" s="18"/>
      <c r="AM246" s="18"/>
      <c r="AN246" s="18"/>
      <c r="AO246" s="18" t="s">
        <v>5070</v>
      </c>
      <c r="AP246" s="18" t="s">
        <v>5071</v>
      </c>
      <c r="AQ246" s="18"/>
      <c r="AR246" s="18">
        <v>0</v>
      </c>
      <c r="AS246" s="18" t="s">
        <v>5879</v>
      </c>
      <c r="AT246" s="18"/>
      <c r="AU246" s="18">
        <v>0</v>
      </c>
      <c r="AV246" s="18">
        <v>0</v>
      </c>
      <c r="AW246" s="18">
        <v>0</v>
      </c>
      <c r="AX246" s="18"/>
      <c r="AY246" s="18"/>
      <c r="AZ246" s="18">
        <v>0</v>
      </c>
      <c r="BA246" s="18">
        <v>0</v>
      </c>
      <c r="BB246" s="18">
        <v>0</v>
      </c>
      <c r="BC246" s="18"/>
      <c r="BD246" s="18"/>
      <c r="BE246" s="18"/>
      <c r="BF246" s="18"/>
      <c r="BG246" s="18"/>
      <c r="BH246" s="18"/>
      <c r="BI246" s="18"/>
      <c r="BJ246" s="18"/>
      <c r="BK246" s="18"/>
      <c r="BL246" s="18"/>
      <c r="BM246" s="18"/>
      <c r="BN246" s="18"/>
      <c r="BO246" s="18"/>
      <c r="BP246" s="18"/>
      <c r="BQ246" s="18"/>
      <c r="BR246" s="18"/>
      <c r="BS246" s="18"/>
      <c r="BT246" s="18"/>
      <c r="BU246" s="18"/>
      <c r="BV246" s="18"/>
      <c r="BW246" s="18"/>
      <c r="BX246" s="18"/>
      <c r="BY246" s="18"/>
      <c r="BZ246" s="18"/>
      <c r="CA246" s="18"/>
      <c r="CB246" s="18"/>
      <c r="CC246" s="18"/>
      <c r="CD246" s="18"/>
      <c r="CE246" s="18"/>
      <c r="CF246" s="18"/>
      <c r="CG246" s="18"/>
      <c r="CH246" s="18"/>
      <c r="CI246" s="18"/>
      <c r="CJ246" s="18" t="s">
        <v>5125</v>
      </c>
      <c r="CK246" s="18" t="s">
        <v>5760</v>
      </c>
      <c r="CL246" s="18"/>
      <c r="CM246" s="18"/>
      <c r="CN246" s="18"/>
      <c r="CO246" s="21"/>
      <c r="CP246" s="21" t="s">
        <v>5073</v>
      </c>
      <c r="CQ246" s="18"/>
      <c r="CR246" s="21"/>
      <c r="CS246" s="18"/>
      <c r="CT246" s="31"/>
      <c r="CU246" s="33"/>
      <c r="CV246" s="67" t="str">
        <f>FLEET7[[#This Row],[Category]]</f>
        <v>Grader</v>
      </c>
      <c r="CW246" s="22" t="str">
        <f t="shared" si="6"/>
        <v>G-04</v>
      </c>
      <c r="CX246" s="22" t="str">
        <f>IFERROR(TRIM(MID(FLEET7[[#This Row],[Secondary Asset Identifier]], FIND(" - ", FLEET7[[#This Row],[Secondary Asset Identifier]]) + 3, LEN(FLEET7[[#This Row],[Secondary Asset Identifier]]))),FLEET7[[#This Row],[Emp ID]])</f>
        <v/>
      </c>
      <c r="CY2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6" s="22" t="str">
        <f>FLEET7[[#This Row],[Assigned]]</f>
        <v/>
      </c>
      <c r="DA246" s="22" t="str">
        <f t="shared" si="7"/>
        <v>G-04</v>
      </c>
    </row>
    <row r="247" spans="1:105" x14ac:dyDescent="0.3">
      <c r="A247" s="17" t="s">
        <v>5060</v>
      </c>
      <c r="B247" s="18" t="s">
        <v>5061</v>
      </c>
      <c r="C247" s="18" t="s">
        <v>2214</v>
      </c>
      <c r="D247" s="18" t="s">
        <v>5230</v>
      </c>
      <c r="E247" s="18" t="s">
        <v>4092</v>
      </c>
      <c r="F247" s="18" t="s">
        <v>3824</v>
      </c>
      <c r="G247" s="18">
        <v>2017</v>
      </c>
      <c r="H247" s="18" t="s">
        <v>5448</v>
      </c>
      <c r="I247" s="19"/>
      <c r="J247" s="18"/>
      <c r="K247" s="20">
        <v>45789.233576388899</v>
      </c>
      <c r="L247" s="18" t="s">
        <v>5191</v>
      </c>
      <c r="M247" s="18"/>
      <c r="N247" s="18"/>
      <c r="O247" s="18"/>
      <c r="P247" s="18"/>
      <c r="Q247" s="18"/>
      <c r="R247" s="18" t="s">
        <v>5066</v>
      </c>
      <c r="S247" s="18"/>
      <c r="T247" s="18" t="s">
        <v>5067</v>
      </c>
      <c r="U247" s="18" t="s">
        <v>5232</v>
      </c>
      <c r="V247" s="18">
        <v>451</v>
      </c>
      <c r="W247" s="18"/>
      <c r="X247" s="18"/>
      <c r="Y247" s="18">
        <v>0</v>
      </c>
      <c r="Z247" s="18">
        <v>0</v>
      </c>
      <c r="AA247" s="18" t="s">
        <v>2214</v>
      </c>
      <c r="AB247" s="18" t="s">
        <v>4238</v>
      </c>
      <c r="AC247" s="18"/>
      <c r="AD247" s="18" t="s">
        <v>5449</v>
      </c>
      <c r="AE247" s="18" t="s">
        <v>5069</v>
      </c>
      <c r="AF247" s="18"/>
      <c r="AG247" s="18"/>
      <c r="AH247" s="18" t="s">
        <v>4239</v>
      </c>
      <c r="AI247" s="18"/>
      <c r="AJ247" s="18"/>
      <c r="AK247" s="18"/>
      <c r="AL247" s="18"/>
      <c r="AM247" s="18"/>
      <c r="AN247" s="18"/>
      <c r="AO247" s="18" t="s">
        <v>5070</v>
      </c>
      <c r="AP247" s="18" t="s">
        <v>5071</v>
      </c>
      <c r="AQ247" s="18">
        <v>0</v>
      </c>
      <c r="AR247" s="18">
        <v>0</v>
      </c>
      <c r="AS247" s="18" t="s">
        <v>5879</v>
      </c>
      <c r="AT247" s="18">
        <v>0</v>
      </c>
      <c r="AU247" s="18">
        <v>0</v>
      </c>
      <c r="AV247" s="18">
        <v>0</v>
      </c>
      <c r="AW247" s="18">
        <v>0</v>
      </c>
      <c r="AX247" s="18"/>
      <c r="AY247" s="18"/>
      <c r="AZ247" s="18"/>
      <c r="BA247" s="18"/>
      <c r="BB247" s="18"/>
      <c r="BC247" s="18"/>
      <c r="BD247" s="18"/>
      <c r="BE247" s="18"/>
      <c r="BF247" s="18"/>
      <c r="BG247" s="18"/>
      <c r="BH247" s="18"/>
      <c r="BI247" s="18"/>
      <c r="BJ247" s="18"/>
      <c r="BK247" s="18"/>
      <c r="BL247" s="18"/>
      <c r="BM247" s="18"/>
      <c r="BN247" s="18"/>
      <c r="BO247" s="18"/>
      <c r="BP247" s="18"/>
      <c r="BQ247" s="18"/>
      <c r="BR247" s="18"/>
      <c r="BS247" s="18"/>
      <c r="BT247" s="18"/>
      <c r="BU247" s="18"/>
      <c r="BV247" s="18"/>
      <c r="BW247" s="18"/>
      <c r="BX247" s="18"/>
      <c r="BY247" s="18"/>
      <c r="BZ247" s="18"/>
      <c r="CA247" s="18"/>
      <c r="CB247" s="18"/>
      <c r="CC247" s="18"/>
      <c r="CD247" s="18"/>
      <c r="CE247" s="18"/>
      <c r="CF247" s="18"/>
      <c r="CG247" s="18"/>
      <c r="CH247" s="18"/>
      <c r="CI247" s="18"/>
      <c r="CJ247" s="18" t="s">
        <v>5233</v>
      </c>
      <c r="CK247" s="18" t="s">
        <v>5450</v>
      </c>
      <c r="CL247" s="18"/>
      <c r="CM247" s="18"/>
      <c r="CN247" s="18"/>
      <c r="CO247" s="21">
        <v>45808</v>
      </c>
      <c r="CP247" s="18" t="s">
        <v>5079</v>
      </c>
      <c r="CQ247" s="18"/>
      <c r="CR247" s="21"/>
      <c r="CS247" s="18"/>
      <c r="CT247" s="31"/>
      <c r="CU247" s="33"/>
      <c r="CV247" s="67" t="str">
        <f>FLEET7[[#This Row],[Category]]</f>
        <v>Goose Neck</v>
      </c>
      <c r="CW247" s="22" t="str">
        <f t="shared" si="6"/>
        <v>GNT-01</v>
      </c>
      <c r="CX247" s="22" t="str">
        <f>IFERROR(TRIM(MID(FLEET7[[#This Row],[Secondary Asset Identifier]], FIND(" - ", FLEET7[[#This Row],[Secondary Asset Identifier]]) + 3, LEN(FLEET7[[#This Row],[Secondary Asset Identifier]]))),FLEET7[[#This Row],[Emp ID]])</f>
        <v/>
      </c>
      <c r="CY2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7" s="22" t="str">
        <f>FLEET7[[#This Row],[Assigned]]</f>
        <v/>
      </c>
      <c r="DA247" s="22" t="str">
        <f t="shared" si="7"/>
        <v>GNT-01</v>
      </c>
    </row>
    <row r="248" spans="1:105" x14ac:dyDescent="0.3">
      <c r="A248" s="17" t="s">
        <v>5060</v>
      </c>
      <c r="B248" s="18" t="s">
        <v>5061</v>
      </c>
      <c r="C248" s="18" t="s">
        <v>4240</v>
      </c>
      <c r="D248" s="18" t="s">
        <v>5230</v>
      </c>
      <c r="E248" s="18" t="s">
        <v>4242</v>
      </c>
      <c r="F248" s="18" t="s">
        <v>4243</v>
      </c>
      <c r="G248" s="18">
        <v>2016</v>
      </c>
      <c r="H248" s="18" t="s">
        <v>5448</v>
      </c>
      <c r="I248" s="19"/>
      <c r="J248" s="18"/>
      <c r="K248" s="20"/>
      <c r="L248" s="18"/>
      <c r="M248" s="18"/>
      <c r="N248" s="18"/>
      <c r="O248" s="18"/>
      <c r="P248" s="18"/>
      <c r="Q248" s="18"/>
      <c r="R248" s="18"/>
      <c r="S248" s="18"/>
      <c r="T248" s="18" t="s">
        <v>5067</v>
      </c>
      <c r="U248" s="18" t="s">
        <v>5232</v>
      </c>
      <c r="V248" s="18"/>
      <c r="W248" s="18"/>
      <c r="X248" s="18"/>
      <c r="Y248" s="18"/>
      <c r="Z248" s="18"/>
      <c r="AA248" s="18" t="s">
        <v>4240</v>
      </c>
      <c r="AB248" s="18" t="s">
        <v>4241</v>
      </c>
      <c r="AC248" s="18"/>
      <c r="AD248" s="18" t="s">
        <v>4245</v>
      </c>
      <c r="AE248" s="18" t="s">
        <v>5069</v>
      </c>
      <c r="AF248" s="18"/>
      <c r="AG248" s="18"/>
      <c r="AH248" s="18" t="s">
        <v>4244</v>
      </c>
      <c r="AI248" s="18"/>
      <c r="AJ248" s="18"/>
      <c r="AK248" s="18"/>
      <c r="AL248" s="18"/>
      <c r="AM248" s="18"/>
      <c r="AN248" s="18"/>
      <c r="AO248" s="18" t="s">
        <v>5070</v>
      </c>
      <c r="AP248" s="18" t="s">
        <v>5071</v>
      </c>
      <c r="AQ248" s="18">
        <v>0</v>
      </c>
      <c r="AR248" s="18">
        <v>0</v>
      </c>
      <c r="AS248" s="18" t="s">
        <v>5879</v>
      </c>
      <c r="AT248" s="18">
        <v>0</v>
      </c>
      <c r="AU248" s="18">
        <v>0</v>
      </c>
      <c r="AV248" s="18">
        <v>0</v>
      </c>
      <c r="AW248" s="18">
        <v>0</v>
      </c>
      <c r="AX248" s="18"/>
      <c r="AY248" s="18"/>
      <c r="AZ248" s="18"/>
      <c r="BA248" s="18"/>
      <c r="BB248" s="18"/>
      <c r="BC248" s="18"/>
      <c r="BD248" s="18"/>
      <c r="BE248" s="18"/>
      <c r="BF248" s="18" t="s">
        <v>612</v>
      </c>
      <c r="BG248" s="18"/>
      <c r="BH248" s="18"/>
      <c r="BI248" s="18"/>
      <c r="BJ248" s="18"/>
      <c r="BK248" s="18"/>
      <c r="BL248" s="18"/>
      <c r="BM248" s="18"/>
      <c r="BN248" s="18"/>
      <c r="BO248" s="18"/>
      <c r="BP248" s="18"/>
      <c r="BQ248" s="18"/>
      <c r="BR248" s="18"/>
      <c r="BS248" s="18"/>
      <c r="BT248" s="18"/>
      <c r="BU248" s="18"/>
      <c r="BV248" s="18"/>
      <c r="BW248" s="18"/>
      <c r="BX248" s="18"/>
      <c r="BY248" s="18"/>
      <c r="BZ248" s="18"/>
      <c r="CA248" s="18"/>
      <c r="CB248" s="18"/>
      <c r="CC248" s="18"/>
      <c r="CD248" s="18"/>
      <c r="CE248" s="18"/>
      <c r="CF248" s="18"/>
      <c r="CG248" s="18"/>
      <c r="CH248" s="18"/>
      <c r="CI248" s="18"/>
      <c r="CJ248" s="18"/>
      <c r="CK248" s="18"/>
      <c r="CL248" s="18"/>
      <c r="CM248" s="18"/>
      <c r="CN248" s="18"/>
      <c r="CO248" s="21"/>
      <c r="CP248" s="21" t="s">
        <v>5079</v>
      </c>
      <c r="CQ248" s="18"/>
      <c r="CR248" s="21"/>
      <c r="CS248" s="18"/>
      <c r="CT248" s="31"/>
      <c r="CU248" s="33"/>
      <c r="CV248" s="67" t="str">
        <f>FLEET7[[#This Row],[Category]]</f>
        <v>Goose Neck</v>
      </c>
      <c r="CW248" s="22" t="str">
        <f t="shared" si="6"/>
        <v>GNT-01S</v>
      </c>
      <c r="CX248" s="22" t="str">
        <f>IFERROR(TRIM(MID(FLEET7[[#This Row],[Secondary Asset Identifier]], FIND(" - ", FLEET7[[#This Row],[Secondary Asset Identifier]]) + 3, LEN(FLEET7[[#This Row],[Secondary Asset Identifier]]))),FLEET7[[#This Row],[Emp ID]])</f>
        <v/>
      </c>
      <c r="CY2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8" s="22" t="str">
        <f>FLEET7[[#This Row],[Assigned]]</f>
        <v/>
      </c>
      <c r="DA248" s="22" t="str">
        <f t="shared" si="7"/>
        <v>GNT-01S</v>
      </c>
    </row>
    <row r="249" spans="1:105" x14ac:dyDescent="0.3">
      <c r="A249" s="17" t="s">
        <v>5060</v>
      </c>
      <c r="B249" s="18" t="s">
        <v>5061</v>
      </c>
      <c r="C249" s="18" t="s">
        <v>5463</v>
      </c>
      <c r="D249" s="18" t="s">
        <v>5230</v>
      </c>
      <c r="E249" s="18" t="s">
        <v>4092</v>
      </c>
      <c r="F249" s="18" t="s">
        <v>3824</v>
      </c>
      <c r="G249" s="18">
        <v>2025</v>
      </c>
      <c r="H249" s="18" t="s">
        <v>5448</v>
      </c>
      <c r="I249" s="19"/>
      <c r="J249" s="18"/>
      <c r="K249" s="20">
        <v>45789.23</v>
      </c>
      <c r="L249" s="18" t="s">
        <v>5191</v>
      </c>
      <c r="M249" s="18"/>
      <c r="N249" s="18"/>
      <c r="O249" s="18"/>
      <c r="P249" s="18"/>
      <c r="Q249" s="18"/>
      <c r="R249" s="18" t="s">
        <v>5417</v>
      </c>
      <c r="S249" s="18"/>
      <c r="T249" s="18" t="s">
        <v>5067</v>
      </c>
      <c r="U249" s="18" t="s">
        <v>5232</v>
      </c>
      <c r="V249" s="18">
        <v>280</v>
      </c>
      <c r="W249" s="18"/>
      <c r="X249" s="18"/>
      <c r="Y249" s="18">
        <v>0</v>
      </c>
      <c r="Z249" s="18">
        <v>0</v>
      </c>
      <c r="AA249" s="18"/>
      <c r="AB249" s="18" t="s">
        <v>5464</v>
      </c>
      <c r="AC249" s="18"/>
      <c r="AD249" s="18"/>
      <c r="AE249" s="18"/>
      <c r="AF249" s="18"/>
      <c r="AG249" s="18"/>
      <c r="AH249" s="18"/>
      <c r="AI249" s="18"/>
      <c r="AJ249" s="18"/>
      <c r="AK249" s="18"/>
      <c r="AL249" s="18"/>
      <c r="AM249" s="18"/>
      <c r="AN249" s="18"/>
      <c r="AO249" s="18" t="s">
        <v>5070</v>
      </c>
      <c r="AP249" s="18"/>
      <c r="AQ249" s="18">
        <v>0</v>
      </c>
      <c r="AR249" s="18">
        <v>0</v>
      </c>
      <c r="AS249" s="18" t="s">
        <v>5879</v>
      </c>
      <c r="AT249" s="18">
        <v>0</v>
      </c>
      <c r="AU249" s="18">
        <v>0</v>
      </c>
      <c r="AV249" s="18">
        <v>0</v>
      </c>
      <c r="AW249" s="18">
        <v>0</v>
      </c>
      <c r="AX249" s="18"/>
      <c r="AY249" s="18"/>
      <c r="AZ249" s="18"/>
      <c r="BA249" s="18"/>
      <c r="BB249" s="18"/>
      <c r="BC249" s="18"/>
      <c r="BD249" s="18"/>
      <c r="BE249" s="18"/>
      <c r="BF249" s="18"/>
      <c r="BG249" s="18"/>
      <c r="BH249" s="18"/>
      <c r="BI249" s="18"/>
      <c r="BJ249" s="18"/>
      <c r="BK249" s="18"/>
      <c r="BL249" s="18"/>
      <c r="BM249" s="18"/>
      <c r="BN249" s="18"/>
      <c r="BO249" s="18"/>
      <c r="BP249" s="18"/>
      <c r="BQ249" s="18"/>
      <c r="BR249" s="18"/>
      <c r="BS249" s="18"/>
      <c r="BT249" s="18"/>
      <c r="BU249" s="18"/>
      <c r="BV249" s="18"/>
      <c r="BW249" s="18"/>
      <c r="BX249" s="18"/>
      <c r="BY249" s="18"/>
      <c r="BZ249" s="18"/>
      <c r="CA249" s="18"/>
      <c r="CB249" s="18"/>
      <c r="CC249" s="18"/>
      <c r="CD249" s="18"/>
      <c r="CE249" s="18"/>
      <c r="CF249" s="18"/>
      <c r="CG249" s="18"/>
      <c r="CH249" s="18"/>
      <c r="CI249" s="18"/>
      <c r="CJ249" s="18" t="s">
        <v>5233</v>
      </c>
      <c r="CK249" s="18" t="s">
        <v>5465</v>
      </c>
      <c r="CL249" s="18"/>
      <c r="CM249" s="18"/>
      <c r="CN249" s="18"/>
      <c r="CO249" s="21"/>
      <c r="CP249" s="21" t="s">
        <v>5079</v>
      </c>
      <c r="CQ249" s="18"/>
      <c r="CR249" s="21"/>
      <c r="CS249" s="18"/>
      <c r="CT249" s="31"/>
      <c r="CU249" s="33"/>
      <c r="CV249" s="67" t="str">
        <f>FLEET7[[#This Row],[Category]]</f>
        <v>Goose Neck</v>
      </c>
      <c r="CW249" s="22" t="str">
        <f t="shared" si="6"/>
        <v>GNT-02s</v>
      </c>
      <c r="CX249" s="22" t="str">
        <f>IFERROR(TRIM(MID(FLEET7[[#This Row],[Secondary Asset Identifier]], FIND(" - ", FLEET7[[#This Row],[Secondary Asset Identifier]]) + 3, LEN(FLEET7[[#This Row],[Secondary Asset Identifier]]))),FLEET7[[#This Row],[Emp ID]])</f>
        <v/>
      </c>
      <c r="CY2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49" s="22" t="str">
        <f>FLEET7[[#This Row],[Assigned]]</f>
        <v/>
      </c>
      <c r="DA249" s="22" t="str">
        <f t="shared" si="7"/>
        <v>GNT-02s</v>
      </c>
    </row>
    <row r="250" spans="1:105" x14ac:dyDescent="0.3">
      <c r="A250" s="17" t="s">
        <v>5060</v>
      </c>
      <c r="B250" s="18" t="s">
        <v>5061</v>
      </c>
      <c r="C250" s="18" t="s">
        <v>4246</v>
      </c>
      <c r="D250" s="18" t="s">
        <v>5230</v>
      </c>
      <c r="E250" s="18" t="s">
        <v>3823</v>
      </c>
      <c r="F250" s="18" t="s">
        <v>3824</v>
      </c>
      <c r="G250" s="18"/>
      <c r="H250" s="18" t="s">
        <v>2369</v>
      </c>
      <c r="I250" s="19"/>
      <c r="J250" s="18"/>
      <c r="K250" s="20">
        <v>45789.233993055597</v>
      </c>
      <c r="L250" s="18" t="s">
        <v>5191</v>
      </c>
      <c r="M250" s="18"/>
      <c r="N250" s="18"/>
      <c r="O250" s="18"/>
      <c r="P250" s="18"/>
      <c r="Q250" s="18"/>
      <c r="R250" s="18" t="s">
        <v>7625</v>
      </c>
      <c r="S250" s="18"/>
      <c r="T250" s="18" t="s">
        <v>5067</v>
      </c>
      <c r="U250" s="18" t="s">
        <v>5232</v>
      </c>
      <c r="V250" s="18">
        <v>457</v>
      </c>
      <c r="W250" s="18"/>
      <c r="X250" s="18"/>
      <c r="Y250" s="18">
        <v>0</v>
      </c>
      <c r="Z250" s="18">
        <v>0</v>
      </c>
      <c r="AA250" s="18"/>
      <c r="AB250" s="18" t="s">
        <v>4247</v>
      </c>
      <c r="AC250" s="18"/>
      <c r="AD250" s="18"/>
      <c r="AE250" s="18"/>
      <c r="AF250" s="18"/>
      <c r="AG250" s="18"/>
      <c r="AH250" s="18"/>
      <c r="AI250" s="18"/>
      <c r="AJ250" s="18"/>
      <c r="AK250" s="18"/>
      <c r="AL250" s="18"/>
      <c r="AM250" s="18"/>
      <c r="AN250" s="18"/>
      <c r="AO250" s="18" t="s">
        <v>5070</v>
      </c>
      <c r="AP250" s="18"/>
      <c r="AQ250" s="18"/>
      <c r="AR250" s="18">
        <v>0</v>
      </c>
      <c r="AS250" s="18" t="s">
        <v>5879</v>
      </c>
      <c r="AT250" s="18"/>
      <c r="AU250" s="18">
        <v>0</v>
      </c>
      <c r="AV250" s="18">
        <v>0</v>
      </c>
      <c r="AW250" s="18">
        <v>0</v>
      </c>
      <c r="AX250" s="18"/>
      <c r="AY250" s="18"/>
      <c r="AZ250" s="18">
        <v>0</v>
      </c>
      <c r="BA250" s="18">
        <v>0</v>
      </c>
      <c r="BB250" s="18">
        <v>0</v>
      </c>
      <c r="BC250" s="18"/>
      <c r="BD250" s="18"/>
      <c r="BE250" s="18"/>
      <c r="BF250" s="18"/>
      <c r="BG250" s="18"/>
      <c r="BH250" s="18"/>
      <c r="BI250" s="18"/>
      <c r="BJ250" s="18"/>
      <c r="BK250" s="18"/>
      <c r="BL250" s="18"/>
      <c r="BM250" s="18"/>
      <c r="BN250" s="18"/>
      <c r="BO250" s="18"/>
      <c r="BP250" s="18"/>
      <c r="BQ250" s="18"/>
      <c r="BR250" s="18"/>
      <c r="BS250" s="18"/>
      <c r="BT250" s="18"/>
      <c r="BU250" s="18"/>
      <c r="BV250" s="18"/>
      <c r="BW250" s="18"/>
      <c r="BX250" s="18"/>
      <c r="BY250" s="18"/>
      <c r="BZ250" s="18"/>
      <c r="CA250" s="18"/>
      <c r="CB250" s="18"/>
      <c r="CC250" s="18"/>
      <c r="CD250" s="18"/>
      <c r="CE250" s="18"/>
      <c r="CF250" s="18"/>
      <c r="CG250" s="18"/>
      <c r="CH250" s="18"/>
      <c r="CI250" s="18"/>
      <c r="CJ250" s="18" t="s">
        <v>5233</v>
      </c>
      <c r="CK250" s="18" t="s">
        <v>5425</v>
      </c>
      <c r="CL250" s="18"/>
      <c r="CM250" s="18"/>
      <c r="CN250" s="18"/>
      <c r="CO250" s="21"/>
      <c r="CP250" s="18" t="s">
        <v>5073</v>
      </c>
      <c r="CQ250" s="18"/>
      <c r="CR250" s="21"/>
      <c r="CS250" s="18"/>
      <c r="CT250" s="31"/>
      <c r="CU250" s="33"/>
      <c r="CV250" s="67" t="str">
        <f>FLEET7[[#This Row],[Category]]</f>
        <v>Arrow Board</v>
      </c>
      <c r="CW250" s="22" t="str">
        <f t="shared" si="6"/>
        <v>HAB-???</v>
      </c>
      <c r="CX250" s="22" t="str">
        <f>IFERROR(TRIM(MID(FLEET7[[#This Row],[Secondary Asset Identifier]], FIND(" - ", FLEET7[[#This Row],[Secondary Asset Identifier]]) + 3, LEN(FLEET7[[#This Row],[Secondary Asset Identifier]]))),FLEET7[[#This Row],[Emp ID]])</f>
        <v/>
      </c>
      <c r="CY2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0" s="22" t="str">
        <f>FLEET7[[#This Row],[Assigned]]</f>
        <v/>
      </c>
      <c r="DA250" s="22" t="str">
        <f t="shared" si="7"/>
        <v>HAB-???</v>
      </c>
    </row>
    <row r="251" spans="1:105" x14ac:dyDescent="0.3">
      <c r="A251" s="17" t="s">
        <v>5060</v>
      </c>
      <c r="B251" s="18" t="s">
        <v>5061</v>
      </c>
      <c r="C251" s="18" t="s">
        <v>4248</v>
      </c>
      <c r="D251" s="18" t="s">
        <v>5230</v>
      </c>
      <c r="E251" s="18" t="s">
        <v>3823</v>
      </c>
      <c r="F251" s="18" t="s">
        <v>3858</v>
      </c>
      <c r="G251" s="18"/>
      <c r="H251" s="18" t="s">
        <v>2369</v>
      </c>
      <c r="I251" s="19"/>
      <c r="J251" s="18"/>
      <c r="K251" s="20">
        <v>45789.237175925897</v>
      </c>
      <c r="L251" s="18" t="s">
        <v>5191</v>
      </c>
      <c r="M251" s="18"/>
      <c r="N251" s="18"/>
      <c r="O251" s="18"/>
      <c r="P251" s="18"/>
      <c r="Q251" s="18"/>
      <c r="R251" s="18" t="s">
        <v>7625</v>
      </c>
      <c r="S251" s="18"/>
      <c r="T251" s="18" t="s">
        <v>5067</v>
      </c>
      <c r="U251" s="18" t="s">
        <v>5232</v>
      </c>
      <c r="V251" s="18">
        <v>459</v>
      </c>
      <c r="W251" s="18"/>
      <c r="X251" s="18"/>
      <c r="Y251" s="18">
        <v>0</v>
      </c>
      <c r="Z251" s="18">
        <v>0</v>
      </c>
      <c r="AA251" s="18"/>
      <c r="AB251" s="18" t="s">
        <v>4249</v>
      </c>
      <c r="AC251" s="18"/>
      <c r="AD251" s="18" t="s">
        <v>4250</v>
      </c>
      <c r="AE251" s="18" t="s">
        <v>5069</v>
      </c>
      <c r="AF251" s="18"/>
      <c r="AG251" s="18"/>
      <c r="AH251" s="18"/>
      <c r="AI251" s="18"/>
      <c r="AJ251" s="18"/>
      <c r="AK251" s="18"/>
      <c r="AL251" s="18"/>
      <c r="AM251" s="18"/>
      <c r="AN251" s="18"/>
      <c r="AO251" s="18" t="s">
        <v>5070</v>
      </c>
      <c r="AP251" s="18"/>
      <c r="AQ251" s="18"/>
      <c r="AR251" s="18">
        <v>0</v>
      </c>
      <c r="AS251" s="18" t="s">
        <v>5879</v>
      </c>
      <c r="AT251" s="18"/>
      <c r="AU251" s="18">
        <v>0</v>
      </c>
      <c r="AV251" s="18">
        <v>0</v>
      </c>
      <c r="AW251" s="18">
        <v>0</v>
      </c>
      <c r="AX251" s="18"/>
      <c r="AY251" s="18"/>
      <c r="AZ251" s="18">
        <v>0</v>
      </c>
      <c r="BA251" s="18">
        <v>0</v>
      </c>
      <c r="BB251" s="18">
        <v>0</v>
      </c>
      <c r="BC251" s="18"/>
      <c r="BD251" s="18"/>
      <c r="BE251" s="18"/>
      <c r="BF251" s="18"/>
      <c r="BG251" s="18"/>
      <c r="BH251" s="18"/>
      <c r="BI251" s="18"/>
      <c r="BJ251" s="18"/>
      <c r="BK251" s="18"/>
      <c r="BL251" s="18"/>
      <c r="BM251" s="18"/>
      <c r="BN251" s="18"/>
      <c r="BO251" s="18"/>
      <c r="BP251" s="18"/>
      <c r="BQ251" s="18"/>
      <c r="BR251" s="18"/>
      <c r="BS251" s="18"/>
      <c r="BT251" s="18"/>
      <c r="BU251" s="18"/>
      <c r="BV251" s="18"/>
      <c r="BW251" s="18"/>
      <c r="BX251" s="18"/>
      <c r="BY251" s="18"/>
      <c r="BZ251" s="18"/>
      <c r="CA251" s="18"/>
      <c r="CB251" s="18"/>
      <c r="CC251" s="18"/>
      <c r="CD251" s="18"/>
      <c r="CE251" s="18"/>
      <c r="CF251" s="18"/>
      <c r="CG251" s="18"/>
      <c r="CH251" s="18"/>
      <c r="CI251" s="18"/>
      <c r="CJ251" s="18" t="s">
        <v>5233</v>
      </c>
      <c r="CK251" s="18" t="s">
        <v>5323</v>
      </c>
      <c r="CL251" s="18"/>
      <c r="CM251" s="18"/>
      <c r="CN251" s="18"/>
      <c r="CO251" s="21"/>
      <c r="CP251" s="21" t="s">
        <v>5073</v>
      </c>
      <c r="CQ251" s="18"/>
      <c r="CR251" s="21"/>
      <c r="CS251" s="18"/>
      <c r="CT251" s="31"/>
      <c r="CU251" s="33"/>
      <c r="CV251" s="67" t="str">
        <f>FLEET7[[#This Row],[Category]]</f>
        <v>Arrow Board</v>
      </c>
      <c r="CW251" s="22" t="str">
        <f t="shared" si="6"/>
        <v>HAB-01</v>
      </c>
      <c r="CX251" s="22" t="str">
        <f>IFERROR(TRIM(MID(FLEET7[[#This Row],[Secondary Asset Identifier]], FIND(" - ", FLEET7[[#This Row],[Secondary Asset Identifier]]) + 3, LEN(FLEET7[[#This Row],[Secondary Asset Identifier]]))),FLEET7[[#This Row],[Emp ID]])</f>
        <v/>
      </c>
      <c r="CY2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1" s="22" t="str">
        <f>FLEET7[[#This Row],[Assigned]]</f>
        <v/>
      </c>
      <c r="DA251" s="22" t="str">
        <f t="shared" si="7"/>
        <v>HAB-01</v>
      </c>
    </row>
    <row r="252" spans="1:105" x14ac:dyDescent="0.3">
      <c r="A252" s="17" t="s">
        <v>5060</v>
      </c>
      <c r="B252" s="18" t="s">
        <v>5061</v>
      </c>
      <c r="C252" s="18" t="s">
        <v>7898</v>
      </c>
      <c r="D252" s="18" t="s">
        <v>5230</v>
      </c>
      <c r="E252" s="18" t="s">
        <v>3823</v>
      </c>
      <c r="F252" s="18" t="s">
        <v>3824</v>
      </c>
      <c r="G252" s="18">
        <v>2019</v>
      </c>
      <c r="H252" s="18" t="s">
        <v>2369</v>
      </c>
      <c r="I252" s="19"/>
      <c r="J252" s="18"/>
      <c r="K252" s="20">
        <v>45789.235416666699</v>
      </c>
      <c r="L252" s="18" t="s">
        <v>5191</v>
      </c>
      <c r="M252" s="18"/>
      <c r="N252" s="18"/>
      <c r="O252" s="18"/>
      <c r="P252" s="18"/>
      <c r="Q252" s="18"/>
      <c r="R252" s="18" t="s">
        <v>7625</v>
      </c>
      <c r="S252" s="18"/>
      <c r="T252" s="18" t="s">
        <v>5067</v>
      </c>
      <c r="U252" s="18" t="s">
        <v>5232</v>
      </c>
      <c r="V252" s="18">
        <v>102</v>
      </c>
      <c r="W252" s="18"/>
      <c r="X252" s="18"/>
      <c r="Y252" s="18">
        <v>0</v>
      </c>
      <c r="Z252" s="18">
        <v>0</v>
      </c>
      <c r="AA252" s="18"/>
      <c r="AB252" s="18" t="s">
        <v>7899</v>
      </c>
      <c r="AC252" s="18"/>
      <c r="AD252" s="18"/>
      <c r="AE252" s="18"/>
      <c r="AF252" s="18"/>
      <c r="AG252" s="18"/>
      <c r="AH252" s="18"/>
      <c r="AI252" s="18"/>
      <c r="AJ252" s="18"/>
      <c r="AK252" s="18"/>
      <c r="AL252" s="18"/>
      <c r="AM252" s="18"/>
      <c r="AN252" s="18"/>
      <c r="AO252" s="18" t="s">
        <v>5070</v>
      </c>
      <c r="AP252" s="18"/>
      <c r="AQ252" s="18">
        <v>0</v>
      </c>
      <c r="AR252" s="18">
        <v>0</v>
      </c>
      <c r="AS252" s="18" t="s">
        <v>5879</v>
      </c>
      <c r="AT252" s="18">
        <v>0</v>
      </c>
      <c r="AU252" s="18">
        <v>0</v>
      </c>
      <c r="AV252" s="18">
        <v>0</v>
      </c>
      <c r="AW252" s="18">
        <v>0</v>
      </c>
      <c r="AX252" s="18"/>
      <c r="AY252" s="18"/>
      <c r="AZ252" s="18"/>
      <c r="BA252" s="18"/>
      <c r="BB252" s="18"/>
      <c r="BC252" s="18"/>
      <c r="BD252" s="18"/>
      <c r="BE252" s="18"/>
      <c r="BF252" s="18"/>
      <c r="BG252" s="18"/>
      <c r="BH252" s="18"/>
      <c r="BI252" s="18"/>
      <c r="BJ252" s="18"/>
      <c r="BK252" s="18"/>
      <c r="BL252" s="18"/>
      <c r="BM252" s="18"/>
      <c r="BN252" s="18"/>
      <c r="BO252" s="18"/>
      <c r="BP252" s="18"/>
      <c r="BQ252" s="18"/>
      <c r="BR252" s="18"/>
      <c r="BS252" s="18"/>
      <c r="BT252" s="18"/>
      <c r="BU252" s="18"/>
      <c r="BV252" s="18"/>
      <c r="BW252" s="18"/>
      <c r="BX252" s="18"/>
      <c r="BY252" s="18"/>
      <c r="BZ252" s="18"/>
      <c r="CA252" s="18"/>
      <c r="CB252" s="18"/>
      <c r="CC252" s="18"/>
      <c r="CD252" s="18"/>
      <c r="CE252" s="18"/>
      <c r="CF252" s="18"/>
      <c r="CG252" s="18"/>
      <c r="CH252" s="18"/>
      <c r="CI252" s="18"/>
      <c r="CJ252" s="18" t="s">
        <v>5233</v>
      </c>
      <c r="CK252" s="18" t="s">
        <v>7900</v>
      </c>
      <c r="CL252" s="18"/>
      <c r="CM252" s="18"/>
      <c r="CN252" s="18"/>
      <c r="CO252" s="21"/>
      <c r="CP252" s="21" t="s">
        <v>5079</v>
      </c>
      <c r="CQ252" s="18"/>
      <c r="CR252" s="21"/>
      <c r="CS252" s="18"/>
      <c r="CT252" s="31"/>
      <c r="CU252" s="33"/>
      <c r="CV252" s="67" t="str">
        <f>FLEET7[[#This Row],[Category]]</f>
        <v>Arrow Board</v>
      </c>
      <c r="CW252" s="22" t="str">
        <f t="shared" si="6"/>
        <v>HAB-02</v>
      </c>
      <c r="CX252" s="22" t="str">
        <f>IFERROR(TRIM(MID(FLEET7[[#This Row],[Secondary Asset Identifier]], FIND(" - ", FLEET7[[#This Row],[Secondary Asset Identifier]]) + 3, LEN(FLEET7[[#This Row],[Secondary Asset Identifier]]))),FLEET7[[#This Row],[Emp ID]])</f>
        <v/>
      </c>
      <c r="CY2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2" s="22" t="str">
        <f>FLEET7[[#This Row],[Assigned]]</f>
        <v/>
      </c>
      <c r="DA252" s="22" t="str">
        <f t="shared" si="7"/>
        <v>HAB-02</v>
      </c>
    </row>
    <row r="253" spans="1:105" x14ac:dyDescent="0.3">
      <c r="A253" s="17" t="s">
        <v>5060</v>
      </c>
      <c r="B253" s="18" t="s">
        <v>5061</v>
      </c>
      <c r="C253" s="18" t="s">
        <v>4251</v>
      </c>
      <c r="D253" s="18" t="s">
        <v>5230</v>
      </c>
      <c r="E253" s="18" t="s">
        <v>3823</v>
      </c>
      <c r="F253" s="18" t="s">
        <v>3858</v>
      </c>
      <c r="G253" s="18">
        <v>2020</v>
      </c>
      <c r="H253" s="18" t="s">
        <v>2369</v>
      </c>
      <c r="I253" s="19"/>
      <c r="J253" s="18"/>
      <c r="K253" s="20">
        <v>45789.236481481501</v>
      </c>
      <c r="L253" s="18" t="s">
        <v>5191</v>
      </c>
      <c r="M253" s="18"/>
      <c r="N253" s="18"/>
      <c r="O253" s="18"/>
      <c r="P253" s="18"/>
      <c r="Q253" s="18"/>
      <c r="R253" s="18" t="s">
        <v>7625</v>
      </c>
      <c r="S253" s="18"/>
      <c r="T253" s="18" t="s">
        <v>5067</v>
      </c>
      <c r="U253" s="18" t="s">
        <v>5232</v>
      </c>
      <c r="V253" s="18">
        <v>380</v>
      </c>
      <c r="W253" s="18"/>
      <c r="X253" s="18"/>
      <c r="Y253" s="18">
        <v>0</v>
      </c>
      <c r="Z253" s="18">
        <v>0</v>
      </c>
      <c r="AA253" s="18"/>
      <c r="AB253" s="18" t="s">
        <v>4252</v>
      </c>
      <c r="AC253" s="18"/>
      <c r="AD253" s="18"/>
      <c r="AE253" s="18"/>
      <c r="AF253" s="18"/>
      <c r="AG253" s="18"/>
      <c r="AH253" s="18"/>
      <c r="AI253" s="18"/>
      <c r="AJ253" s="18"/>
      <c r="AK253" s="18"/>
      <c r="AL253" s="18"/>
      <c r="AM253" s="18"/>
      <c r="AN253" s="18"/>
      <c r="AO253" s="18" t="s">
        <v>5070</v>
      </c>
      <c r="AP253" s="18"/>
      <c r="AQ253" s="18">
        <v>0</v>
      </c>
      <c r="AR253" s="18">
        <v>0</v>
      </c>
      <c r="AS253" s="18" t="s">
        <v>5879</v>
      </c>
      <c r="AT253" s="18">
        <v>0</v>
      </c>
      <c r="AU253" s="18">
        <v>0</v>
      </c>
      <c r="AV253" s="18">
        <v>0</v>
      </c>
      <c r="AW253" s="18">
        <v>0</v>
      </c>
      <c r="AX253" s="18"/>
      <c r="AY253" s="18"/>
      <c r="AZ253" s="18"/>
      <c r="BA253" s="18"/>
      <c r="BB253" s="18"/>
      <c r="BC253" s="18"/>
      <c r="BD253" s="18"/>
      <c r="BE253" s="18"/>
      <c r="BF253" s="18"/>
      <c r="BG253" s="18"/>
      <c r="BH253" s="18"/>
      <c r="BI253" s="18"/>
      <c r="BJ253" s="18"/>
      <c r="BK253" s="18"/>
      <c r="BL253" s="18"/>
      <c r="BM253" s="18"/>
      <c r="BN253" s="18"/>
      <c r="BO253" s="18"/>
      <c r="BP253" s="18"/>
      <c r="BQ253" s="18"/>
      <c r="BR253" s="18"/>
      <c r="BS253" s="18"/>
      <c r="BT253" s="18"/>
      <c r="BU253" s="18"/>
      <c r="BV253" s="18"/>
      <c r="BW253" s="18"/>
      <c r="BX253" s="18"/>
      <c r="BY253" s="18"/>
      <c r="BZ253" s="18"/>
      <c r="CA253" s="18"/>
      <c r="CB253" s="18"/>
      <c r="CC253" s="18"/>
      <c r="CD253" s="18"/>
      <c r="CE253" s="18"/>
      <c r="CF253" s="18"/>
      <c r="CG253" s="18"/>
      <c r="CH253" s="18"/>
      <c r="CI253" s="18"/>
      <c r="CJ253" s="18" t="s">
        <v>5233</v>
      </c>
      <c r="CK253" s="18" t="s">
        <v>5342</v>
      </c>
      <c r="CL253" s="18"/>
      <c r="CM253" s="18"/>
      <c r="CN253" s="18"/>
      <c r="CO253" s="21"/>
      <c r="CP253" s="21" t="s">
        <v>5079</v>
      </c>
      <c r="CQ253" s="18"/>
      <c r="CR253" s="21"/>
      <c r="CS253" s="18"/>
      <c r="CT253" s="31"/>
      <c r="CU253" s="33"/>
      <c r="CV253" s="67" t="str">
        <f>FLEET7[[#This Row],[Category]]</f>
        <v>Arrow Board</v>
      </c>
      <c r="CW253" s="22" t="str">
        <f t="shared" si="6"/>
        <v>HAB-03</v>
      </c>
      <c r="CX253" s="22" t="str">
        <f>IFERROR(TRIM(MID(FLEET7[[#This Row],[Secondary Asset Identifier]], FIND(" - ", FLEET7[[#This Row],[Secondary Asset Identifier]]) + 3, LEN(FLEET7[[#This Row],[Secondary Asset Identifier]]))),FLEET7[[#This Row],[Emp ID]])</f>
        <v/>
      </c>
      <c r="CY2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3" s="22" t="str">
        <f>FLEET7[[#This Row],[Assigned]]</f>
        <v/>
      </c>
      <c r="DA253" s="22" t="str">
        <f t="shared" si="7"/>
        <v>HAB-03</v>
      </c>
    </row>
    <row r="254" spans="1:105" x14ac:dyDescent="0.3">
      <c r="A254" s="17" t="s">
        <v>5060</v>
      </c>
      <c r="B254" s="18" t="s">
        <v>5061</v>
      </c>
      <c r="C254" s="18" t="s">
        <v>4253</v>
      </c>
      <c r="D254" s="18" t="s">
        <v>5230</v>
      </c>
      <c r="E254" s="18" t="s">
        <v>3823</v>
      </c>
      <c r="F254" s="18" t="s">
        <v>3824</v>
      </c>
      <c r="G254" s="18"/>
      <c r="H254" s="18" t="s">
        <v>2369</v>
      </c>
      <c r="I254" s="19"/>
      <c r="J254" s="18"/>
      <c r="K254" s="20">
        <v>45789.232916666697</v>
      </c>
      <c r="L254" s="18" t="s">
        <v>5191</v>
      </c>
      <c r="M254" s="18"/>
      <c r="N254" s="18"/>
      <c r="O254" s="18"/>
      <c r="P254" s="18"/>
      <c r="Q254" s="18"/>
      <c r="R254" s="18" t="s">
        <v>7757</v>
      </c>
      <c r="S254" s="18"/>
      <c r="T254" s="18" t="s">
        <v>5067</v>
      </c>
      <c r="U254" s="18" t="s">
        <v>5232</v>
      </c>
      <c r="V254" s="18">
        <v>626</v>
      </c>
      <c r="W254" s="18"/>
      <c r="X254" s="18"/>
      <c r="Y254" s="18">
        <v>0</v>
      </c>
      <c r="Z254" s="18">
        <v>0</v>
      </c>
      <c r="AA254" s="18" t="s">
        <v>4253</v>
      </c>
      <c r="AB254" s="18" t="s">
        <v>4254</v>
      </c>
      <c r="AC254" s="18"/>
      <c r="AD254" s="18"/>
      <c r="AE254" s="18"/>
      <c r="AF254" s="18"/>
      <c r="AG254" s="18"/>
      <c r="AH254" s="18"/>
      <c r="AI254" s="18"/>
      <c r="AJ254" s="18"/>
      <c r="AK254" s="18"/>
      <c r="AL254" s="18"/>
      <c r="AM254" s="18"/>
      <c r="AN254" s="18"/>
      <c r="AO254" s="18" t="s">
        <v>5070</v>
      </c>
      <c r="AP254" s="18" t="s">
        <v>5071</v>
      </c>
      <c r="AQ254" s="18">
        <v>0</v>
      </c>
      <c r="AR254" s="18">
        <v>0</v>
      </c>
      <c r="AS254" s="18" t="s">
        <v>5879</v>
      </c>
      <c r="AT254" s="18">
        <v>0</v>
      </c>
      <c r="AU254" s="18">
        <v>0</v>
      </c>
      <c r="AV254" s="18">
        <v>0</v>
      </c>
      <c r="AW254" s="18">
        <v>0</v>
      </c>
      <c r="AX254" s="18"/>
      <c r="AY254" s="18"/>
      <c r="AZ254" s="18"/>
      <c r="BA254" s="18"/>
      <c r="BB254" s="18"/>
      <c r="BC254" s="18"/>
      <c r="BD254" s="18"/>
      <c r="BE254" s="18"/>
      <c r="BF254" s="18"/>
      <c r="BG254" s="18"/>
      <c r="BH254" s="18"/>
      <c r="BI254" s="18"/>
      <c r="BJ254" s="18"/>
      <c r="BK254" s="18"/>
      <c r="BL254" s="18"/>
      <c r="BM254" s="18"/>
      <c r="BN254" s="18"/>
      <c r="BO254" s="18"/>
      <c r="BP254" s="18"/>
      <c r="BQ254" s="18"/>
      <c r="BR254" s="18"/>
      <c r="BS254" s="18"/>
      <c r="BT254" s="18"/>
      <c r="BU254" s="18"/>
      <c r="BV254" s="18"/>
      <c r="BW254" s="18"/>
      <c r="BX254" s="18"/>
      <c r="BY254" s="18"/>
      <c r="BZ254" s="18"/>
      <c r="CA254" s="18"/>
      <c r="CB254" s="18"/>
      <c r="CC254" s="18"/>
      <c r="CD254" s="18"/>
      <c r="CE254" s="18"/>
      <c r="CF254" s="18"/>
      <c r="CG254" s="18"/>
      <c r="CH254" s="18"/>
      <c r="CI254" s="18"/>
      <c r="CJ254" s="18" t="s">
        <v>5233</v>
      </c>
      <c r="CK254" s="18" t="s">
        <v>5320</v>
      </c>
      <c r="CL254" s="18"/>
      <c r="CM254" s="18"/>
      <c r="CN254" s="18"/>
      <c r="CO254" s="21"/>
      <c r="CP254" s="18" t="s">
        <v>5079</v>
      </c>
      <c r="CQ254" s="18"/>
      <c r="CR254" s="21"/>
      <c r="CS254" s="18"/>
      <c r="CT254" s="31"/>
      <c r="CU254" s="33"/>
      <c r="CV254" s="67" t="str">
        <f>FLEET7[[#This Row],[Category]]</f>
        <v>Arrow Board</v>
      </c>
      <c r="CW254" s="22" t="str">
        <f t="shared" si="6"/>
        <v>HAB-04</v>
      </c>
      <c r="CX254" s="22" t="str">
        <f>IFERROR(TRIM(MID(FLEET7[[#This Row],[Secondary Asset Identifier]], FIND(" - ", FLEET7[[#This Row],[Secondary Asset Identifier]]) + 3, LEN(FLEET7[[#This Row],[Secondary Asset Identifier]]))),FLEET7[[#This Row],[Emp ID]])</f>
        <v/>
      </c>
      <c r="CY2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4" s="22" t="str">
        <f>FLEET7[[#This Row],[Assigned]]</f>
        <v/>
      </c>
      <c r="DA254" s="22" t="str">
        <f t="shared" si="7"/>
        <v>HAB-04</v>
      </c>
    </row>
    <row r="255" spans="1:105" x14ac:dyDescent="0.3">
      <c r="A255" s="55" t="s">
        <v>5060</v>
      </c>
      <c r="B255" s="56" t="s">
        <v>5061</v>
      </c>
      <c r="C255" s="56" t="s">
        <v>4255</v>
      </c>
      <c r="D255" s="56" t="s">
        <v>5230</v>
      </c>
      <c r="E255" s="56" t="s">
        <v>3823</v>
      </c>
      <c r="F255" s="56" t="s">
        <v>3824</v>
      </c>
      <c r="G255" s="56"/>
      <c r="H255" s="56" t="s">
        <v>2369</v>
      </c>
      <c r="I255" s="57"/>
      <c r="J255" s="56"/>
      <c r="K255" s="56">
        <v>45789.230925925898</v>
      </c>
      <c r="L255" s="56" t="s">
        <v>5191</v>
      </c>
      <c r="M255" s="56"/>
      <c r="N255" s="56"/>
      <c r="O255" s="56"/>
      <c r="P255" s="56"/>
      <c r="Q255" s="56"/>
      <c r="R255" s="56" t="s">
        <v>5417</v>
      </c>
      <c r="S255" s="56"/>
      <c r="T255" s="56" t="s">
        <v>5067</v>
      </c>
      <c r="U255" s="56" t="s">
        <v>5232</v>
      </c>
      <c r="V255" s="56">
        <v>467</v>
      </c>
      <c r="W255" s="56"/>
      <c r="X255" s="56"/>
      <c r="Y255" s="56">
        <v>0</v>
      </c>
      <c r="Z255" s="56">
        <v>0</v>
      </c>
      <c r="AA255" s="56" t="s">
        <v>4255</v>
      </c>
      <c r="AB255" s="56"/>
      <c r="AC255" s="56"/>
      <c r="AD255" s="56"/>
      <c r="AE255" s="56" t="s">
        <v>5069</v>
      </c>
      <c r="AF255" s="56"/>
      <c r="AG255" s="56"/>
      <c r="AH255" s="56"/>
      <c r="AI255" s="56"/>
      <c r="AJ255" s="56"/>
      <c r="AK255" s="56"/>
      <c r="AL255" s="56"/>
      <c r="AM255" s="56"/>
      <c r="AN255" s="56"/>
      <c r="AO255" s="56" t="s">
        <v>5070</v>
      </c>
      <c r="AP255" s="56"/>
      <c r="AQ255" s="56"/>
      <c r="AR255" s="56">
        <v>0</v>
      </c>
      <c r="AS255" s="56" t="s">
        <v>5879</v>
      </c>
      <c r="AT255" s="56"/>
      <c r="AU255" s="56">
        <v>0</v>
      </c>
      <c r="AV255" s="56">
        <v>0</v>
      </c>
      <c r="AW255" s="56">
        <v>0</v>
      </c>
      <c r="AX255" s="56"/>
      <c r="AY255" s="56"/>
      <c r="AZ255" s="56">
        <v>0</v>
      </c>
      <c r="BA255" s="56">
        <v>0</v>
      </c>
      <c r="BB255" s="56">
        <v>0</v>
      </c>
      <c r="BC255" s="56"/>
      <c r="BD255" s="56"/>
      <c r="BE255" s="56"/>
      <c r="BF255" s="56"/>
      <c r="BG255" s="56"/>
      <c r="BH255" s="56"/>
      <c r="BI255" s="56"/>
      <c r="BJ255" s="56"/>
      <c r="BK255" s="56"/>
      <c r="BL255" s="56"/>
      <c r="BM255" s="56"/>
      <c r="BN255" s="56"/>
      <c r="BO255" s="56"/>
      <c r="BP255" s="56"/>
      <c r="BQ255" s="56"/>
      <c r="BR255" s="56"/>
      <c r="BS255" s="56"/>
      <c r="BT255" s="56"/>
      <c r="BU255" s="56"/>
      <c r="BV255" s="56"/>
      <c r="BW255" s="56"/>
      <c r="BX255" s="56"/>
      <c r="BY255" s="56"/>
      <c r="BZ255" s="56"/>
      <c r="CA255" s="56"/>
      <c r="CB255" s="56"/>
      <c r="CC255" s="56"/>
      <c r="CD255" s="56"/>
      <c r="CE255" s="56"/>
      <c r="CF255" s="56"/>
      <c r="CG255" s="56"/>
      <c r="CH255" s="56"/>
      <c r="CI255" s="56"/>
      <c r="CJ255" s="56" t="s">
        <v>5233</v>
      </c>
      <c r="CK255" s="56" t="s">
        <v>5451</v>
      </c>
      <c r="CL255" s="56"/>
      <c r="CM255" s="56"/>
      <c r="CN255" s="56"/>
      <c r="CO255" s="58"/>
      <c r="CP255" s="56" t="s">
        <v>5073</v>
      </c>
      <c r="CQ255" s="56"/>
      <c r="CR255" s="58"/>
      <c r="CS255" s="56"/>
      <c r="CT255" s="59"/>
      <c r="CU255" s="60"/>
      <c r="CV255" s="68" t="str">
        <f>FLEET7[[#This Row],[Category]]</f>
        <v>Arrow Board</v>
      </c>
      <c r="CW255" s="62" t="str">
        <f t="shared" si="6"/>
        <v>HAB-05</v>
      </c>
      <c r="CX255" s="62" t="str">
        <f>IFERROR(TRIM(MID(FLEET7[[#This Row],[Secondary Asset Identifier]], FIND(" - ", FLEET7[[#This Row],[Secondary Asset Identifier]]) + 3, LEN(FLEET7[[#This Row],[Secondary Asset Identifier]]))),FLEET7[[#This Row],[Emp ID]])</f>
        <v/>
      </c>
      <c r="CY2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5" s="22" t="str">
        <f>FLEET7[[#This Row],[Assigned]]</f>
        <v/>
      </c>
      <c r="DA255" s="62" t="str">
        <f t="shared" si="7"/>
        <v>HAB-05</v>
      </c>
    </row>
    <row r="256" spans="1:105" x14ac:dyDescent="0.3">
      <c r="A256" s="55" t="s">
        <v>5060</v>
      </c>
      <c r="B256" s="56" t="s">
        <v>5061</v>
      </c>
      <c r="C256" s="56" t="s">
        <v>4256</v>
      </c>
      <c r="D256" s="56" t="s">
        <v>5230</v>
      </c>
      <c r="E256" s="56" t="s">
        <v>3823</v>
      </c>
      <c r="F256" s="56" t="s">
        <v>3824</v>
      </c>
      <c r="G256" s="56"/>
      <c r="H256" s="56" t="s">
        <v>2369</v>
      </c>
      <c r="I256" s="57"/>
      <c r="J256" s="56"/>
      <c r="K256" s="56">
        <v>45789.231284722198</v>
      </c>
      <c r="L256" s="56" t="s">
        <v>5191</v>
      </c>
      <c r="M256" s="56"/>
      <c r="N256" s="56"/>
      <c r="O256" s="56"/>
      <c r="P256" s="56"/>
      <c r="Q256" s="56"/>
      <c r="R256" s="56" t="s">
        <v>7756</v>
      </c>
      <c r="S256" s="56"/>
      <c r="T256" s="56" t="s">
        <v>5067</v>
      </c>
      <c r="U256" s="56" t="s">
        <v>5232</v>
      </c>
      <c r="V256" s="56">
        <v>467</v>
      </c>
      <c r="W256" s="56"/>
      <c r="X256" s="56"/>
      <c r="Y256" s="56">
        <v>0</v>
      </c>
      <c r="Z256" s="56">
        <v>0</v>
      </c>
      <c r="AA256" s="56" t="s">
        <v>4256</v>
      </c>
      <c r="AB256" s="56"/>
      <c r="AC256" s="56"/>
      <c r="AD256" s="56"/>
      <c r="AE256" s="56" t="s">
        <v>5069</v>
      </c>
      <c r="AF256" s="56"/>
      <c r="AG256" s="56"/>
      <c r="AH256" s="56"/>
      <c r="AI256" s="56"/>
      <c r="AJ256" s="56"/>
      <c r="AK256" s="56"/>
      <c r="AL256" s="56"/>
      <c r="AM256" s="56"/>
      <c r="AN256" s="56"/>
      <c r="AO256" s="56" t="s">
        <v>5070</v>
      </c>
      <c r="AP256" s="56"/>
      <c r="AQ256" s="56"/>
      <c r="AR256" s="56">
        <v>0</v>
      </c>
      <c r="AS256" s="56" t="s">
        <v>5879</v>
      </c>
      <c r="AT256" s="56"/>
      <c r="AU256" s="56">
        <v>0</v>
      </c>
      <c r="AV256" s="56">
        <v>0</v>
      </c>
      <c r="AW256" s="56">
        <v>0</v>
      </c>
      <c r="AX256" s="56"/>
      <c r="AY256" s="56"/>
      <c r="AZ256" s="56">
        <v>0</v>
      </c>
      <c r="BA256" s="56">
        <v>0</v>
      </c>
      <c r="BB256" s="56">
        <v>0</v>
      </c>
      <c r="BC256" s="56"/>
      <c r="BD256" s="56"/>
      <c r="BE256" s="56"/>
      <c r="BF256" s="56"/>
      <c r="BG256" s="56"/>
      <c r="BH256" s="56"/>
      <c r="BI256" s="56"/>
      <c r="BJ256" s="56"/>
      <c r="BK256" s="56"/>
      <c r="BL256" s="56"/>
      <c r="BM256" s="56"/>
      <c r="BN256" s="56"/>
      <c r="BO256" s="56"/>
      <c r="BP256" s="56"/>
      <c r="BQ256" s="56"/>
      <c r="BR256" s="56"/>
      <c r="BS256" s="56"/>
      <c r="BT256" s="56"/>
      <c r="BU256" s="56"/>
      <c r="BV256" s="56"/>
      <c r="BW256" s="56"/>
      <c r="BX256" s="56"/>
      <c r="BY256" s="56"/>
      <c r="BZ256" s="56"/>
      <c r="CA256" s="56"/>
      <c r="CB256" s="56"/>
      <c r="CC256" s="56"/>
      <c r="CD256" s="56"/>
      <c r="CE256" s="56"/>
      <c r="CF256" s="56"/>
      <c r="CG256" s="56"/>
      <c r="CH256" s="56"/>
      <c r="CI256" s="56"/>
      <c r="CJ256" s="56" t="s">
        <v>5233</v>
      </c>
      <c r="CK256" s="56" t="s">
        <v>5473</v>
      </c>
      <c r="CL256" s="56"/>
      <c r="CM256" s="56"/>
      <c r="CN256" s="56"/>
      <c r="CO256" s="58"/>
      <c r="CP256" s="56" t="s">
        <v>5073</v>
      </c>
      <c r="CQ256" s="56"/>
      <c r="CR256" s="58"/>
      <c r="CS256" s="56"/>
      <c r="CT256" s="59"/>
      <c r="CU256" s="60"/>
      <c r="CV256" s="68" t="str">
        <f>FLEET7[[#This Row],[Category]]</f>
        <v>Arrow Board</v>
      </c>
      <c r="CW256" s="62" t="str">
        <f t="shared" si="6"/>
        <v>HAB-06</v>
      </c>
      <c r="CX256" s="62" t="str">
        <f>IFERROR(TRIM(MID(FLEET7[[#This Row],[Secondary Asset Identifier]], FIND(" - ", FLEET7[[#This Row],[Secondary Asset Identifier]]) + 3, LEN(FLEET7[[#This Row],[Secondary Asset Identifier]]))),FLEET7[[#This Row],[Emp ID]])</f>
        <v/>
      </c>
      <c r="CY25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6" s="22" t="str">
        <f>FLEET7[[#This Row],[Assigned]]</f>
        <v/>
      </c>
      <c r="DA256" s="62" t="str">
        <f t="shared" si="7"/>
        <v>HAB-06</v>
      </c>
    </row>
    <row r="257" spans="1:105" x14ac:dyDescent="0.3">
      <c r="A257" s="55" t="s">
        <v>5060</v>
      </c>
      <c r="B257" s="56" t="s">
        <v>5061</v>
      </c>
      <c r="C257" s="56" t="s">
        <v>4257</v>
      </c>
      <c r="D257" s="56" t="s">
        <v>5230</v>
      </c>
      <c r="E257" s="56" t="s">
        <v>3823</v>
      </c>
      <c r="F257" s="56" t="s">
        <v>3858</v>
      </c>
      <c r="G257" s="56"/>
      <c r="H257" s="56" t="s">
        <v>2369</v>
      </c>
      <c r="I257" s="57"/>
      <c r="J257" s="56"/>
      <c r="K257" s="56">
        <v>45789.232997685198</v>
      </c>
      <c r="L257" s="56" t="s">
        <v>5191</v>
      </c>
      <c r="M257" s="56"/>
      <c r="N257" s="56"/>
      <c r="O257" s="56"/>
      <c r="P257" s="56"/>
      <c r="Q257" s="56"/>
      <c r="R257" s="56" t="s">
        <v>7625</v>
      </c>
      <c r="S257" s="56"/>
      <c r="T257" s="56" t="s">
        <v>5067</v>
      </c>
      <c r="U257" s="56" t="s">
        <v>5232</v>
      </c>
      <c r="V257" s="56">
        <v>459</v>
      </c>
      <c r="W257" s="56"/>
      <c r="X257" s="56"/>
      <c r="Y257" s="56">
        <v>0</v>
      </c>
      <c r="Z257" s="56">
        <v>0</v>
      </c>
      <c r="AA257" s="56"/>
      <c r="AB257" s="56" t="s">
        <v>4258</v>
      </c>
      <c r="AC257" s="56"/>
      <c r="AD257" s="56" t="s">
        <v>4259</v>
      </c>
      <c r="AE257" s="56" t="s">
        <v>5069</v>
      </c>
      <c r="AF257" s="56"/>
      <c r="AG257" s="56"/>
      <c r="AH257" s="56"/>
      <c r="AI257" s="56"/>
      <c r="AJ257" s="56"/>
      <c r="AK257" s="56"/>
      <c r="AL257" s="56"/>
      <c r="AM257" s="56"/>
      <c r="AN257" s="56"/>
      <c r="AO257" s="56" t="s">
        <v>5070</v>
      </c>
      <c r="AP257" s="56"/>
      <c r="AQ257" s="56"/>
      <c r="AR257" s="56">
        <v>0</v>
      </c>
      <c r="AS257" s="56" t="s">
        <v>5879</v>
      </c>
      <c r="AT257" s="56"/>
      <c r="AU257" s="56">
        <v>0</v>
      </c>
      <c r="AV257" s="56">
        <v>0</v>
      </c>
      <c r="AW257" s="56">
        <v>0</v>
      </c>
      <c r="AX257" s="56"/>
      <c r="AY257" s="56"/>
      <c r="AZ257" s="56">
        <v>0</v>
      </c>
      <c r="BA257" s="56">
        <v>0</v>
      </c>
      <c r="BB257" s="56">
        <v>0</v>
      </c>
      <c r="BC257" s="56"/>
      <c r="BD257" s="56"/>
      <c r="BE257" s="56"/>
      <c r="BF257" s="56"/>
      <c r="BG257" s="56"/>
      <c r="BH257" s="56"/>
      <c r="BI257" s="56"/>
      <c r="BJ257" s="56"/>
      <c r="BK257" s="56"/>
      <c r="BL257" s="56"/>
      <c r="BM257" s="56"/>
      <c r="BN257" s="56"/>
      <c r="BO257" s="56"/>
      <c r="BP257" s="56"/>
      <c r="BQ257" s="56"/>
      <c r="BR257" s="56"/>
      <c r="BS257" s="56"/>
      <c r="BT257" s="56"/>
      <c r="BU257" s="56"/>
      <c r="BV257" s="56"/>
      <c r="BW257" s="56"/>
      <c r="BX257" s="56"/>
      <c r="BY257" s="56"/>
      <c r="BZ257" s="56"/>
      <c r="CA257" s="56"/>
      <c r="CB257" s="56"/>
      <c r="CC257" s="56"/>
      <c r="CD257" s="56"/>
      <c r="CE257" s="56"/>
      <c r="CF257" s="56"/>
      <c r="CG257" s="56"/>
      <c r="CH257" s="56"/>
      <c r="CI257" s="56"/>
      <c r="CJ257" s="56" t="s">
        <v>5233</v>
      </c>
      <c r="CK257" s="56" t="s">
        <v>5408</v>
      </c>
      <c r="CL257" s="56"/>
      <c r="CM257" s="56"/>
      <c r="CN257" s="56"/>
      <c r="CO257" s="58"/>
      <c r="CP257" s="56" t="s">
        <v>5073</v>
      </c>
      <c r="CQ257" s="56"/>
      <c r="CR257" s="58"/>
      <c r="CS257" s="56"/>
      <c r="CT257" s="59"/>
      <c r="CU257" s="60"/>
      <c r="CV257" s="68" t="str">
        <f>FLEET7[[#This Row],[Category]]</f>
        <v>Arrow Board</v>
      </c>
      <c r="CW257" s="62" t="str">
        <f t="shared" si="6"/>
        <v>HAB-07</v>
      </c>
      <c r="CX257" s="62" t="str">
        <f>IFERROR(TRIM(MID(FLEET7[[#This Row],[Secondary Asset Identifier]], FIND(" - ", FLEET7[[#This Row],[Secondary Asset Identifier]]) + 3, LEN(FLEET7[[#This Row],[Secondary Asset Identifier]]))),FLEET7[[#This Row],[Emp ID]])</f>
        <v/>
      </c>
      <c r="CY25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7" s="22" t="str">
        <f>FLEET7[[#This Row],[Assigned]]</f>
        <v/>
      </c>
      <c r="DA257" s="62" t="str">
        <f t="shared" si="7"/>
        <v>HAB-07</v>
      </c>
    </row>
    <row r="258" spans="1:105" x14ac:dyDescent="0.3">
      <c r="A258" s="55" t="s">
        <v>5060</v>
      </c>
      <c r="B258" s="56" t="s">
        <v>5061</v>
      </c>
      <c r="C258" s="56" t="s">
        <v>4260</v>
      </c>
      <c r="D258" s="56" t="s">
        <v>5230</v>
      </c>
      <c r="E258" s="56" t="s">
        <v>3823</v>
      </c>
      <c r="F258" s="56" t="s">
        <v>3824</v>
      </c>
      <c r="G258" s="56"/>
      <c r="H258" s="56" t="s">
        <v>2369</v>
      </c>
      <c r="I258" s="57"/>
      <c r="J258" s="56"/>
      <c r="K258" s="56">
        <v>45789.235081018502</v>
      </c>
      <c r="L258" s="56" t="s">
        <v>5191</v>
      </c>
      <c r="M258" s="56"/>
      <c r="N258" s="56"/>
      <c r="O258" s="56"/>
      <c r="P258" s="56"/>
      <c r="Q258" s="56"/>
      <c r="R258" s="56" t="s">
        <v>7625</v>
      </c>
      <c r="S258" s="56"/>
      <c r="T258" s="56" t="s">
        <v>5067</v>
      </c>
      <c r="U258" s="56" t="s">
        <v>5232</v>
      </c>
      <c r="V258" s="56">
        <v>467</v>
      </c>
      <c r="W258" s="56"/>
      <c r="X258" s="56"/>
      <c r="Y258" s="56">
        <v>0</v>
      </c>
      <c r="Z258" s="56">
        <v>0</v>
      </c>
      <c r="AA258" s="56" t="s">
        <v>4260</v>
      </c>
      <c r="AB258" s="56"/>
      <c r="AC258" s="56"/>
      <c r="AD258" s="56"/>
      <c r="AE258" s="56" t="s">
        <v>5069</v>
      </c>
      <c r="AF258" s="56"/>
      <c r="AG258" s="56"/>
      <c r="AH258" s="56"/>
      <c r="AI258" s="56"/>
      <c r="AJ258" s="56"/>
      <c r="AK258" s="56"/>
      <c r="AL258" s="56"/>
      <c r="AM258" s="56"/>
      <c r="AN258" s="56"/>
      <c r="AO258" s="56" t="s">
        <v>5070</v>
      </c>
      <c r="AP258" s="56"/>
      <c r="AQ258" s="56"/>
      <c r="AR258" s="56">
        <v>0</v>
      </c>
      <c r="AS258" s="56" t="s">
        <v>5879</v>
      </c>
      <c r="AT258" s="56"/>
      <c r="AU258" s="56">
        <v>0</v>
      </c>
      <c r="AV258" s="56">
        <v>0</v>
      </c>
      <c r="AW258" s="56">
        <v>0</v>
      </c>
      <c r="AX258" s="56"/>
      <c r="AY258" s="56"/>
      <c r="AZ258" s="56">
        <v>0</v>
      </c>
      <c r="BA258" s="56">
        <v>0</v>
      </c>
      <c r="BB258" s="56">
        <v>0</v>
      </c>
      <c r="BC258" s="56"/>
      <c r="BD258" s="56"/>
      <c r="BE258" s="56"/>
      <c r="BF258" s="56"/>
      <c r="BG258" s="56"/>
      <c r="BH258" s="56"/>
      <c r="BI258" s="56"/>
      <c r="BJ258" s="56"/>
      <c r="BK258" s="56"/>
      <c r="BL258" s="56"/>
      <c r="BM258" s="56"/>
      <c r="BN258" s="56"/>
      <c r="BO258" s="56"/>
      <c r="BP258" s="56"/>
      <c r="BQ258" s="56"/>
      <c r="BR258" s="56"/>
      <c r="BS258" s="56"/>
      <c r="BT258" s="56"/>
      <c r="BU258" s="56"/>
      <c r="BV258" s="56"/>
      <c r="BW258" s="56"/>
      <c r="BX258" s="56"/>
      <c r="BY258" s="56"/>
      <c r="BZ258" s="56"/>
      <c r="CA258" s="56"/>
      <c r="CB258" s="56"/>
      <c r="CC258" s="56"/>
      <c r="CD258" s="56"/>
      <c r="CE258" s="56"/>
      <c r="CF258" s="56"/>
      <c r="CG258" s="56"/>
      <c r="CH258" s="56"/>
      <c r="CI258" s="56"/>
      <c r="CJ258" s="56" t="s">
        <v>5233</v>
      </c>
      <c r="CK258" s="56" t="s">
        <v>5380</v>
      </c>
      <c r="CL258" s="56"/>
      <c r="CM258" s="56"/>
      <c r="CN258" s="56"/>
      <c r="CO258" s="58"/>
      <c r="CP258" s="56" t="s">
        <v>5073</v>
      </c>
      <c r="CQ258" s="56"/>
      <c r="CR258" s="58"/>
      <c r="CS258" s="56"/>
      <c r="CT258" s="59"/>
      <c r="CU258" s="60"/>
      <c r="CV258" s="68" t="str">
        <f>FLEET7[[#This Row],[Category]]</f>
        <v>Arrow Board</v>
      </c>
      <c r="CW258" s="62" t="str">
        <f t="shared" ref="CW258:CW321" si="8">TRIM(LEFT($C258, FIND("(", $C258 &amp; "(") - 1))</f>
        <v>HAB-08</v>
      </c>
      <c r="CX258" s="62" t="str">
        <f>IFERROR(TRIM(MID(FLEET7[[#This Row],[Secondary Asset Identifier]], FIND(" - ", FLEET7[[#This Row],[Secondary Asset Identifier]]) + 3, LEN(FLEET7[[#This Row],[Secondary Asset Identifier]]))),FLEET7[[#This Row],[Emp ID]])</f>
        <v/>
      </c>
      <c r="CY258"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8" s="62" t="str">
        <f>FLEET7[[#This Row],[Assigned]]</f>
        <v/>
      </c>
      <c r="DA258" s="62" t="str">
        <f t="shared" ref="DA258:DA321" si="9">TRIM(LEFT($C258, FIND("(", $C258 &amp; "(") - 1))</f>
        <v>HAB-08</v>
      </c>
    </row>
    <row r="259" spans="1:105" x14ac:dyDescent="0.3">
      <c r="A259" s="55" t="s">
        <v>5060</v>
      </c>
      <c r="B259" s="56" t="s">
        <v>5061</v>
      </c>
      <c r="C259" s="56" t="s">
        <v>4261</v>
      </c>
      <c r="D259" s="56" t="s">
        <v>5230</v>
      </c>
      <c r="E259" s="56" t="s">
        <v>3823</v>
      </c>
      <c r="F259" s="56" t="s">
        <v>3858</v>
      </c>
      <c r="G259" s="56"/>
      <c r="H259" s="56" t="s">
        <v>2369</v>
      </c>
      <c r="I259" s="57"/>
      <c r="J259" s="56"/>
      <c r="K259" s="56">
        <v>45789.230937499997</v>
      </c>
      <c r="L259" s="56" t="s">
        <v>5191</v>
      </c>
      <c r="M259" s="56"/>
      <c r="N259" s="56"/>
      <c r="O259" s="56"/>
      <c r="P259" s="56"/>
      <c r="Q259" s="56"/>
      <c r="R259" s="56" t="s">
        <v>5298</v>
      </c>
      <c r="S259" s="56"/>
      <c r="T259" s="56" t="s">
        <v>5067</v>
      </c>
      <c r="U259" s="56" t="s">
        <v>5232</v>
      </c>
      <c r="V259" s="56">
        <v>459</v>
      </c>
      <c r="W259" s="56"/>
      <c r="X259" s="56"/>
      <c r="Y259" s="56">
        <v>0</v>
      </c>
      <c r="Z259" s="56">
        <v>0</v>
      </c>
      <c r="AA259" s="56"/>
      <c r="AB259" s="56" t="s">
        <v>4262</v>
      </c>
      <c r="AC259" s="56"/>
      <c r="AD259" s="56" t="s">
        <v>4263</v>
      </c>
      <c r="AE259" s="56" t="s">
        <v>5069</v>
      </c>
      <c r="AF259" s="56"/>
      <c r="AG259" s="56"/>
      <c r="AH259" s="56"/>
      <c r="AI259" s="56"/>
      <c r="AJ259" s="56"/>
      <c r="AK259" s="56"/>
      <c r="AL259" s="56"/>
      <c r="AM259" s="56"/>
      <c r="AN259" s="56"/>
      <c r="AO259" s="56" t="s">
        <v>5070</v>
      </c>
      <c r="AP259" s="56"/>
      <c r="AQ259" s="56"/>
      <c r="AR259" s="56">
        <v>0</v>
      </c>
      <c r="AS259" s="56" t="s">
        <v>5879</v>
      </c>
      <c r="AT259" s="56"/>
      <c r="AU259" s="56">
        <v>0</v>
      </c>
      <c r="AV259" s="56">
        <v>0</v>
      </c>
      <c r="AW259" s="56">
        <v>0</v>
      </c>
      <c r="AX259" s="56"/>
      <c r="AY259" s="56"/>
      <c r="AZ259" s="56">
        <v>0</v>
      </c>
      <c r="BA259" s="56">
        <v>0</v>
      </c>
      <c r="BB259" s="56">
        <v>0</v>
      </c>
      <c r="BC259" s="56"/>
      <c r="BD259" s="56"/>
      <c r="BE259" s="56"/>
      <c r="BF259" s="56"/>
      <c r="BG259" s="56"/>
      <c r="BH259" s="56"/>
      <c r="BI259" s="56"/>
      <c r="BJ259" s="56"/>
      <c r="BK259" s="56"/>
      <c r="BL259" s="56"/>
      <c r="BM259" s="56"/>
      <c r="BN259" s="56"/>
      <c r="BO259" s="56"/>
      <c r="BP259" s="56"/>
      <c r="BQ259" s="56"/>
      <c r="BR259" s="56"/>
      <c r="BS259" s="56"/>
      <c r="BT259" s="56"/>
      <c r="BU259" s="56"/>
      <c r="BV259" s="56"/>
      <c r="BW259" s="56"/>
      <c r="BX259" s="56"/>
      <c r="BY259" s="56"/>
      <c r="BZ259" s="56"/>
      <c r="CA259" s="56"/>
      <c r="CB259" s="56"/>
      <c r="CC259" s="56"/>
      <c r="CD259" s="56"/>
      <c r="CE259" s="56"/>
      <c r="CF259" s="56"/>
      <c r="CG259" s="56"/>
      <c r="CH259" s="56"/>
      <c r="CI259" s="56"/>
      <c r="CJ259" s="56" t="s">
        <v>5233</v>
      </c>
      <c r="CK259" s="56" t="s">
        <v>5491</v>
      </c>
      <c r="CL259" s="56"/>
      <c r="CM259" s="56"/>
      <c r="CN259" s="56"/>
      <c r="CO259" s="58"/>
      <c r="CP259" s="56" t="s">
        <v>5073</v>
      </c>
      <c r="CQ259" s="56"/>
      <c r="CR259" s="58"/>
      <c r="CS259" s="56"/>
      <c r="CT259" s="59"/>
      <c r="CU259" s="60"/>
      <c r="CV259" s="68" t="str">
        <f>FLEET7[[#This Row],[Category]]</f>
        <v>Arrow Board</v>
      </c>
      <c r="CW259" s="62" t="str">
        <f t="shared" si="8"/>
        <v>HAB-09</v>
      </c>
      <c r="CX259" s="62" t="str">
        <f>IFERROR(TRIM(MID(FLEET7[[#This Row],[Secondary Asset Identifier]], FIND(" - ", FLEET7[[#This Row],[Secondary Asset Identifier]]) + 3, LEN(FLEET7[[#This Row],[Secondary Asset Identifier]]))),FLEET7[[#This Row],[Emp ID]])</f>
        <v/>
      </c>
      <c r="CY259"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59" s="62" t="str">
        <f>FLEET7[[#This Row],[Assigned]]</f>
        <v/>
      </c>
      <c r="DA259" s="62" t="str">
        <f t="shared" si="9"/>
        <v>HAB-09</v>
      </c>
    </row>
    <row r="260" spans="1:105" x14ac:dyDescent="0.3">
      <c r="A260" s="55" t="s">
        <v>5060</v>
      </c>
      <c r="B260" s="56" t="s">
        <v>5061</v>
      </c>
      <c r="C260" s="56" t="s">
        <v>4264</v>
      </c>
      <c r="D260" s="56" t="s">
        <v>5230</v>
      </c>
      <c r="E260" s="56" t="s">
        <v>3823</v>
      </c>
      <c r="F260" s="56" t="s">
        <v>3824</v>
      </c>
      <c r="G260" s="56"/>
      <c r="H260" s="56" t="s">
        <v>2369</v>
      </c>
      <c r="I260" s="57"/>
      <c r="J260" s="56"/>
      <c r="K260" s="56">
        <v>45789.230914351901</v>
      </c>
      <c r="L260" s="56" t="s">
        <v>5191</v>
      </c>
      <c r="M260" s="56"/>
      <c r="N260" s="56"/>
      <c r="O260" s="56"/>
      <c r="P260" s="56"/>
      <c r="Q260" s="56"/>
      <c r="R260" s="56" t="s">
        <v>8478</v>
      </c>
      <c r="S260" s="56"/>
      <c r="T260" s="56" t="s">
        <v>5067</v>
      </c>
      <c r="U260" s="56" t="s">
        <v>5232</v>
      </c>
      <c r="V260" s="56">
        <v>416</v>
      </c>
      <c r="W260" s="56"/>
      <c r="X260" s="56"/>
      <c r="Y260" s="56">
        <v>0</v>
      </c>
      <c r="Z260" s="56">
        <v>0</v>
      </c>
      <c r="AA260" s="56"/>
      <c r="AB260" s="56" t="s">
        <v>4265</v>
      </c>
      <c r="AC260" s="56"/>
      <c r="AD260" s="56"/>
      <c r="AE260" s="56" t="s">
        <v>5069</v>
      </c>
      <c r="AF260" s="56"/>
      <c r="AG260" s="56"/>
      <c r="AH260" s="56"/>
      <c r="AI260" s="56"/>
      <c r="AJ260" s="56"/>
      <c r="AK260" s="56"/>
      <c r="AL260" s="56"/>
      <c r="AM260" s="56"/>
      <c r="AN260" s="56"/>
      <c r="AO260" s="56" t="s">
        <v>5070</v>
      </c>
      <c r="AP260" s="56"/>
      <c r="AQ260" s="56">
        <v>0</v>
      </c>
      <c r="AR260" s="56">
        <v>0</v>
      </c>
      <c r="AS260" s="56" t="s">
        <v>5879</v>
      </c>
      <c r="AT260" s="56">
        <v>0</v>
      </c>
      <c r="AU260" s="56">
        <v>0</v>
      </c>
      <c r="AV260" s="56">
        <v>0</v>
      </c>
      <c r="AW260" s="56">
        <v>0</v>
      </c>
      <c r="AX260" s="56"/>
      <c r="AY260" s="56"/>
      <c r="AZ260" s="56"/>
      <c r="BA260" s="56"/>
      <c r="BB260" s="56"/>
      <c r="BC260" s="56"/>
      <c r="BD260" s="56"/>
      <c r="BE260" s="56"/>
      <c r="BF260" s="56"/>
      <c r="BG260" s="56"/>
      <c r="BH260" s="56"/>
      <c r="BI260" s="56"/>
      <c r="BJ260" s="56"/>
      <c r="BK260" s="56"/>
      <c r="BL260" s="56"/>
      <c r="BM260" s="56"/>
      <c r="BN260" s="56"/>
      <c r="BO260" s="56"/>
      <c r="BP260" s="56"/>
      <c r="BQ260" s="56"/>
      <c r="BR260" s="56"/>
      <c r="BS260" s="56"/>
      <c r="BT260" s="56"/>
      <c r="BU260" s="56"/>
      <c r="BV260" s="56"/>
      <c r="BW260" s="56"/>
      <c r="BX260" s="56"/>
      <c r="BY260" s="56"/>
      <c r="BZ260" s="56"/>
      <c r="CA260" s="56"/>
      <c r="CB260" s="56"/>
      <c r="CC260" s="56"/>
      <c r="CD260" s="56"/>
      <c r="CE260" s="56"/>
      <c r="CF260" s="56"/>
      <c r="CG260" s="56"/>
      <c r="CH260" s="56"/>
      <c r="CI260" s="56"/>
      <c r="CJ260" s="56" t="s">
        <v>5233</v>
      </c>
      <c r="CK260" s="56" t="s">
        <v>5497</v>
      </c>
      <c r="CL260" s="56"/>
      <c r="CM260" s="56"/>
      <c r="CN260" s="56"/>
      <c r="CO260" s="58"/>
      <c r="CP260" s="56" t="s">
        <v>5079</v>
      </c>
      <c r="CQ260" s="56"/>
      <c r="CR260" s="58"/>
      <c r="CS260" s="56"/>
      <c r="CT260" s="59"/>
      <c r="CU260" s="60"/>
      <c r="CV260" s="68" t="str">
        <f>FLEET7[[#This Row],[Category]]</f>
        <v>Arrow Board</v>
      </c>
      <c r="CW260" s="62" t="str">
        <f t="shared" si="8"/>
        <v>HAB-10</v>
      </c>
      <c r="CX260" s="62" t="str">
        <f>IFERROR(TRIM(MID(FLEET7[[#This Row],[Secondary Asset Identifier]], FIND(" - ", FLEET7[[#This Row],[Secondary Asset Identifier]]) + 3, LEN(FLEET7[[#This Row],[Secondary Asset Identifier]]))),FLEET7[[#This Row],[Emp ID]])</f>
        <v/>
      </c>
      <c r="CY260"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0" s="62" t="str">
        <f>FLEET7[[#This Row],[Assigned]]</f>
        <v/>
      </c>
      <c r="DA260" s="62" t="str">
        <f t="shared" si="9"/>
        <v>HAB-10</v>
      </c>
    </row>
    <row r="261" spans="1:105" x14ac:dyDescent="0.3">
      <c r="A261" s="55" t="s">
        <v>5060</v>
      </c>
      <c r="B261" s="56" t="s">
        <v>5061</v>
      </c>
      <c r="C261" s="56" t="s">
        <v>4266</v>
      </c>
      <c r="D261" s="56" t="s">
        <v>5230</v>
      </c>
      <c r="E261" s="56" t="s">
        <v>3862</v>
      </c>
      <c r="F261" s="56" t="s">
        <v>3872</v>
      </c>
      <c r="G261" s="56"/>
      <c r="H261" s="56" t="s">
        <v>2369</v>
      </c>
      <c r="I261" s="57"/>
      <c r="J261" s="56"/>
      <c r="K261" s="56">
        <v>45789.233229166697</v>
      </c>
      <c r="L261" s="56" t="s">
        <v>5191</v>
      </c>
      <c r="M261" s="56"/>
      <c r="N261" s="56"/>
      <c r="O261" s="56"/>
      <c r="P261" s="56"/>
      <c r="Q261" s="56"/>
      <c r="R261" s="56" t="s">
        <v>7625</v>
      </c>
      <c r="S261" s="56"/>
      <c r="T261" s="56" t="s">
        <v>5067</v>
      </c>
      <c r="U261" s="56" t="s">
        <v>5232</v>
      </c>
      <c r="V261" s="56">
        <v>459</v>
      </c>
      <c r="W261" s="56"/>
      <c r="X261" s="56"/>
      <c r="Y261" s="56">
        <v>0</v>
      </c>
      <c r="Z261" s="56">
        <v>0</v>
      </c>
      <c r="AA261" s="56"/>
      <c r="AB261" s="56" t="s">
        <v>4267</v>
      </c>
      <c r="AC261" s="56"/>
      <c r="AD261" s="56" t="s">
        <v>4268</v>
      </c>
      <c r="AE261" s="56" t="s">
        <v>5069</v>
      </c>
      <c r="AF261" s="56"/>
      <c r="AG261" s="56"/>
      <c r="AH261" s="56"/>
      <c r="AI261" s="56"/>
      <c r="AJ261" s="56"/>
      <c r="AK261" s="56"/>
      <c r="AL261" s="56"/>
      <c r="AM261" s="56"/>
      <c r="AN261" s="56"/>
      <c r="AO261" s="56" t="s">
        <v>5070</v>
      </c>
      <c r="AP261" s="56"/>
      <c r="AQ261" s="56"/>
      <c r="AR261" s="56">
        <v>0</v>
      </c>
      <c r="AS261" s="56" t="s">
        <v>5879</v>
      </c>
      <c r="AT261" s="56"/>
      <c r="AU261" s="56">
        <v>0</v>
      </c>
      <c r="AV261" s="56">
        <v>0</v>
      </c>
      <c r="AW261" s="56">
        <v>0</v>
      </c>
      <c r="AX261" s="56"/>
      <c r="AY261" s="56"/>
      <c r="AZ261" s="56">
        <v>0</v>
      </c>
      <c r="BA261" s="56">
        <v>0</v>
      </c>
      <c r="BB261" s="56">
        <v>0</v>
      </c>
      <c r="BC261" s="56"/>
      <c r="BD261" s="56"/>
      <c r="BE261" s="56"/>
      <c r="BF261" s="56"/>
      <c r="BG261" s="56"/>
      <c r="BH261" s="56"/>
      <c r="BI261" s="56"/>
      <c r="BJ261" s="56"/>
      <c r="BK261" s="56"/>
      <c r="BL261" s="56"/>
      <c r="BM261" s="56"/>
      <c r="BN261" s="56"/>
      <c r="BO261" s="56"/>
      <c r="BP261" s="56"/>
      <c r="BQ261" s="56"/>
      <c r="BR261" s="56"/>
      <c r="BS261" s="56"/>
      <c r="BT261" s="56"/>
      <c r="BU261" s="56"/>
      <c r="BV261" s="56"/>
      <c r="BW261" s="56"/>
      <c r="BX261" s="56"/>
      <c r="BY261" s="56"/>
      <c r="BZ261" s="56"/>
      <c r="CA261" s="56"/>
      <c r="CB261" s="56"/>
      <c r="CC261" s="56"/>
      <c r="CD261" s="56"/>
      <c r="CE261" s="56"/>
      <c r="CF261" s="56"/>
      <c r="CG261" s="56"/>
      <c r="CH261" s="56"/>
      <c r="CI261" s="56"/>
      <c r="CJ261" s="56" t="s">
        <v>5233</v>
      </c>
      <c r="CK261" s="56" t="s">
        <v>5385</v>
      </c>
      <c r="CL261" s="56"/>
      <c r="CM261" s="56"/>
      <c r="CN261" s="56"/>
      <c r="CO261" s="58"/>
      <c r="CP261" s="56" t="s">
        <v>5073</v>
      </c>
      <c r="CQ261" s="56"/>
      <c r="CR261" s="58"/>
      <c r="CS261" s="56"/>
      <c r="CT261" s="59"/>
      <c r="CU261" s="60"/>
      <c r="CV261" s="68" t="str">
        <f>FLEET7[[#This Row],[Category]]</f>
        <v>Arrow Board</v>
      </c>
      <c r="CW261" s="62" t="str">
        <f t="shared" si="8"/>
        <v>HAB-11</v>
      </c>
      <c r="CX261" s="62" t="str">
        <f>IFERROR(TRIM(MID(FLEET7[[#This Row],[Secondary Asset Identifier]], FIND(" - ", FLEET7[[#This Row],[Secondary Asset Identifier]]) + 3, LEN(FLEET7[[#This Row],[Secondary Asset Identifier]]))),FLEET7[[#This Row],[Emp ID]])</f>
        <v/>
      </c>
      <c r="CY261"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1" s="62" t="str">
        <f>FLEET7[[#This Row],[Assigned]]</f>
        <v/>
      </c>
      <c r="DA261" s="62" t="str">
        <f t="shared" si="9"/>
        <v>HAB-11</v>
      </c>
    </row>
    <row r="262" spans="1:105" x14ac:dyDescent="0.3">
      <c r="A262" s="17" t="s">
        <v>5060</v>
      </c>
      <c r="B262" s="18" t="s">
        <v>5061</v>
      </c>
      <c r="C262" s="18" t="s">
        <v>4269</v>
      </c>
      <c r="D262" s="18" t="s">
        <v>5230</v>
      </c>
      <c r="E262" s="18" t="s">
        <v>3823</v>
      </c>
      <c r="F262" s="18" t="s">
        <v>3858</v>
      </c>
      <c r="G262" s="18"/>
      <c r="H262" s="18" t="s">
        <v>2369</v>
      </c>
      <c r="I262" s="19"/>
      <c r="J262" s="18"/>
      <c r="K262" s="20">
        <v>45789.233368055597</v>
      </c>
      <c r="L262" s="18" t="s">
        <v>5191</v>
      </c>
      <c r="M262" s="18"/>
      <c r="N262" s="18"/>
      <c r="O262" s="18"/>
      <c r="P262" s="18"/>
      <c r="Q262" s="18"/>
      <c r="R262" s="18" t="s">
        <v>7625</v>
      </c>
      <c r="S262" s="18"/>
      <c r="T262" s="18" t="s">
        <v>5067</v>
      </c>
      <c r="U262" s="18" t="s">
        <v>5232</v>
      </c>
      <c r="V262" s="18">
        <v>459</v>
      </c>
      <c r="W262" s="18"/>
      <c r="X262" s="18"/>
      <c r="Y262" s="18">
        <v>0</v>
      </c>
      <c r="Z262" s="18">
        <v>0</v>
      </c>
      <c r="AA262" s="18"/>
      <c r="AB262" s="18" t="s">
        <v>4270</v>
      </c>
      <c r="AC262" s="18"/>
      <c r="AD262" s="18" t="s">
        <v>4271</v>
      </c>
      <c r="AE262" s="18" t="s">
        <v>5069</v>
      </c>
      <c r="AF262" s="18"/>
      <c r="AG262" s="18"/>
      <c r="AH262" s="18"/>
      <c r="AI262" s="18"/>
      <c r="AJ262" s="18"/>
      <c r="AK262" s="18"/>
      <c r="AL262" s="18"/>
      <c r="AM262" s="18"/>
      <c r="AN262" s="18"/>
      <c r="AO262" s="18" t="s">
        <v>5070</v>
      </c>
      <c r="AP262" s="18"/>
      <c r="AQ262" s="18"/>
      <c r="AR262" s="18">
        <v>0</v>
      </c>
      <c r="AS262" s="18" t="s">
        <v>5879</v>
      </c>
      <c r="AT262" s="18"/>
      <c r="AU262" s="18">
        <v>0</v>
      </c>
      <c r="AV262" s="18">
        <v>0</v>
      </c>
      <c r="AW262" s="18">
        <v>0</v>
      </c>
      <c r="AX262" s="18"/>
      <c r="AY262" s="18"/>
      <c r="AZ262" s="18">
        <v>0</v>
      </c>
      <c r="BA262" s="18">
        <v>0</v>
      </c>
      <c r="BB262" s="18">
        <v>0</v>
      </c>
      <c r="BC262" s="18"/>
      <c r="BD262" s="18"/>
      <c r="BE262" s="18"/>
      <c r="BF262" s="18"/>
      <c r="BG262" s="18"/>
      <c r="BH262" s="18"/>
      <c r="BI262" s="18"/>
      <c r="BJ262" s="18"/>
      <c r="BK262" s="18"/>
      <c r="BL262" s="18"/>
      <c r="BM262" s="18"/>
      <c r="BN262" s="18"/>
      <c r="BO262" s="18"/>
      <c r="BP262" s="18"/>
      <c r="BQ262" s="18"/>
      <c r="BR262" s="18"/>
      <c r="BS262" s="18"/>
      <c r="BT262" s="18"/>
      <c r="BU262" s="18"/>
      <c r="BV262" s="18"/>
      <c r="BW262" s="18"/>
      <c r="BX262" s="18"/>
      <c r="BY262" s="18"/>
      <c r="BZ262" s="18"/>
      <c r="CA262" s="18"/>
      <c r="CB262" s="18"/>
      <c r="CC262" s="18"/>
      <c r="CD262" s="18"/>
      <c r="CE262" s="18"/>
      <c r="CF262" s="18"/>
      <c r="CG262" s="18"/>
      <c r="CH262" s="18"/>
      <c r="CI262" s="18"/>
      <c r="CJ262" s="18" t="s">
        <v>5233</v>
      </c>
      <c r="CK262" s="18" t="s">
        <v>5438</v>
      </c>
      <c r="CL262" s="18"/>
      <c r="CM262" s="18"/>
      <c r="CN262" s="18"/>
      <c r="CO262" s="21"/>
      <c r="CP262" s="21" t="s">
        <v>5073</v>
      </c>
      <c r="CQ262" s="18"/>
      <c r="CR262" s="21"/>
      <c r="CS262" s="18"/>
      <c r="CT262" s="31"/>
      <c r="CU262" s="33"/>
      <c r="CV262" s="67" t="str">
        <f>FLEET7[[#This Row],[Category]]</f>
        <v>Arrow Board</v>
      </c>
      <c r="CW262" s="22" t="str">
        <f t="shared" si="8"/>
        <v>HAB-12</v>
      </c>
      <c r="CX262" s="22" t="str">
        <f>IFERROR(TRIM(MID(FLEET7[[#This Row],[Secondary Asset Identifier]], FIND(" - ", FLEET7[[#This Row],[Secondary Asset Identifier]]) + 3, LEN(FLEET7[[#This Row],[Secondary Asset Identifier]]))),FLEET7[[#This Row],[Emp ID]])</f>
        <v/>
      </c>
      <c r="CY2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2" s="22" t="str">
        <f>FLEET7[[#This Row],[Assigned]]</f>
        <v/>
      </c>
      <c r="DA262" s="22" t="str">
        <f t="shared" si="9"/>
        <v>HAB-12</v>
      </c>
    </row>
    <row r="263" spans="1:105" x14ac:dyDescent="0.3">
      <c r="A263" s="17" t="s">
        <v>5060</v>
      </c>
      <c r="B263" s="18" t="s">
        <v>5061</v>
      </c>
      <c r="C263" s="18" t="s">
        <v>4272</v>
      </c>
      <c r="D263" s="18" t="s">
        <v>5230</v>
      </c>
      <c r="E263" s="18" t="s">
        <v>3823</v>
      </c>
      <c r="F263" s="18" t="s">
        <v>3824</v>
      </c>
      <c r="G263" s="18"/>
      <c r="H263" s="18" t="s">
        <v>2369</v>
      </c>
      <c r="I263" s="19"/>
      <c r="J263" s="18"/>
      <c r="K263" s="20">
        <v>45789.231365740699</v>
      </c>
      <c r="L263" s="18" t="s">
        <v>5191</v>
      </c>
      <c r="M263" s="18"/>
      <c r="N263" s="18"/>
      <c r="O263" s="18"/>
      <c r="P263" s="18"/>
      <c r="Q263" s="18"/>
      <c r="R263" s="18" t="s">
        <v>7625</v>
      </c>
      <c r="S263" s="18"/>
      <c r="T263" s="18" t="s">
        <v>5067</v>
      </c>
      <c r="U263" s="18" t="s">
        <v>5232</v>
      </c>
      <c r="V263" s="18">
        <v>431</v>
      </c>
      <c r="W263" s="18"/>
      <c r="X263" s="18"/>
      <c r="Y263" s="18">
        <v>0</v>
      </c>
      <c r="Z263" s="18">
        <v>0</v>
      </c>
      <c r="AA263" s="18"/>
      <c r="AB263" s="18" t="s">
        <v>4273</v>
      </c>
      <c r="AC263" s="18"/>
      <c r="AD263" s="18"/>
      <c r="AE263" s="18"/>
      <c r="AF263" s="18"/>
      <c r="AG263" s="18"/>
      <c r="AH263" s="18"/>
      <c r="AI263" s="18"/>
      <c r="AJ263" s="18"/>
      <c r="AK263" s="18"/>
      <c r="AL263" s="18"/>
      <c r="AM263" s="18"/>
      <c r="AN263" s="18"/>
      <c r="AO263" s="18" t="s">
        <v>5070</v>
      </c>
      <c r="AP263" s="18"/>
      <c r="AQ263" s="18"/>
      <c r="AR263" s="18">
        <v>0</v>
      </c>
      <c r="AS263" s="18" t="s">
        <v>5879</v>
      </c>
      <c r="AT263" s="18"/>
      <c r="AU263" s="18">
        <v>0</v>
      </c>
      <c r="AV263" s="18">
        <v>0</v>
      </c>
      <c r="AW263" s="18">
        <v>0</v>
      </c>
      <c r="AX263" s="18"/>
      <c r="AY263" s="18"/>
      <c r="AZ263" s="18">
        <v>0</v>
      </c>
      <c r="BA263" s="18">
        <v>0</v>
      </c>
      <c r="BB263" s="18">
        <v>0</v>
      </c>
      <c r="BC263" s="18"/>
      <c r="BD263" s="18"/>
      <c r="BE263" s="18"/>
      <c r="BF263" s="18"/>
      <c r="BG263" s="18"/>
      <c r="BH263" s="18"/>
      <c r="BI263" s="18"/>
      <c r="BJ263" s="18"/>
      <c r="BK263" s="18"/>
      <c r="BL263" s="18"/>
      <c r="BM263" s="18"/>
      <c r="BN263" s="18"/>
      <c r="BO263" s="18"/>
      <c r="BP263" s="18"/>
      <c r="BQ263" s="18"/>
      <c r="BR263" s="18"/>
      <c r="BS263" s="18"/>
      <c r="BT263" s="18"/>
      <c r="BU263" s="18"/>
      <c r="BV263" s="18"/>
      <c r="BW263" s="18"/>
      <c r="BX263" s="18"/>
      <c r="BY263" s="18"/>
      <c r="BZ263" s="18"/>
      <c r="CA263" s="18"/>
      <c r="CB263" s="18"/>
      <c r="CC263" s="18"/>
      <c r="CD263" s="18"/>
      <c r="CE263" s="18"/>
      <c r="CF263" s="18"/>
      <c r="CG263" s="18"/>
      <c r="CH263" s="18"/>
      <c r="CI263" s="18"/>
      <c r="CJ263" s="18" t="s">
        <v>5233</v>
      </c>
      <c r="CK263" s="18" t="s">
        <v>5503</v>
      </c>
      <c r="CL263" s="18"/>
      <c r="CM263" s="18"/>
      <c r="CN263" s="18"/>
      <c r="CO263" s="21"/>
      <c r="CP263" s="21" t="s">
        <v>5073</v>
      </c>
      <c r="CQ263" s="18"/>
      <c r="CR263" s="21"/>
      <c r="CS263" s="18"/>
      <c r="CT263" s="31"/>
      <c r="CU263" s="33"/>
      <c r="CV263" s="67" t="str">
        <f>FLEET7[[#This Row],[Category]]</f>
        <v>Arrow Board</v>
      </c>
      <c r="CW263" s="22" t="str">
        <f t="shared" si="8"/>
        <v>HAB-13</v>
      </c>
      <c r="CX263" s="22" t="str">
        <f>IFERROR(TRIM(MID(FLEET7[[#This Row],[Secondary Asset Identifier]], FIND(" - ", FLEET7[[#This Row],[Secondary Asset Identifier]]) + 3, LEN(FLEET7[[#This Row],[Secondary Asset Identifier]]))),FLEET7[[#This Row],[Emp ID]])</f>
        <v/>
      </c>
      <c r="CY2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3" s="22" t="str">
        <f>FLEET7[[#This Row],[Assigned]]</f>
        <v/>
      </c>
      <c r="DA263" s="22" t="str">
        <f t="shared" si="9"/>
        <v>HAB-13</v>
      </c>
    </row>
    <row r="264" spans="1:105" x14ac:dyDescent="0.3">
      <c r="A264" s="17" t="s">
        <v>5060</v>
      </c>
      <c r="B264" s="18" t="s">
        <v>5061</v>
      </c>
      <c r="C264" s="18" t="s">
        <v>7744</v>
      </c>
      <c r="D264" s="18" t="s">
        <v>5230</v>
      </c>
      <c r="E264" s="18" t="s">
        <v>3824</v>
      </c>
      <c r="F264" s="18" t="s">
        <v>3824</v>
      </c>
      <c r="G264" s="18"/>
      <c r="H264" s="18" t="s">
        <v>5306</v>
      </c>
      <c r="I264" s="19"/>
      <c r="J264" s="18"/>
      <c r="K264" s="20">
        <v>45789.233993055597</v>
      </c>
      <c r="L264" s="18" t="s">
        <v>5191</v>
      </c>
      <c r="M264" s="18"/>
      <c r="N264" s="18"/>
      <c r="O264" s="18"/>
      <c r="P264" s="18"/>
      <c r="Q264" s="18"/>
      <c r="R264" s="18" t="s">
        <v>7625</v>
      </c>
      <c r="S264" s="18"/>
      <c r="T264" s="18" t="s">
        <v>5067</v>
      </c>
      <c r="U264" s="18" t="s">
        <v>5232</v>
      </c>
      <c r="V264" s="18">
        <v>458</v>
      </c>
      <c r="W264" s="18"/>
      <c r="X264" s="18"/>
      <c r="Y264" s="18">
        <v>0</v>
      </c>
      <c r="Z264" s="18">
        <v>0</v>
      </c>
      <c r="AA264" s="18"/>
      <c r="AB264" s="18"/>
      <c r="AC264" s="18"/>
      <c r="AD264" s="18"/>
      <c r="AE264" s="18" t="s">
        <v>5069</v>
      </c>
      <c r="AF264" s="18"/>
      <c r="AG264" s="18"/>
      <c r="AH264" s="18"/>
      <c r="AI264" s="18"/>
      <c r="AJ264" s="18"/>
      <c r="AK264" s="18"/>
      <c r="AL264" s="18"/>
      <c r="AM264" s="18"/>
      <c r="AN264" s="18"/>
      <c r="AO264" s="18" t="s">
        <v>5070</v>
      </c>
      <c r="AP264" s="18"/>
      <c r="AQ264" s="18">
        <v>0</v>
      </c>
      <c r="AR264" s="18">
        <v>0</v>
      </c>
      <c r="AS264" s="18" t="s">
        <v>5879</v>
      </c>
      <c r="AT264" s="18">
        <v>0</v>
      </c>
      <c r="AU264" s="18">
        <v>0</v>
      </c>
      <c r="AV264" s="18">
        <v>0</v>
      </c>
      <c r="AW264" s="18">
        <v>0</v>
      </c>
      <c r="AX264" s="18"/>
      <c r="AY264" s="18"/>
      <c r="AZ264" s="18">
        <v>0</v>
      </c>
      <c r="BA264" s="18">
        <v>0</v>
      </c>
      <c r="BB264" s="18">
        <v>0</v>
      </c>
      <c r="BC264" s="18"/>
      <c r="BD264" s="18"/>
      <c r="BE264" s="18"/>
      <c r="BF264" s="18"/>
      <c r="BG264" s="18"/>
      <c r="BH264" s="18"/>
      <c r="BI264" s="18"/>
      <c r="BJ264" s="18"/>
      <c r="BK264" s="18"/>
      <c r="BL264" s="18"/>
      <c r="BM264" s="18"/>
      <c r="BN264" s="18"/>
      <c r="BO264" s="18"/>
      <c r="BP264" s="18"/>
      <c r="BQ264" s="18"/>
      <c r="BR264" s="18"/>
      <c r="BS264" s="18"/>
      <c r="BT264" s="18"/>
      <c r="BU264" s="18"/>
      <c r="BV264" s="18"/>
      <c r="BW264" s="18"/>
      <c r="BX264" s="18"/>
      <c r="BY264" s="18"/>
      <c r="BZ264" s="18"/>
      <c r="CA264" s="18"/>
      <c r="CB264" s="18"/>
      <c r="CC264" s="18"/>
      <c r="CD264" s="18"/>
      <c r="CE264" s="18"/>
      <c r="CF264" s="18"/>
      <c r="CG264" s="18"/>
      <c r="CH264" s="18"/>
      <c r="CI264" s="18"/>
      <c r="CJ264" s="18" t="s">
        <v>5233</v>
      </c>
      <c r="CK264" s="18" t="s">
        <v>5551</v>
      </c>
      <c r="CL264" s="18"/>
      <c r="CM264" s="18"/>
      <c r="CN264" s="18"/>
      <c r="CO264" s="21"/>
      <c r="CP264" s="18" t="s">
        <v>5073</v>
      </c>
      <c r="CQ264" s="18"/>
      <c r="CR264" s="21"/>
      <c r="CS264" s="18"/>
      <c r="CT264" s="31"/>
      <c r="CU264" s="33"/>
      <c r="CV264" s="67" t="str">
        <f>FLEET7[[#This Row],[Category]]</f>
        <v>Dump Trailer</v>
      </c>
      <c r="CW264" s="22" t="str">
        <f t="shared" si="8"/>
        <v>HDT-##?</v>
      </c>
      <c r="CX264" s="22" t="str">
        <f>IFERROR(TRIM(MID(FLEET7[[#This Row],[Secondary Asset Identifier]], FIND(" - ", FLEET7[[#This Row],[Secondary Asset Identifier]]) + 3, LEN(FLEET7[[#This Row],[Secondary Asset Identifier]]))),FLEET7[[#This Row],[Emp ID]])</f>
        <v/>
      </c>
      <c r="CY2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4" s="22" t="str">
        <f>FLEET7[[#This Row],[Assigned]]</f>
        <v/>
      </c>
      <c r="DA264" s="22" t="str">
        <f t="shared" si="9"/>
        <v>HDT-##?</v>
      </c>
    </row>
    <row r="265" spans="1:105" x14ac:dyDescent="0.3">
      <c r="A265" s="17" t="s">
        <v>5060</v>
      </c>
      <c r="B265" s="18" t="s">
        <v>5061</v>
      </c>
      <c r="C265" s="18" t="s">
        <v>4274</v>
      </c>
      <c r="D265" s="18" t="s">
        <v>5230</v>
      </c>
      <c r="E265" s="18" t="s">
        <v>3827</v>
      </c>
      <c r="F265" s="18" t="s">
        <v>3827</v>
      </c>
      <c r="G265" s="18">
        <v>2022</v>
      </c>
      <c r="H265" s="18" t="s">
        <v>5231</v>
      </c>
      <c r="I265" s="19"/>
      <c r="J265" s="18"/>
      <c r="K265" s="20">
        <v>45789.2355439815</v>
      </c>
      <c r="L265" s="18" t="s">
        <v>5191</v>
      </c>
      <c r="M265" s="18"/>
      <c r="N265" s="18"/>
      <c r="O265" s="18"/>
      <c r="P265" s="18"/>
      <c r="Q265" s="18"/>
      <c r="R265" s="18" t="s">
        <v>5144</v>
      </c>
      <c r="S265" s="18"/>
      <c r="T265" s="18" t="s">
        <v>5067</v>
      </c>
      <c r="U265" s="18" t="s">
        <v>5232</v>
      </c>
      <c r="V265" s="18">
        <v>417</v>
      </c>
      <c r="W265" s="18"/>
      <c r="X265" s="18"/>
      <c r="Y265" s="18">
        <v>0</v>
      </c>
      <c r="Z265" s="18">
        <v>0</v>
      </c>
      <c r="AA265" s="18"/>
      <c r="AB265" s="18" t="s">
        <v>4275</v>
      </c>
      <c r="AC265" s="18"/>
      <c r="AD265" s="18" t="s">
        <v>5367</v>
      </c>
      <c r="AE265" s="18" t="s">
        <v>5069</v>
      </c>
      <c r="AF265" s="18"/>
      <c r="AG265" s="18"/>
      <c r="AH265" s="18"/>
      <c r="AI265" s="18"/>
      <c r="AJ265" s="18"/>
      <c r="AK265" s="18"/>
      <c r="AL265" s="18"/>
      <c r="AM265" s="18"/>
      <c r="AN265" s="18"/>
      <c r="AO265" s="18" t="s">
        <v>5070</v>
      </c>
      <c r="AP265" s="18"/>
      <c r="AQ265" s="18">
        <v>0</v>
      </c>
      <c r="AR265" s="18">
        <v>0</v>
      </c>
      <c r="AS265" s="18" t="s">
        <v>5879</v>
      </c>
      <c r="AT265" s="18">
        <v>0</v>
      </c>
      <c r="AU265" s="18">
        <v>0</v>
      </c>
      <c r="AV265" s="18">
        <v>0</v>
      </c>
      <c r="AW265" s="18">
        <v>0</v>
      </c>
      <c r="AX265" s="18"/>
      <c r="AY265" s="18"/>
      <c r="AZ265" s="18"/>
      <c r="BA265" s="18"/>
      <c r="BB265" s="18"/>
      <c r="BC265" s="18"/>
      <c r="BD265" s="18"/>
      <c r="BE265" s="18"/>
      <c r="BF265" s="18"/>
      <c r="BG265" s="18"/>
      <c r="BH265" s="18"/>
      <c r="BI265" s="18"/>
      <c r="BJ265" s="18"/>
      <c r="BK265" s="18"/>
      <c r="BL265" s="18"/>
      <c r="BM265" s="18"/>
      <c r="BN265" s="18"/>
      <c r="BO265" s="18"/>
      <c r="BP265" s="18"/>
      <c r="BQ265" s="18"/>
      <c r="BR265" s="18"/>
      <c r="BS265" s="18"/>
      <c r="BT265" s="18"/>
      <c r="BU265" s="18"/>
      <c r="BV265" s="18"/>
      <c r="BW265" s="18"/>
      <c r="BX265" s="18"/>
      <c r="BY265" s="18"/>
      <c r="BZ265" s="18"/>
      <c r="CA265" s="18"/>
      <c r="CB265" s="18"/>
      <c r="CC265" s="18"/>
      <c r="CD265" s="18"/>
      <c r="CE265" s="18"/>
      <c r="CF265" s="18"/>
      <c r="CG265" s="18"/>
      <c r="CH265" s="18"/>
      <c r="CI265" s="18"/>
      <c r="CJ265" s="18" t="s">
        <v>5233</v>
      </c>
      <c r="CK265" s="18" t="s">
        <v>5368</v>
      </c>
      <c r="CL265" s="18"/>
      <c r="CM265" s="18"/>
      <c r="CN265" s="18"/>
      <c r="CO265" s="21">
        <v>45443</v>
      </c>
      <c r="CP265" s="18" t="s">
        <v>5079</v>
      </c>
      <c r="CQ265" s="18"/>
      <c r="CR265" s="21"/>
      <c r="CS265" s="18"/>
      <c r="CT265" s="31"/>
      <c r="CU265" s="33"/>
      <c r="CV265" s="67" t="str">
        <f>FLEET7[[#This Row],[Category]]</f>
        <v>Flatbed Trailer</v>
      </c>
      <c r="CW265" s="22" t="str">
        <f t="shared" si="8"/>
        <v>HFT-05</v>
      </c>
      <c r="CX265" s="22" t="str">
        <f>IFERROR(TRIM(MID(FLEET7[[#This Row],[Secondary Asset Identifier]], FIND(" - ", FLEET7[[#This Row],[Secondary Asset Identifier]]) + 3, LEN(FLEET7[[#This Row],[Secondary Asset Identifier]]))),FLEET7[[#This Row],[Emp ID]])</f>
        <v/>
      </c>
      <c r="CY2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5" s="22" t="str">
        <f>FLEET7[[#This Row],[Assigned]]</f>
        <v/>
      </c>
      <c r="DA265" s="22" t="str">
        <f t="shared" si="9"/>
        <v>HFT-05</v>
      </c>
    </row>
    <row r="266" spans="1:105" x14ac:dyDescent="0.3">
      <c r="A266" s="17" t="s">
        <v>5060</v>
      </c>
      <c r="B266" s="18" t="s">
        <v>5061</v>
      </c>
      <c r="C266" s="18" t="s">
        <v>4276</v>
      </c>
      <c r="D266" s="18" t="s">
        <v>5230</v>
      </c>
      <c r="E266" s="18" t="s">
        <v>3823</v>
      </c>
      <c r="F266" s="18" t="s">
        <v>4278</v>
      </c>
      <c r="G266" s="18"/>
      <c r="H266" s="18" t="s">
        <v>2427</v>
      </c>
      <c r="I266" s="19"/>
      <c r="J266" s="18"/>
      <c r="K266" s="20">
        <v>45789.229201388902</v>
      </c>
      <c r="L266" s="18" t="s">
        <v>5191</v>
      </c>
      <c r="M266" s="18"/>
      <c r="N266" s="18"/>
      <c r="O266" s="18"/>
      <c r="P266" s="18"/>
      <c r="Q266" s="18"/>
      <c r="R266" s="18" t="s">
        <v>8479</v>
      </c>
      <c r="S266" s="18"/>
      <c r="T266" s="18" t="s">
        <v>5067</v>
      </c>
      <c r="U266" s="18" t="s">
        <v>5232</v>
      </c>
      <c r="V266" s="18">
        <v>459</v>
      </c>
      <c r="W266" s="18"/>
      <c r="X266" s="18"/>
      <c r="Y266" s="18">
        <v>0</v>
      </c>
      <c r="Z266" s="18">
        <v>0</v>
      </c>
      <c r="AA266" s="18"/>
      <c r="AB266" s="18" t="s">
        <v>4277</v>
      </c>
      <c r="AC266" s="18"/>
      <c r="AD266" s="18" t="s">
        <v>4279</v>
      </c>
      <c r="AE266" s="18" t="s">
        <v>5069</v>
      </c>
      <c r="AF266" s="18"/>
      <c r="AG266" s="18"/>
      <c r="AH266" s="18"/>
      <c r="AI266" s="18"/>
      <c r="AJ266" s="18"/>
      <c r="AK266" s="18"/>
      <c r="AL266" s="18"/>
      <c r="AM266" s="18"/>
      <c r="AN266" s="18"/>
      <c r="AO266" s="18" t="s">
        <v>5070</v>
      </c>
      <c r="AP266" s="18"/>
      <c r="AQ266" s="18"/>
      <c r="AR266" s="18">
        <v>0</v>
      </c>
      <c r="AS266" s="18" t="s">
        <v>5879</v>
      </c>
      <c r="AT266" s="18"/>
      <c r="AU266" s="18">
        <v>0</v>
      </c>
      <c r="AV266" s="18">
        <v>0</v>
      </c>
      <c r="AW266" s="18">
        <v>0</v>
      </c>
      <c r="AX266" s="18"/>
      <c r="AY266" s="18"/>
      <c r="AZ266" s="18">
        <v>0</v>
      </c>
      <c r="BA266" s="18">
        <v>0</v>
      </c>
      <c r="BB266" s="18">
        <v>0</v>
      </c>
      <c r="BC266" s="18"/>
      <c r="BD266" s="18"/>
      <c r="BE266" s="18"/>
      <c r="BF266" s="18"/>
      <c r="BG266" s="18"/>
      <c r="BH266" s="18"/>
      <c r="BI266" s="18"/>
      <c r="BJ266" s="18"/>
      <c r="BK266" s="18"/>
      <c r="BL266" s="18"/>
      <c r="BM266" s="18"/>
      <c r="BN266" s="18"/>
      <c r="BO266" s="18"/>
      <c r="BP266" s="18"/>
      <c r="BQ266" s="18"/>
      <c r="BR266" s="18"/>
      <c r="BS266" s="18"/>
      <c r="BT266" s="18"/>
      <c r="BU266" s="18"/>
      <c r="BV266" s="18"/>
      <c r="BW266" s="18"/>
      <c r="BX266" s="18"/>
      <c r="BY266" s="18"/>
      <c r="BZ266" s="18"/>
      <c r="CA266" s="18"/>
      <c r="CB266" s="18"/>
      <c r="CC266" s="18"/>
      <c r="CD266" s="18"/>
      <c r="CE266" s="18"/>
      <c r="CF266" s="18"/>
      <c r="CG266" s="18"/>
      <c r="CH266" s="18"/>
      <c r="CI266" s="18"/>
      <c r="CJ266" s="18" t="s">
        <v>5233</v>
      </c>
      <c r="CK266" s="18" t="s">
        <v>5511</v>
      </c>
      <c r="CL266" s="18"/>
      <c r="CM266" s="18"/>
      <c r="CN266" s="18"/>
      <c r="CO266" s="21"/>
      <c r="CP266" s="18" t="s">
        <v>5073</v>
      </c>
      <c r="CQ266" s="18"/>
      <c r="CR266" s="21"/>
      <c r="CS266" s="18"/>
      <c r="CT266" s="31"/>
      <c r="CU266" s="33"/>
      <c r="CV266" s="67" t="str">
        <f>FLEET7[[#This Row],[Category]]</f>
        <v>Message Board</v>
      </c>
      <c r="CW266" s="22" t="str">
        <f t="shared" si="8"/>
        <v>HMB-01</v>
      </c>
      <c r="CX266" s="22" t="str">
        <f>IFERROR(TRIM(MID(FLEET7[[#This Row],[Secondary Asset Identifier]], FIND(" - ", FLEET7[[#This Row],[Secondary Asset Identifier]]) + 3, LEN(FLEET7[[#This Row],[Secondary Asset Identifier]]))),FLEET7[[#This Row],[Emp ID]])</f>
        <v/>
      </c>
      <c r="CY2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6" s="22" t="str">
        <f>FLEET7[[#This Row],[Assigned]]</f>
        <v/>
      </c>
      <c r="DA266" s="22" t="str">
        <f t="shared" si="9"/>
        <v>HMB-01</v>
      </c>
    </row>
    <row r="267" spans="1:105" x14ac:dyDescent="0.3">
      <c r="A267" s="17" t="s">
        <v>5060</v>
      </c>
      <c r="B267" s="18" t="s">
        <v>5061</v>
      </c>
      <c r="C267" s="18" t="s">
        <v>4280</v>
      </c>
      <c r="D267" s="18" t="s">
        <v>5230</v>
      </c>
      <c r="E267" s="18" t="s">
        <v>3823</v>
      </c>
      <c r="F267" s="18" t="s">
        <v>4278</v>
      </c>
      <c r="G267" s="18">
        <v>2020</v>
      </c>
      <c r="H267" s="18" t="s">
        <v>2427</v>
      </c>
      <c r="I267" s="19"/>
      <c r="J267" s="18"/>
      <c r="K267" s="20">
        <v>45684.944803240702</v>
      </c>
      <c r="L267" s="18" t="s">
        <v>5191</v>
      </c>
      <c r="M267" s="18"/>
      <c r="N267" s="18"/>
      <c r="O267" s="18"/>
      <c r="P267" s="18"/>
      <c r="Q267" s="18"/>
      <c r="R267" s="18" t="s">
        <v>7625</v>
      </c>
      <c r="S267" s="18"/>
      <c r="T267" s="18" t="s">
        <v>5067</v>
      </c>
      <c r="U267" s="18" t="s">
        <v>5232</v>
      </c>
      <c r="V267" s="18"/>
      <c r="W267" s="18"/>
      <c r="X267" s="18"/>
      <c r="Y267" s="18">
        <v>0</v>
      </c>
      <c r="Z267" s="18">
        <v>0</v>
      </c>
      <c r="AA267" s="18" t="s">
        <v>5359</v>
      </c>
      <c r="AB267" s="18" t="s">
        <v>4281</v>
      </c>
      <c r="AC267" s="18"/>
      <c r="AD267" s="18" t="s">
        <v>4283</v>
      </c>
      <c r="AE267" s="18" t="s">
        <v>5069</v>
      </c>
      <c r="AF267" s="18"/>
      <c r="AG267" s="18"/>
      <c r="AH267" s="18" t="s">
        <v>4282</v>
      </c>
      <c r="AI267" s="18"/>
      <c r="AJ267" s="18"/>
      <c r="AK267" s="18"/>
      <c r="AL267" s="18"/>
      <c r="AM267" s="18"/>
      <c r="AN267" s="18"/>
      <c r="AO267" s="18" t="s">
        <v>5070</v>
      </c>
      <c r="AP267" s="18"/>
      <c r="AQ267" s="18">
        <v>0</v>
      </c>
      <c r="AR267" s="18">
        <v>0</v>
      </c>
      <c r="AS267" s="18" t="s">
        <v>5879</v>
      </c>
      <c r="AT267" s="18">
        <v>0</v>
      </c>
      <c r="AU267" s="18">
        <v>0</v>
      </c>
      <c r="AV267" s="18">
        <v>0</v>
      </c>
      <c r="AW267" s="18">
        <v>0</v>
      </c>
      <c r="AX267" s="18"/>
      <c r="AY267" s="18"/>
      <c r="AZ267" s="18"/>
      <c r="BA267" s="18"/>
      <c r="BB267" s="18"/>
      <c r="BC267" s="18"/>
      <c r="BD267" s="18"/>
      <c r="BE267" s="18"/>
      <c r="BF267" s="18" t="s">
        <v>3901</v>
      </c>
      <c r="BG267" s="18"/>
      <c r="BH267" s="18"/>
      <c r="BI267" s="18"/>
      <c r="BJ267" s="18"/>
      <c r="BK267" s="18"/>
      <c r="BL267" s="18"/>
      <c r="BM267" s="18"/>
      <c r="BN267" s="18"/>
      <c r="BO267" s="18"/>
      <c r="BP267" s="18"/>
      <c r="BQ267" s="18"/>
      <c r="BR267" s="18"/>
      <c r="BS267" s="18"/>
      <c r="BT267" s="18"/>
      <c r="BU267" s="18"/>
      <c r="BV267" s="18"/>
      <c r="BW267" s="18"/>
      <c r="BX267" s="18"/>
      <c r="BY267" s="18"/>
      <c r="BZ267" s="18"/>
      <c r="CA267" s="18"/>
      <c r="CB267" s="18"/>
      <c r="CC267" s="18"/>
      <c r="CD267" s="18"/>
      <c r="CE267" s="18"/>
      <c r="CF267" s="18"/>
      <c r="CG267" s="18"/>
      <c r="CH267" s="18"/>
      <c r="CI267" s="18"/>
      <c r="CJ267" s="18"/>
      <c r="CK267" s="18"/>
      <c r="CL267" s="18"/>
      <c r="CM267" s="18"/>
      <c r="CN267" s="18"/>
      <c r="CO267" s="21"/>
      <c r="CP267" s="18" t="s">
        <v>5079</v>
      </c>
      <c r="CQ267" s="18"/>
      <c r="CR267" s="21"/>
      <c r="CS267" s="18"/>
      <c r="CT267" s="31"/>
      <c r="CU267" s="33"/>
      <c r="CV267" s="67" t="str">
        <f>FLEET7[[#This Row],[Category]]</f>
        <v>Message Board</v>
      </c>
      <c r="CW267" s="22" t="str">
        <f t="shared" si="8"/>
        <v>HMB-02</v>
      </c>
      <c r="CX267" s="22" t="str">
        <f>IFERROR(TRIM(MID(FLEET7[[#This Row],[Secondary Asset Identifier]], FIND(" - ", FLEET7[[#This Row],[Secondary Asset Identifier]]) + 3, LEN(FLEET7[[#This Row],[Secondary Asset Identifier]]))),FLEET7[[#This Row],[Emp ID]])</f>
        <v/>
      </c>
      <c r="CY2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7" s="22" t="str">
        <f>FLEET7[[#This Row],[Assigned]]</f>
        <v/>
      </c>
      <c r="DA267" s="22" t="str">
        <f t="shared" si="9"/>
        <v>HMB-02</v>
      </c>
    </row>
    <row r="268" spans="1:105" x14ac:dyDescent="0.3">
      <c r="A268" s="17" t="s">
        <v>5060</v>
      </c>
      <c r="B268" s="18" t="s">
        <v>5061</v>
      </c>
      <c r="C268" s="18" t="s">
        <v>4284</v>
      </c>
      <c r="D268" s="18" t="s">
        <v>5230</v>
      </c>
      <c r="E268" s="18" t="s">
        <v>3823</v>
      </c>
      <c r="F268" s="18" t="s">
        <v>4278</v>
      </c>
      <c r="G268" s="18"/>
      <c r="H268" s="18" t="s">
        <v>2427</v>
      </c>
      <c r="I268" s="19"/>
      <c r="J268" s="18"/>
      <c r="K268" s="20">
        <v>45789.234143518501</v>
      </c>
      <c r="L268" s="18" t="s">
        <v>5191</v>
      </c>
      <c r="M268" s="18"/>
      <c r="N268" s="18"/>
      <c r="O268" s="18"/>
      <c r="P268" s="18"/>
      <c r="Q268" s="18"/>
      <c r="R268" s="18" t="s">
        <v>7625</v>
      </c>
      <c r="S268" s="18"/>
      <c r="T268" s="18" t="s">
        <v>5067</v>
      </c>
      <c r="U268" s="18" t="s">
        <v>5232</v>
      </c>
      <c r="V268" s="18">
        <v>459</v>
      </c>
      <c r="W268" s="18"/>
      <c r="X268" s="18"/>
      <c r="Y268" s="18">
        <v>0</v>
      </c>
      <c r="Z268" s="18">
        <v>0</v>
      </c>
      <c r="AA268" s="18"/>
      <c r="AB268" s="18" t="s">
        <v>4285</v>
      </c>
      <c r="AC268" s="18"/>
      <c r="AD268" s="18" t="s">
        <v>4286</v>
      </c>
      <c r="AE268" s="18" t="s">
        <v>5069</v>
      </c>
      <c r="AF268" s="18"/>
      <c r="AG268" s="18"/>
      <c r="AH268" s="18"/>
      <c r="AI268" s="18"/>
      <c r="AJ268" s="18"/>
      <c r="AK268" s="18"/>
      <c r="AL268" s="18"/>
      <c r="AM268" s="18"/>
      <c r="AN268" s="18"/>
      <c r="AO268" s="18" t="s">
        <v>5070</v>
      </c>
      <c r="AP268" s="18"/>
      <c r="AQ268" s="18"/>
      <c r="AR268" s="18">
        <v>0</v>
      </c>
      <c r="AS268" s="18" t="s">
        <v>5879</v>
      </c>
      <c r="AT268" s="18"/>
      <c r="AU268" s="18">
        <v>0</v>
      </c>
      <c r="AV268" s="18">
        <v>0</v>
      </c>
      <c r="AW268" s="18">
        <v>0</v>
      </c>
      <c r="AX268" s="18"/>
      <c r="AY268" s="18"/>
      <c r="AZ268" s="18">
        <v>0</v>
      </c>
      <c r="BA268" s="18">
        <v>0</v>
      </c>
      <c r="BB268" s="18">
        <v>0</v>
      </c>
      <c r="BC268" s="18"/>
      <c r="BD268" s="18"/>
      <c r="BE268" s="18"/>
      <c r="BF268" s="18"/>
      <c r="BG268" s="18"/>
      <c r="BH268" s="18"/>
      <c r="BI268" s="18"/>
      <c r="BJ268" s="18"/>
      <c r="BK268" s="18"/>
      <c r="BL268" s="18"/>
      <c r="BM268" s="18"/>
      <c r="BN268" s="18"/>
      <c r="BO268" s="18"/>
      <c r="BP268" s="18"/>
      <c r="BQ268" s="18"/>
      <c r="BR268" s="18"/>
      <c r="BS268" s="18"/>
      <c r="BT268" s="18"/>
      <c r="BU268" s="18"/>
      <c r="BV268" s="18"/>
      <c r="BW268" s="18"/>
      <c r="BX268" s="18"/>
      <c r="BY268" s="18"/>
      <c r="BZ268" s="18"/>
      <c r="CA268" s="18"/>
      <c r="CB268" s="18"/>
      <c r="CC268" s="18"/>
      <c r="CD268" s="18"/>
      <c r="CE268" s="18"/>
      <c r="CF268" s="18"/>
      <c r="CG268" s="18"/>
      <c r="CH268" s="18"/>
      <c r="CI268" s="18"/>
      <c r="CJ268" s="18" t="s">
        <v>5233</v>
      </c>
      <c r="CK268" s="18" t="s">
        <v>5366</v>
      </c>
      <c r="CL268" s="18"/>
      <c r="CM268" s="18"/>
      <c r="CN268" s="18"/>
      <c r="CO268" s="21"/>
      <c r="CP268" s="21" t="s">
        <v>5073</v>
      </c>
      <c r="CQ268" s="18"/>
      <c r="CR268" s="21"/>
      <c r="CS268" s="18"/>
      <c r="CT268" s="31"/>
      <c r="CU268" s="33"/>
      <c r="CV268" s="67" t="str">
        <f>FLEET7[[#This Row],[Category]]</f>
        <v>Message Board</v>
      </c>
      <c r="CW268" s="22" t="str">
        <f t="shared" si="8"/>
        <v>HMB-04</v>
      </c>
      <c r="CX268" s="22" t="str">
        <f>IFERROR(TRIM(MID(FLEET7[[#This Row],[Secondary Asset Identifier]], FIND(" - ", FLEET7[[#This Row],[Secondary Asset Identifier]]) + 3, LEN(FLEET7[[#This Row],[Secondary Asset Identifier]]))),FLEET7[[#This Row],[Emp ID]])</f>
        <v/>
      </c>
      <c r="CY2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8" s="22" t="str">
        <f>FLEET7[[#This Row],[Assigned]]</f>
        <v/>
      </c>
      <c r="DA268" s="22" t="str">
        <f t="shared" si="9"/>
        <v>HMB-04</v>
      </c>
    </row>
    <row r="269" spans="1:105" x14ac:dyDescent="0.3">
      <c r="A269" s="17" t="s">
        <v>5060</v>
      </c>
      <c r="B269" s="18" t="s">
        <v>5061</v>
      </c>
      <c r="C269" s="18" t="s">
        <v>4287</v>
      </c>
      <c r="D269" s="18" t="s">
        <v>5230</v>
      </c>
      <c r="E269" s="18" t="s">
        <v>3823</v>
      </c>
      <c r="F269" s="18" t="s">
        <v>4278</v>
      </c>
      <c r="G269" s="18"/>
      <c r="H269" s="18" t="s">
        <v>2427</v>
      </c>
      <c r="I269" s="19"/>
      <c r="J269" s="18"/>
      <c r="K269" s="20">
        <v>45789.3641319444</v>
      </c>
      <c r="L269" s="18" t="s">
        <v>5191</v>
      </c>
      <c r="M269" s="18"/>
      <c r="N269" s="18"/>
      <c r="O269" s="18"/>
      <c r="P269" s="18"/>
      <c r="Q269" s="18"/>
      <c r="R269" s="18" t="s">
        <v>8480</v>
      </c>
      <c r="S269" s="18"/>
      <c r="T269" s="18" t="s">
        <v>5067</v>
      </c>
      <c r="U269" s="18" t="s">
        <v>5232</v>
      </c>
      <c r="V269" s="18">
        <v>122</v>
      </c>
      <c r="W269" s="18"/>
      <c r="X269" s="18"/>
      <c r="Y269" s="18">
        <v>0</v>
      </c>
      <c r="Z269" s="18">
        <v>0</v>
      </c>
      <c r="AA269" s="18"/>
      <c r="AB269" s="18" t="s">
        <v>4288</v>
      </c>
      <c r="AC269" s="18"/>
      <c r="AD269" s="18" t="s">
        <v>4289</v>
      </c>
      <c r="AE269" s="18" t="s">
        <v>5069</v>
      </c>
      <c r="AF269" s="18"/>
      <c r="AG269" s="18"/>
      <c r="AH269" s="18"/>
      <c r="AI269" s="18"/>
      <c r="AJ269" s="18"/>
      <c r="AK269" s="18"/>
      <c r="AL269" s="18"/>
      <c r="AM269" s="18"/>
      <c r="AN269" s="18"/>
      <c r="AO269" s="18" t="s">
        <v>5070</v>
      </c>
      <c r="AP269" s="18"/>
      <c r="AQ269" s="18"/>
      <c r="AR269" s="18">
        <v>0</v>
      </c>
      <c r="AS269" s="18" t="s">
        <v>5879</v>
      </c>
      <c r="AT269" s="18"/>
      <c r="AU269" s="18">
        <v>0</v>
      </c>
      <c r="AV269" s="18">
        <v>0</v>
      </c>
      <c r="AW269" s="18">
        <v>0</v>
      </c>
      <c r="AX269" s="18"/>
      <c r="AY269" s="18"/>
      <c r="AZ269" s="18">
        <v>0</v>
      </c>
      <c r="BA269" s="18">
        <v>0</v>
      </c>
      <c r="BB269" s="18">
        <v>0</v>
      </c>
      <c r="BC269" s="18"/>
      <c r="BD269" s="18"/>
      <c r="BE269" s="18"/>
      <c r="BF269" s="18"/>
      <c r="BG269" s="18"/>
      <c r="BH269" s="18"/>
      <c r="BI269" s="18"/>
      <c r="BJ269" s="18"/>
      <c r="BK269" s="18"/>
      <c r="BL269" s="18"/>
      <c r="BM269" s="18"/>
      <c r="BN269" s="18"/>
      <c r="BO269" s="18"/>
      <c r="BP269" s="18"/>
      <c r="BQ269" s="18"/>
      <c r="BR269" s="18"/>
      <c r="BS269" s="18"/>
      <c r="BT269" s="18"/>
      <c r="BU269" s="18"/>
      <c r="BV269" s="18"/>
      <c r="BW269" s="18"/>
      <c r="BX269" s="18"/>
      <c r="BY269" s="18"/>
      <c r="BZ269" s="18"/>
      <c r="CA269" s="18"/>
      <c r="CB269" s="18"/>
      <c r="CC269" s="18"/>
      <c r="CD269" s="18"/>
      <c r="CE269" s="18"/>
      <c r="CF269" s="18"/>
      <c r="CG269" s="18"/>
      <c r="CH269" s="18"/>
      <c r="CI269" s="18"/>
      <c r="CJ269" s="18" t="s">
        <v>5233</v>
      </c>
      <c r="CK269" s="18" t="s">
        <v>7901</v>
      </c>
      <c r="CL269" s="18"/>
      <c r="CM269" s="18"/>
      <c r="CN269" s="18"/>
      <c r="CO269" s="21"/>
      <c r="CP269" s="18" t="s">
        <v>5073</v>
      </c>
      <c r="CQ269" s="18"/>
      <c r="CR269" s="21"/>
      <c r="CS269" s="18"/>
      <c r="CT269" s="31"/>
      <c r="CU269" s="33"/>
      <c r="CV269" s="67" t="str">
        <f>FLEET7[[#This Row],[Category]]</f>
        <v>Message Board</v>
      </c>
      <c r="CW269" s="22" t="str">
        <f t="shared" si="8"/>
        <v>HMB-05</v>
      </c>
      <c r="CX269" s="22" t="str">
        <f>IFERROR(TRIM(MID(FLEET7[[#This Row],[Secondary Asset Identifier]], FIND(" - ", FLEET7[[#This Row],[Secondary Asset Identifier]]) + 3, LEN(FLEET7[[#This Row],[Secondary Asset Identifier]]))),FLEET7[[#This Row],[Emp ID]])</f>
        <v/>
      </c>
      <c r="CY2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69" s="22" t="str">
        <f>FLEET7[[#This Row],[Assigned]]</f>
        <v/>
      </c>
      <c r="DA269" s="22" t="str">
        <f t="shared" si="9"/>
        <v>HMB-05</v>
      </c>
    </row>
    <row r="270" spans="1:105" x14ac:dyDescent="0.3">
      <c r="A270" s="17" t="s">
        <v>5060</v>
      </c>
      <c r="B270" s="18" t="s">
        <v>5061</v>
      </c>
      <c r="C270" s="18" t="s">
        <v>4290</v>
      </c>
      <c r="D270" s="18" t="s">
        <v>5230</v>
      </c>
      <c r="E270" s="18" t="s">
        <v>4292</v>
      </c>
      <c r="F270" s="18" t="s">
        <v>3824</v>
      </c>
      <c r="G270" s="18">
        <v>2021</v>
      </c>
      <c r="H270" s="18" t="s">
        <v>5230</v>
      </c>
      <c r="I270" s="19"/>
      <c r="J270" s="18"/>
      <c r="K270" s="20">
        <v>45789.237511574102</v>
      </c>
      <c r="L270" s="18" t="s">
        <v>5191</v>
      </c>
      <c r="M270" s="18"/>
      <c r="N270" s="18"/>
      <c r="O270" s="18"/>
      <c r="P270" s="18"/>
      <c r="Q270" s="18"/>
      <c r="R270" s="18" t="s">
        <v>7845</v>
      </c>
      <c r="S270" s="18"/>
      <c r="T270" s="18" t="s">
        <v>5067</v>
      </c>
      <c r="U270" s="18" t="s">
        <v>5232</v>
      </c>
      <c r="V270" s="18">
        <v>101</v>
      </c>
      <c r="W270" s="18"/>
      <c r="X270" s="18"/>
      <c r="Y270" s="18">
        <v>0</v>
      </c>
      <c r="Z270" s="18">
        <v>0</v>
      </c>
      <c r="AA270" s="18" t="s">
        <v>4290</v>
      </c>
      <c r="AB270" s="18" t="s">
        <v>4291</v>
      </c>
      <c r="AC270" s="18"/>
      <c r="AD270" s="18" t="s">
        <v>4294</v>
      </c>
      <c r="AE270" s="18" t="s">
        <v>5069</v>
      </c>
      <c r="AF270" s="18"/>
      <c r="AG270" s="18"/>
      <c r="AH270" s="18" t="s">
        <v>4293</v>
      </c>
      <c r="AI270" s="18"/>
      <c r="AJ270" s="18"/>
      <c r="AK270" s="18"/>
      <c r="AL270" s="18"/>
      <c r="AM270" s="18"/>
      <c r="AN270" s="18"/>
      <c r="AO270" s="18" t="s">
        <v>5070</v>
      </c>
      <c r="AP270" s="18" t="s">
        <v>5071</v>
      </c>
      <c r="AQ270" s="18">
        <v>0</v>
      </c>
      <c r="AR270" s="18">
        <v>0</v>
      </c>
      <c r="AS270" s="18" t="s">
        <v>5879</v>
      </c>
      <c r="AT270" s="18">
        <v>0</v>
      </c>
      <c r="AU270" s="18">
        <v>0</v>
      </c>
      <c r="AV270" s="18">
        <v>0</v>
      </c>
      <c r="AW270" s="18">
        <v>0</v>
      </c>
      <c r="AX270" s="18"/>
      <c r="AY270" s="18"/>
      <c r="AZ270" s="18"/>
      <c r="BA270" s="18"/>
      <c r="BB270" s="18"/>
      <c r="BC270" s="18"/>
      <c r="BD270" s="18"/>
      <c r="BE270" s="18"/>
      <c r="BF270" s="18"/>
      <c r="BG270" s="18"/>
      <c r="BH270" s="18"/>
      <c r="BI270" s="18"/>
      <c r="BJ270" s="18"/>
      <c r="BK270" s="18"/>
      <c r="BL270" s="18"/>
      <c r="BM270" s="18"/>
      <c r="BN270" s="18"/>
      <c r="BO270" s="18"/>
      <c r="BP270" s="18"/>
      <c r="BQ270" s="18"/>
      <c r="BR270" s="18"/>
      <c r="BS270" s="18"/>
      <c r="BT270" s="18"/>
      <c r="BU270" s="18"/>
      <c r="BV270" s="18"/>
      <c r="BW270" s="18"/>
      <c r="BX270" s="18"/>
      <c r="BY270" s="18"/>
      <c r="BZ270" s="18"/>
      <c r="CA270" s="18"/>
      <c r="CB270" s="18"/>
      <c r="CC270" s="18"/>
      <c r="CD270" s="18"/>
      <c r="CE270" s="18"/>
      <c r="CF270" s="18"/>
      <c r="CG270" s="18"/>
      <c r="CH270" s="18"/>
      <c r="CI270" s="18"/>
      <c r="CJ270" s="18" t="s">
        <v>5233</v>
      </c>
      <c r="CK270" s="18" t="s">
        <v>7902</v>
      </c>
      <c r="CL270" s="18"/>
      <c r="CM270" s="18"/>
      <c r="CN270" s="18"/>
      <c r="CO270" s="21"/>
      <c r="CP270" s="18" t="s">
        <v>5079</v>
      </c>
      <c r="CQ270" s="18"/>
      <c r="CR270" s="21"/>
      <c r="CS270" s="18"/>
      <c r="CT270" s="31"/>
      <c r="CU270" s="33"/>
      <c r="CV270" s="67" t="str">
        <f>FLEET7[[#This Row],[Category]]</f>
        <v>Trailer</v>
      </c>
      <c r="CW270" s="22" t="str">
        <f t="shared" si="8"/>
        <v>HTB-01</v>
      </c>
      <c r="CX270" s="22" t="str">
        <f>IFERROR(TRIM(MID(FLEET7[[#This Row],[Secondary Asset Identifier]], FIND(" - ", FLEET7[[#This Row],[Secondary Asset Identifier]]) + 3, LEN(FLEET7[[#This Row],[Secondary Asset Identifier]]))),FLEET7[[#This Row],[Emp ID]])</f>
        <v/>
      </c>
      <c r="CY2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0" s="22" t="str">
        <f>FLEET7[[#This Row],[Assigned]]</f>
        <v/>
      </c>
      <c r="DA270" s="22" t="str">
        <f t="shared" si="9"/>
        <v>HTB-01</v>
      </c>
    </row>
    <row r="271" spans="1:105" x14ac:dyDescent="0.3">
      <c r="A271" s="17" t="s">
        <v>5060</v>
      </c>
      <c r="B271" s="18" t="s">
        <v>5061</v>
      </c>
      <c r="C271" s="18" t="s">
        <v>2228</v>
      </c>
      <c r="D271" s="18" t="s">
        <v>5230</v>
      </c>
      <c r="E271" s="18" t="s">
        <v>4021</v>
      </c>
      <c r="F271" s="18" t="s">
        <v>3824</v>
      </c>
      <c r="G271" s="18">
        <v>2017</v>
      </c>
      <c r="H271" s="18" t="s">
        <v>5286</v>
      </c>
      <c r="I271" s="19"/>
      <c r="J271" s="18"/>
      <c r="K271" s="20">
        <v>45789.235428240703</v>
      </c>
      <c r="L271" s="18" t="s">
        <v>5191</v>
      </c>
      <c r="M271" s="18"/>
      <c r="N271" s="18"/>
      <c r="O271" s="18"/>
      <c r="P271" s="18"/>
      <c r="Q271" s="18"/>
      <c r="R271" s="18" t="s">
        <v>5089</v>
      </c>
      <c r="S271" s="18"/>
      <c r="T271" s="18" t="s">
        <v>5067</v>
      </c>
      <c r="U271" s="18" t="s">
        <v>5232</v>
      </c>
      <c r="V271" s="18">
        <v>298</v>
      </c>
      <c r="W271" s="18"/>
      <c r="X271" s="18"/>
      <c r="Y271" s="18">
        <v>0</v>
      </c>
      <c r="Z271" s="18">
        <v>0</v>
      </c>
      <c r="AA271" s="18" t="s">
        <v>1726</v>
      </c>
      <c r="AB271" s="18" t="s">
        <v>4295</v>
      </c>
      <c r="AC271" s="18"/>
      <c r="AD271" s="18" t="s">
        <v>4297</v>
      </c>
      <c r="AE271" s="18" t="s">
        <v>5069</v>
      </c>
      <c r="AF271" s="18"/>
      <c r="AG271" s="18"/>
      <c r="AH271" s="18" t="s">
        <v>4296</v>
      </c>
      <c r="AI271" s="18"/>
      <c r="AJ271" s="18"/>
      <c r="AK271" s="18"/>
      <c r="AL271" s="18"/>
      <c r="AM271" s="18"/>
      <c r="AN271" s="18"/>
      <c r="AO271" s="18" t="s">
        <v>5070</v>
      </c>
      <c r="AP271" s="18" t="s">
        <v>5071</v>
      </c>
      <c r="AQ271" s="18">
        <v>0</v>
      </c>
      <c r="AR271" s="18">
        <v>0</v>
      </c>
      <c r="AS271" s="18" t="s">
        <v>5879</v>
      </c>
      <c r="AT271" s="18">
        <v>0</v>
      </c>
      <c r="AU271" s="18">
        <v>0</v>
      </c>
      <c r="AV271" s="18">
        <v>0</v>
      </c>
      <c r="AW271" s="18">
        <v>0</v>
      </c>
      <c r="AX271" s="18"/>
      <c r="AY271" s="18"/>
      <c r="AZ271" s="18"/>
      <c r="BA271" s="18"/>
      <c r="BB271" s="18"/>
      <c r="BC271" s="18"/>
      <c r="BD271" s="18"/>
      <c r="BE271" s="18"/>
      <c r="BF271" s="18"/>
      <c r="BG271" s="18"/>
      <c r="BH271" s="18"/>
      <c r="BI271" s="18"/>
      <c r="BJ271" s="18"/>
      <c r="BK271" s="18"/>
      <c r="BL271" s="18"/>
      <c r="BM271" s="18"/>
      <c r="BN271" s="18"/>
      <c r="BO271" s="18"/>
      <c r="BP271" s="18"/>
      <c r="BQ271" s="18"/>
      <c r="BR271" s="18"/>
      <c r="BS271" s="18"/>
      <c r="BT271" s="18"/>
      <c r="BU271" s="18"/>
      <c r="BV271" s="18"/>
      <c r="BW271" s="18"/>
      <c r="BX271" s="18"/>
      <c r="BY271" s="18"/>
      <c r="BZ271" s="18"/>
      <c r="CA271" s="18"/>
      <c r="CB271" s="18"/>
      <c r="CC271" s="18"/>
      <c r="CD271" s="18"/>
      <c r="CE271" s="18"/>
      <c r="CF271" s="18"/>
      <c r="CG271" s="18"/>
      <c r="CH271" s="18"/>
      <c r="CI271" s="18"/>
      <c r="CJ271" s="18" t="s">
        <v>5233</v>
      </c>
      <c r="CK271" s="18" t="s">
        <v>5355</v>
      </c>
      <c r="CL271" s="18"/>
      <c r="CM271" s="18"/>
      <c r="CN271" s="18"/>
      <c r="CO271" s="21">
        <v>45747</v>
      </c>
      <c r="CP271" s="21" t="s">
        <v>5079</v>
      </c>
      <c r="CQ271" s="18"/>
      <c r="CR271" s="21"/>
      <c r="CS271" s="18"/>
      <c r="CT271" s="31"/>
      <c r="CU271" s="33"/>
      <c r="CV271" s="67" t="str">
        <f>FLEET7[[#This Row],[Category]]</f>
        <v>Cargo Trailer</v>
      </c>
      <c r="CW271" s="22" t="str">
        <f t="shared" si="8"/>
        <v>HTC-01</v>
      </c>
      <c r="CX271" s="22" t="str">
        <f>IFERROR(TRIM(MID(FLEET7[[#This Row],[Secondary Asset Identifier]], FIND(" - ", FLEET7[[#This Row],[Secondary Asset Identifier]]) + 3, LEN(FLEET7[[#This Row],[Secondary Asset Identifier]]))),FLEET7[[#This Row],[Emp ID]])</f>
        <v/>
      </c>
      <c r="CY27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1" s="22" t="str">
        <f>FLEET7[[#This Row],[Assigned]]</f>
        <v/>
      </c>
      <c r="DA271" s="22" t="str">
        <f t="shared" si="9"/>
        <v>HTC-01</v>
      </c>
    </row>
    <row r="272" spans="1:105" x14ac:dyDescent="0.3">
      <c r="A272" s="17" t="s">
        <v>5060</v>
      </c>
      <c r="B272" s="18" t="s">
        <v>5061</v>
      </c>
      <c r="C272" s="18" t="s">
        <v>4298</v>
      </c>
      <c r="D272" s="18" t="s">
        <v>5230</v>
      </c>
      <c r="E272" s="18" t="s">
        <v>4300</v>
      </c>
      <c r="F272" s="18" t="s">
        <v>3824</v>
      </c>
      <c r="G272" s="18">
        <v>2021</v>
      </c>
      <c r="H272" s="18" t="s">
        <v>5286</v>
      </c>
      <c r="I272" s="19"/>
      <c r="J272" s="18"/>
      <c r="K272" s="20">
        <v>45787.982731481497</v>
      </c>
      <c r="L272" s="18" t="s">
        <v>5191</v>
      </c>
      <c r="M272" s="18"/>
      <c r="N272" s="18"/>
      <c r="O272" s="18"/>
      <c r="P272" s="18"/>
      <c r="Q272" s="18"/>
      <c r="R272" s="18" t="s">
        <v>7757</v>
      </c>
      <c r="S272" s="18"/>
      <c r="T272" s="18" t="s">
        <v>5067</v>
      </c>
      <c r="U272" s="18" t="s">
        <v>5232</v>
      </c>
      <c r="V272" s="18">
        <v>626</v>
      </c>
      <c r="W272" s="18"/>
      <c r="X272" s="18"/>
      <c r="Y272" s="18">
        <v>0</v>
      </c>
      <c r="Z272" s="18">
        <v>0</v>
      </c>
      <c r="AA272" s="18" t="s">
        <v>4298</v>
      </c>
      <c r="AB272" s="18" t="s">
        <v>4299</v>
      </c>
      <c r="AC272" s="18"/>
      <c r="AD272" s="18" t="s">
        <v>4302</v>
      </c>
      <c r="AE272" s="18" t="s">
        <v>5069</v>
      </c>
      <c r="AF272" s="18"/>
      <c r="AG272" s="18"/>
      <c r="AH272" s="18" t="s">
        <v>4301</v>
      </c>
      <c r="AI272" s="18"/>
      <c r="AJ272" s="18"/>
      <c r="AK272" s="18"/>
      <c r="AL272" s="18"/>
      <c r="AM272" s="18"/>
      <c r="AN272" s="18"/>
      <c r="AO272" s="18" t="s">
        <v>5070</v>
      </c>
      <c r="AP272" s="18" t="s">
        <v>5071</v>
      </c>
      <c r="AQ272" s="18">
        <v>0</v>
      </c>
      <c r="AR272" s="18">
        <v>0</v>
      </c>
      <c r="AS272" s="18" t="s">
        <v>5879</v>
      </c>
      <c r="AT272" s="18">
        <v>0</v>
      </c>
      <c r="AU272" s="18">
        <v>0</v>
      </c>
      <c r="AV272" s="18">
        <v>0</v>
      </c>
      <c r="AW272" s="18">
        <v>0</v>
      </c>
      <c r="AX272" s="18" t="s">
        <v>5929</v>
      </c>
      <c r="AY272" s="18"/>
      <c r="AZ272" s="18"/>
      <c r="BA272" s="18"/>
      <c r="BB272" s="18"/>
      <c r="BC272" s="18"/>
      <c r="BD272" s="18"/>
      <c r="BE272" s="18"/>
      <c r="BF272" s="18" t="s">
        <v>5930</v>
      </c>
      <c r="BG272" s="18"/>
      <c r="BH272" s="18"/>
      <c r="BI272" s="18"/>
      <c r="BJ272" s="18"/>
      <c r="BK272" s="18"/>
      <c r="BL272" s="18"/>
      <c r="BM272" s="18"/>
      <c r="BN272" s="18"/>
      <c r="BO272" s="18"/>
      <c r="BP272" s="18"/>
      <c r="BQ272" s="18"/>
      <c r="BR272" s="18"/>
      <c r="BS272" s="18"/>
      <c r="BT272" s="18"/>
      <c r="BU272" s="18"/>
      <c r="BV272" s="18"/>
      <c r="BW272" s="18"/>
      <c r="BX272" s="18"/>
      <c r="BY272" s="18"/>
      <c r="BZ272" s="18"/>
      <c r="CA272" s="18"/>
      <c r="CB272" s="18"/>
      <c r="CC272" s="18"/>
      <c r="CD272" s="18"/>
      <c r="CE272" s="18"/>
      <c r="CF272" s="18"/>
      <c r="CG272" s="18"/>
      <c r="CH272" s="18"/>
      <c r="CI272" s="18"/>
      <c r="CJ272" s="18" t="s">
        <v>5233</v>
      </c>
      <c r="CK272" s="18" t="s">
        <v>5506</v>
      </c>
      <c r="CL272" s="18">
        <v>2</v>
      </c>
      <c r="CM272" s="18"/>
      <c r="CN272" s="18"/>
      <c r="CO272" s="21">
        <v>44712</v>
      </c>
      <c r="CP272" s="18" t="s">
        <v>5079</v>
      </c>
      <c r="CQ272" s="18"/>
      <c r="CR272" s="21"/>
      <c r="CS272" s="18"/>
      <c r="CT272" s="31"/>
      <c r="CU272" s="33"/>
      <c r="CV272" s="67" t="str">
        <f>FLEET7[[#This Row],[Category]]</f>
        <v>Cargo Trailer</v>
      </c>
      <c r="CW272" s="22" t="str">
        <f t="shared" si="8"/>
        <v>HTC-02</v>
      </c>
      <c r="CX272" s="22" t="str">
        <f>IFERROR(TRIM(MID(FLEET7[[#This Row],[Secondary Asset Identifier]], FIND(" - ", FLEET7[[#This Row],[Secondary Asset Identifier]]) + 3, LEN(FLEET7[[#This Row],[Secondary Asset Identifier]]))),FLEET7[[#This Row],[Emp ID]])</f>
        <v/>
      </c>
      <c r="CY27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2" s="22" t="str">
        <f>FLEET7[[#This Row],[Assigned]]</f>
        <v/>
      </c>
      <c r="DA272" s="22" t="str">
        <f t="shared" si="9"/>
        <v>HTC-02</v>
      </c>
    </row>
    <row r="273" spans="1:105" x14ac:dyDescent="0.3">
      <c r="A273" s="17" t="s">
        <v>5060</v>
      </c>
      <c r="B273" s="18" t="s">
        <v>5061</v>
      </c>
      <c r="C273" s="18" t="s">
        <v>3789</v>
      </c>
      <c r="D273" s="18" t="s">
        <v>5230</v>
      </c>
      <c r="E273" s="18" t="s">
        <v>4042</v>
      </c>
      <c r="F273" s="18" t="s">
        <v>3824</v>
      </c>
      <c r="G273" s="18">
        <v>2020</v>
      </c>
      <c r="H273" s="18" t="s">
        <v>5286</v>
      </c>
      <c r="I273" s="19"/>
      <c r="J273" s="18"/>
      <c r="K273" s="20">
        <v>45789.230231481502</v>
      </c>
      <c r="L273" s="18" t="s">
        <v>5191</v>
      </c>
      <c r="M273" s="18"/>
      <c r="N273" s="18"/>
      <c r="O273" s="18"/>
      <c r="P273" s="18"/>
      <c r="Q273" s="18"/>
      <c r="R273" s="18" t="s">
        <v>8481</v>
      </c>
      <c r="S273" s="18"/>
      <c r="T273" s="18" t="s">
        <v>5067</v>
      </c>
      <c r="U273" s="18" t="s">
        <v>5232</v>
      </c>
      <c r="V273" s="18">
        <v>173</v>
      </c>
      <c r="W273" s="18"/>
      <c r="X273" s="18"/>
      <c r="Y273" s="18">
        <v>0</v>
      </c>
      <c r="Z273" s="18">
        <v>0</v>
      </c>
      <c r="AA273" s="18" t="s">
        <v>3789</v>
      </c>
      <c r="AB273" s="18" t="s">
        <v>4303</v>
      </c>
      <c r="AC273" s="18"/>
      <c r="AD273" s="18" t="s">
        <v>5789</v>
      </c>
      <c r="AE273" s="18" t="s">
        <v>5069</v>
      </c>
      <c r="AF273" s="18"/>
      <c r="AG273" s="18"/>
      <c r="AH273" s="18" t="s">
        <v>4304</v>
      </c>
      <c r="AI273" s="18"/>
      <c r="AJ273" s="18"/>
      <c r="AK273" s="18"/>
      <c r="AL273" s="18"/>
      <c r="AM273" s="18"/>
      <c r="AN273" s="18"/>
      <c r="AO273" s="18" t="s">
        <v>5070</v>
      </c>
      <c r="AP273" s="18" t="s">
        <v>5071</v>
      </c>
      <c r="AQ273" s="18">
        <v>0</v>
      </c>
      <c r="AR273" s="18">
        <v>0</v>
      </c>
      <c r="AS273" s="18" t="s">
        <v>5879</v>
      </c>
      <c r="AT273" s="18">
        <v>0</v>
      </c>
      <c r="AU273" s="18">
        <v>0</v>
      </c>
      <c r="AV273" s="18">
        <v>0</v>
      </c>
      <c r="AW273" s="18">
        <v>0</v>
      </c>
      <c r="AX273" s="18" t="s">
        <v>4305</v>
      </c>
      <c r="AY273" s="18"/>
      <c r="AZ273" s="18"/>
      <c r="BA273" s="18"/>
      <c r="BB273" s="18"/>
      <c r="BC273" s="18"/>
      <c r="BD273" s="18"/>
      <c r="BE273" s="18"/>
      <c r="BF273" s="18"/>
      <c r="BG273" s="18"/>
      <c r="BH273" s="18"/>
      <c r="BI273" s="18"/>
      <c r="BJ273" s="18"/>
      <c r="BK273" s="18"/>
      <c r="BL273" s="18"/>
      <c r="BM273" s="18"/>
      <c r="BN273" s="18"/>
      <c r="BO273" s="18"/>
      <c r="BP273" s="18"/>
      <c r="BQ273" s="18"/>
      <c r="BR273" s="18"/>
      <c r="BS273" s="18"/>
      <c r="BT273" s="18"/>
      <c r="BU273" s="18"/>
      <c r="BV273" s="18"/>
      <c r="BW273" s="18"/>
      <c r="BX273" s="18"/>
      <c r="BY273" s="18"/>
      <c r="BZ273" s="18"/>
      <c r="CA273" s="18"/>
      <c r="CB273" s="18"/>
      <c r="CC273" s="18"/>
      <c r="CD273" s="18"/>
      <c r="CE273" s="18"/>
      <c r="CF273" s="18"/>
      <c r="CG273" s="18"/>
      <c r="CH273" s="18"/>
      <c r="CI273" s="18"/>
      <c r="CJ273" s="18" t="s">
        <v>5233</v>
      </c>
      <c r="CK273" s="18" t="s">
        <v>7745</v>
      </c>
      <c r="CL273" s="18"/>
      <c r="CM273" s="18"/>
      <c r="CN273" s="18"/>
      <c r="CO273" s="21">
        <v>44712</v>
      </c>
      <c r="CP273" s="18" t="s">
        <v>5079</v>
      </c>
      <c r="CQ273" s="18"/>
      <c r="CR273" s="21"/>
      <c r="CS273" s="18"/>
      <c r="CT273" s="31"/>
      <c r="CU273" s="33"/>
      <c r="CV273" s="67" t="str">
        <f>FLEET7[[#This Row],[Category]]</f>
        <v>Cargo Trailer</v>
      </c>
      <c r="CW273" s="22" t="str">
        <f t="shared" si="8"/>
        <v>HTC-03</v>
      </c>
      <c r="CX273" s="22" t="str">
        <f>IFERROR(TRIM(MID(FLEET7[[#This Row],[Secondary Asset Identifier]], FIND(" - ", FLEET7[[#This Row],[Secondary Asset Identifier]]) + 3, LEN(FLEET7[[#This Row],[Secondary Asset Identifier]]))),FLEET7[[#This Row],[Emp ID]])</f>
        <v/>
      </c>
      <c r="CY27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3" s="22" t="str">
        <f>FLEET7[[#This Row],[Assigned]]</f>
        <v/>
      </c>
      <c r="DA273" s="22" t="str">
        <f t="shared" si="9"/>
        <v>HTC-03</v>
      </c>
    </row>
    <row r="274" spans="1:105" x14ac:dyDescent="0.3">
      <c r="A274" s="17" t="s">
        <v>5060</v>
      </c>
      <c r="B274" s="18" t="s">
        <v>5061</v>
      </c>
      <c r="C274" s="18" t="s">
        <v>2230</v>
      </c>
      <c r="D274" s="18" t="s">
        <v>5230</v>
      </c>
      <c r="E274" s="18" t="s">
        <v>4021</v>
      </c>
      <c r="F274" s="18" t="s">
        <v>3824</v>
      </c>
      <c r="G274" s="18">
        <v>2018</v>
      </c>
      <c r="H274" s="18" t="s">
        <v>5286</v>
      </c>
      <c r="I274" s="19"/>
      <c r="J274" s="18"/>
      <c r="K274" s="20">
        <v>45789.235706018502</v>
      </c>
      <c r="L274" s="18" t="s">
        <v>5191</v>
      </c>
      <c r="M274" s="18"/>
      <c r="N274" s="18"/>
      <c r="O274" s="18"/>
      <c r="P274" s="18"/>
      <c r="Q274" s="18"/>
      <c r="R274" s="18" t="s">
        <v>5066</v>
      </c>
      <c r="S274" s="18"/>
      <c r="T274" s="18" t="s">
        <v>5067</v>
      </c>
      <c r="U274" s="18" t="s">
        <v>5232</v>
      </c>
      <c r="V274" s="18">
        <v>551</v>
      </c>
      <c r="W274" s="18"/>
      <c r="X274" s="18"/>
      <c r="Y274" s="18">
        <v>0</v>
      </c>
      <c r="Z274" s="18">
        <v>0</v>
      </c>
      <c r="AA274" s="18" t="s">
        <v>2230</v>
      </c>
      <c r="AB274" s="18" t="s">
        <v>4306</v>
      </c>
      <c r="AC274" s="18"/>
      <c r="AD274" s="18" t="s">
        <v>5401</v>
      </c>
      <c r="AE274" s="18" t="s">
        <v>5069</v>
      </c>
      <c r="AF274" s="18"/>
      <c r="AG274" s="18"/>
      <c r="AH274" s="18" t="s">
        <v>4307</v>
      </c>
      <c r="AI274" s="18"/>
      <c r="AJ274" s="18"/>
      <c r="AK274" s="18"/>
      <c r="AL274" s="18"/>
      <c r="AM274" s="18"/>
      <c r="AN274" s="18"/>
      <c r="AO274" s="18" t="s">
        <v>5070</v>
      </c>
      <c r="AP274" s="18" t="s">
        <v>5071</v>
      </c>
      <c r="AQ274" s="18">
        <v>0</v>
      </c>
      <c r="AR274" s="18">
        <v>0</v>
      </c>
      <c r="AS274" s="18" t="s">
        <v>5879</v>
      </c>
      <c r="AT274" s="18">
        <v>0</v>
      </c>
      <c r="AU274" s="18">
        <v>0</v>
      </c>
      <c r="AV274" s="18">
        <v>0</v>
      </c>
      <c r="AW274" s="18">
        <v>0</v>
      </c>
      <c r="AX274" s="18"/>
      <c r="AY274" s="18"/>
      <c r="AZ274" s="18"/>
      <c r="BA274" s="18"/>
      <c r="BB274" s="18"/>
      <c r="BC274" s="18"/>
      <c r="BD274" s="18"/>
      <c r="BE274" s="18"/>
      <c r="BF274" s="18"/>
      <c r="BG274" s="18"/>
      <c r="BH274" s="18"/>
      <c r="BI274" s="18"/>
      <c r="BJ274" s="18"/>
      <c r="BK274" s="18"/>
      <c r="BL274" s="18"/>
      <c r="BM274" s="18"/>
      <c r="BN274" s="18"/>
      <c r="BO274" s="18"/>
      <c r="BP274" s="18"/>
      <c r="BQ274" s="18"/>
      <c r="BR274" s="18"/>
      <c r="BS274" s="18"/>
      <c r="BT274" s="18"/>
      <c r="BU274" s="18"/>
      <c r="BV274" s="18"/>
      <c r="BW274" s="18"/>
      <c r="BX274" s="18"/>
      <c r="BY274" s="18"/>
      <c r="BZ274" s="18"/>
      <c r="CA274" s="18"/>
      <c r="CB274" s="18"/>
      <c r="CC274" s="18"/>
      <c r="CD274" s="18"/>
      <c r="CE274" s="18"/>
      <c r="CF274" s="18"/>
      <c r="CG274" s="18"/>
      <c r="CH274" s="18"/>
      <c r="CI274" s="18"/>
      <c r="CJ274" s="18" t="s">
        <v>5233</v>
      </c>
      <c r="CK274" s="18" t="s">
        <v>5402</v>
      </c>
      <c r="CL274" s="18"/>
      <c r="CM274" s="18"/>
      <c r="CN274" s="18"/>
      <c r="CO274" s="21">
        <v>45900</v>
      </c>
      <c r="CP274" s="18" t="s">
        <v>5079</v>
      </c>
      <c r="CQ274" s="18"/>
      <c r="CR274" s="21"/>
      <c r="CS274" s="18"/>
      <c r="CT274" s="31"/>
      <c r="CU274" s="33"/>
      <c r="CV274" s="67" t="str">
        <f>FLEET7[[#This Row],[Category]]</f>
        <v>Cargo Trailer</v>
      </c>
      <c r="CW274" s="22" t="str">
        <f t="shared" si="8"/>
        <v>HTC-04</v>
      </c>
      <c r="CX274" s="22" t="str">
        <f>IFERROR(TRIM(MID(FLEET7[[#This Row],[Secondary Asset Identifier]], FIND(" - ", FLEET7[[#This Row],[Secondary Asset Identifier]]) + 3, LEN(FLEET7[[#This Row],[Secondary Asset Identifier]]))),FLEET7[[#This Row],[Emp ID]])</f>
        <v/>
      </c>
      <c r="CY27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4" s="22" t="str">
        <f>FLEET7[[#This Row],[Assigned]]</f>
        <v/>
      </c>
      <c r="DA274" s="22" t="str">
        <f t="shared" si="9"/>
        <v>HTC-04</v>
      </c>
    </row>
    <row r="275" spans="1:105" x14ac:dyDescent="0.3">
      <c r="A275" s="17" t="s">
        <v>5060</v>
      </c>
      <c r="B275" s="18" t="s">
        <v>5061</v>
      </c>
      <c r="C275" s="18" t="s">
        <v>2232</v>
      </c>
      <c r="D275" s="18" t="s">
        <v>5230</v>
      </c>
      <c r="E275" s="18" t="s">
        <v>4021</v>
      </c>
      <c r="F275" s="18" t="s">
        <v>3824</v>
      </c>
      <c r="G275" s="18">
        <v>2020</v>
      </c>
      <c r="H275" s="18" t="s">
        <v>5286</v>
      </c>
      <c r="I275" s="19"/>
      <c r="J275" s="18"/>
      <c r="K275" s="20">
        <v>45789.232650462996</v>
      </c>
      <c r="L275" s="18" t="s">
        <v>5191</v>
      </c>
      <c r="M275" s="18"/>
      <c r="N275" s="18"/>
      <c r="O275" s="18"/>
      <c r="P275" s="18"/>
      <c r="Q275" s="18"/>
      <c r="R275" s="18" t="s">
        <v>5924</v>
      </c>
      <c r="S275" s="18"/>
      <c r="T275" s="18" t="s">
        <v>5067</v>
      </c>
      <c r="U275" s="18" t="s">
        <v>5232</v>
      </c>
      <c r="V275" s="18">
        <v>417</v>
      </c>
      <c r="W275" s="18"/>
      <c r="X275" s="18"/>
      <c r="Y275" s="18">
        <v>0</v>
      </c>
      <c r="Z275" s="18">
        <v>0</v>
      </c>
      <c r="AA275" s="18" t="s">
        <v>2232</v>
      </c>
      <c r="AB275" s="18" t="s">
        <v>4308</v>
      </c>
      <c r="AC275" s="18"/>
      <c r="AD275" s="18" t="s">
        <v>4310</v>
      </c>
      <c r="AE275" s="18" t="s">
        <v>5069</v>
      </c>
      <c r="AF275" s="18"/>
      <c r="AG275" s="18"/>
      <c r="AH275" s="18" t="s">
        <v>4309</v>
      </c>
      <c r="AI275" s="18"/>
      <c r="AJ275" s="18"/>
      <c r="AK275" s="18"/>
      <c r="AL275" s="18"/>
      <c r="AM275" s="18"/>
      <c r="AN275" s="18"/>
      <c r="AO275" s="18" t="s">
        <v>5070</v>
      </c>
      <c r="AP275" s="18" t="s">
        <v>5071</v>
      </c>
      <c r="AQ275" s="18">
        <v>0</v>
      </c>
      <c r="AR275" s="18">
        <v>0</v>
      </c>
      <c r="AS275" s="18" t="s">
        <v>5879</v>
      </c>
      <c r="AT275" s="18">
        <v>0</v>
      </c>
      <c r="AU275" s="18">
        <v>0</v>
      </c>
      <c r="AV275" s="18">
        <v>0</v>
      </c>
      <c r="AW275" s="18">
        <v>0</v>
      </c>
      <c r="AX275" s="18" t="s">
        <v>7746</v>
      </c>
      <c r="AY275" s="18"/>
      <c r="AZ275" s="18"/>
      <c r="BA275" s="18"/>
      <c r="BB275" s="18"/>
      <c r="BC275" s="18"/>
      <c r="BD275" s="18"/>
      <c r="BE275" s="18"/>
      <c r="BF275" s="18" t="s">
        <v>5931</v>
      </c>
      <c r="BG275" s="18"/>
      <c r="BH275" s="18"/>
      <c r="BI275" s="18"/>
      <c r="BJ275" s="18"/>
      <c r="BK275" s="18"/>
      <c r="BL275" s="18"/>
      <c r="BM275" s="18"/>
      <c r="BN275" s="18"/>
      <c r="BO275" s="18"/>
      <c r="BP275" s="18"/>
      <c r="BQ275" s="18"/>
      <c r="BR275" s="18"/>
      <c r="BS275" s="18"/>
      <c r="BT275" s="18"/>
      <c r="BU275" s="18"/>
      <c r="BV275" s="18"/>
      <c r="BW275" s="18"/>
      <c r="BX275" s="18"/>
      <c r="BY275" s="18"/>
      <c r="BZ275" s="18"/>
      <c r="CA275" s="18"/>
      <c r="CB275" s="18"/>
      <c r="CC275" s="18"/>
      <c r="CD275" s="18"/>
      <c r="CE275" s="18"/>
      <c r="CF275" s="18"/>
      <c r="CG275" s="18"/>
      <c r="CH275" s="18"/>
      <c r="CI275" s="18"/>
      <c r="CJ275" s="18" t="s">
        <v>5233</v>
      </c>
      <c r="CK275" s="18" t="s">
        <v>5437</v>
      </c>
      <c r="CL275" s="18">
        <v>4</v>
      </c>
      <c r="CM275" s="18"/>
      <c r="CN275" s="18"/>
      <c r="CO275" s="21">
        <v>45869</v>
      </c>
      <c r="CP275" s="21" t="s">
        <v>5079</v>
      </c>
      <c r="CQ275" s="18"/>
      <c r="CR275" s="21"/>
      <c r="CS275" s="18"/>
      <c r="CT275" s="31"/>
      <c r="CU275" s="33"/>
      <c r="CV275" s="67" t="str">
        <f>FLEET7[[#This Row],[Category]]</f>
        <v>Cargo Trailer</v>
      </c>
      <c r="CW275" s="22" t="str">
        <f t="shared" si="8"/>
        <v>HTC-05</v>
      </c>
      <c r="CX275" s="22" t="str">
        <f>IFERROR(TRIM(MID(FLEET7[[#This Row],[Secondary Asset Identifier]], FIND(" - ", FLEET7[[#This Row],[Secondary Asset Identifier]]) + 3, LEN(FLEET7[[#This Row],[Secondary Asset Identifier]]))),FLEET7[[#This Row],[Emp ID]])</f>
        <v/>
      </c>
      <c r="CY27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5" s="22" t="str">
        <f>FLEET7[[#This Row],[Assigned]]</f>
        <v/>
      </c>
      <c r="DA275" s="22" t="str">
        <f t="shared" si="9"/>
        <v>HTC-05</v>
      </c>
    </row>
    <row r="276" spans="1:105" x14ac:dyDescent="0.3">
      <c r="A276" s="17" t="s">
        <v>5060</v>
      </c>
      <c r="B276" s="18" t="s">
        <v>5061</v>
      </c>
      <c r="C276" s="18" t="s">
        <v>4311</v>
      </c>
      <c r="D276" s="18" t="s">
        <v>5230</v>
      </c>
      <c r="E276" s="18" t="s">
        <v>4038</v>
      </c>
      <c r="F276" s="18" t="s">
        <v>3824</v>
      </c>
      <c r="G276" s="18">
        <v>2020</v>
      </c>
      <c r="H276" s="18" t="s">
        <v>5286</v>
      </c>
      <c r="I276" s="19"/>
      <c r="J276" s="18"/>
      <c r="K276" s="20"/>
      <c r="L276" s="18"/>
      <c r="M276" s="18"/>
      <c r="N276" s="18"/>
      <c r="O276" s="18"/>
      <c r="P276" s="18"/>
      <c r="Q276" s="18"/>
      <c r="R276" s="18"/>
      <c r="S276" s="18"/>
      <c r="T276" s="18" t="s">
        <v>5067</v>
      </c>
      <c r="U276" s="18" t="s">
        <v>5232</v>
      </c>
      <c r="V276" s="18"/>
      <c r="W276" s="18"/>
      <c r="X276" s="18"/>
      <c r="Y276" s="18"/>
      <c r="Z276" s="18"/>
      <c r="AA276" s="18" t="s">
        <v>1742</v>
      </c>
      <c r="AB276" s="18" t="s">
        <v>4312</v>
      </c>
      <c r="AC276" s="18"/>
      <c r="AD276" s="18"/>
      <c r="AE276" s="18" t="s">
        <v>5069</v>
      </c>
      <c r="AF276" s="18"/>
      <c r="AG276" s="18"/>
      <c r="AH276" s="18" t="s">
        <v>4313</v>
      </c>
      <c r="AI276" s="18"/>
      <c r="AJ276" s="18"/>
      <c r="AK276" s="18"/>
      <c r="AL276" s="18"/>
      <c r="AM276" s="18"/>
      <c r="AN276" s="18"/>
      <c r="AO276" s="18" t="s">
        <v>5070</v>
      </c>
      <c r="AP276" s="18" t="s">
        <v>5071</v>
      </c>
      <c r="AQ276" s="18">
        <v>0</v>
      </c>
      <c r="AR276" s="18">
        <v>0</v>
      </c>
      <c r="AS276" s="18" t="s">
        <v>5879</v>
      </c>
      <c r="AT276" s="18">
        <v>0</v>
      </c>
      <c r="AU276" s="18">
        <v>0</v>
      </c>
      <c r="AV276" s="18">
        <v>0</v>
      </c>
      <c r="AW276" s="18">
        <v>0</v>
      </c>
      <c r="AX276" s="18"/>
      <c r="AY276" s="18"/>
      <c r="AZ276" s="18"/>
      <c r="BA276" s="18"/>
      <c r="BB276" s="18"/>
      <c r="BC276" s="18"/>
      <c r="BD276" s="18"/>
      <c r="BE276" s="18"/>
      <c r="BF276" s="18"/>
      <c r="BG276" s="18"/>
      <c r="BH276" s="18"/>
      <c r="BI276" s="18"/>
      <c r="BJ276" s="18"/>
      <c r="BK276" s="18"/>
      <c r="BL276" s="18"/>
      <c r="BM276" s="18"/>
      <c r="BN276" s="18"/>
      <c r="BO276" s="18"/>
      <c r="BP276" s="18"/>
      <c r="BQ276" s="18"/>
      <c r="BR276" s="18"/>
      <c r="BS276" s="18"/>
      <c r="BT276" s="18"/>
      <c r="BU276" s="18"/>
      <c r="BV276" s="18"/>
      <c r="BW276" s="18"/>
      <c r="BX276" s="18"/>
      <c r="BY276" s="18"/>
      <c r="BZ276" s="18"/>
      <c r="CA276" s="18"/>
      <c r="CB276" s="18"/>
      <c r="CC276" s="18"/>
      <c r="CD276" s="18"/>
      <c r="CE276" s="18"/>
      <c r="CF276" s="18"/>
      <c r="CG276" s="18"/>
      <c r="CH276" s="18"/>
      <c r="CI276" s="18"/>
      <c r="CJ276" s="18"/>
      <c r="CK276" s="18"/>
      <c r="CL276" s="18"/>
      <c r="CM276" s="18"/>
      <c r="CN276" s="18"/>
      <c r="CO276" s="21"/>
      <c r="CP276" s="18" t="s">
        <v>5079</v>
      </c>
      <c r="CQ276" s="18"/>
      <c r="CR276" s="21"/>
      <c r="CS276" s="18"/>
      <c r="CT276" s="31"/>
      <c r="CU276" s="33"/>
      <c r="CV276" s="67" t="str">
        <f>FLEET7[[#This Row],[Category]]</f>
        <v>Cargo Trailer</v>
      </c>
      <c r="CW276" s="22" t="str">
        <f t="shared" si="8"/>
        <v>HTC-06</v>
      </c>
      <c r="CX276" s="22" t="str">
        <f>IFERROR(TRIM(MID(FLEET7[[#This Row],[Secondary Asset Identifier]], FIND(" - ", FLEET7[[#This Row],[Secondary Asset Identifier]]) + 3, LEN(FLEET7[[#This Row],[Secondary Asset Identifier]]))),FLEET7[[#This Row],[Emp ID]])</f>
        <v/>
      </c>
      <c r="CY27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6" s="22" t="str">
        <f>FLEET7[[#This Row],[Assigned]]</f>
        <v/>
      </c>
      <c r="DA276" s="22" t="str">
        <f t="shared" si="9"/>
        <v>HTC-06</v>
      </c>
    </row>
    <row r="277" spans="1:105" x14ac:dyDescent="0.3">
      <c r="A277" s="17" t="s">
        <v>5060</v>
      </c>
      <c r="B277" s="18" t="s">
        <v>5061</v>
      </c>
      <c r="C277" s="18" t="s">
        <v>7747</v>
      </c>
      <c r="D277" s="18" t="s">
        <v>5230</v>
      </c>
      <c r="E277" s="18" t="s">
        <v>4042</v>
      </c>
      <c r="F277" s="18" t="s">
        <v>3824</v>
      </c>
      <c r="G277" s="18">
        <v>2021</v>
      </c>
      <c r="H277" s="18" t="s">
        <v>5286</v>
      </c>
      <c r="I277" s="19"/>
      <c r="J277" s="18"/>
      <c r="K277" s="20">
        <v>45787.3126388889</v>
      </c>
      <c r="L277" s="18" t="s">
        <v>5191</v>
      </c>
      <c r="M277" s="18"/>
      <c r="N277" s="18"/>
      <c r="O277" s="18"/>
      <c r="P277" s="18"/>
      <c r="Q277" s="18"/>
      <c r="R277" s="18" t="s">
        <v>7625</v>
      </c>
      <c r="S277" s="18"/>
      <c r="T277" s="18" t="s">
        <v>5067</v>
      </c>
      <c r="U277" s="18" t="s">
        <v>5232</v>
      </c>
      <c r="V277" s="18">
        <v>173</v>
      </c>
      <c r="W277" s="18"/>
      <c r="X277" s="18"/>
      <c r="Y277" s="18">
        <v>0</v>
      </c>
      <c r="Z277" s="18">
        <v>0</v>
      </c>
      <c r="AA277" s="18" t="s">
        <v>400</v>
      </c>
      <c r="AB277" s="18" t="s">
        <v>4314</v>
      </c>
      <c r="AC277" s="18"/>
      <c r="AD277" s="18" t="s">
        <v>7748</v>
      </c>
      <c r="AE277" s="18" t="s">
        <v>5069</v>
      </c>
      <c r="AF277" s="18"/>
      <c r="AG277" s="18"/>
      <c r="AH277" s="18" t="s">
        <v>4315</v>
      </c>
      <c r="AI277" s="18"/>
      <c r="AJ277" s="18"/>
      <c r="AK277" s="18"/>
      <c r="AL277" s="18"/>
      <c r="AM277" s="18"/>
      <c r="AN277" s="18"/>
      <c r="AO277" s="18" t="s">
        <v>5070</v>
      </c>
      <c r="AP277" s="18" t="s">
        <v>5071</v>
      </c>
      <c r="AQ277" s="18">
        <v>0</v>
      </c>
      <c r="AR277" s="18">
        <v>0</v>
      </c>
      <c r="AS277" s="18" t="s">
        <v>5879</v>
      </c>
      <c r="AT277" s="18">
        <v>0</v>
      </c>
      <c r="AU277" s="18">
        <v>0</v>
      </c>
      <c r="AV277" s="18">
        <v>0</v>
      </c>
      <c r="AW277" s="18">
        <v>0</v>
      </c>
      <c r="AX277" s="18"/>
      <c r="AY277" s="18"/>
      <c r="AZ277" s="18"/>
      <c r="BA277" s="18"/>
      <c r="BB277" s="18"/>
      <c r="BC277" s="18"/>
      <c r="BD277" s="18"/>
      <c r="BE277" s="18"/>
      <c r="BF277" s="18"/>
      <c r="BG277" s="18"/>
      <c r="BH277" s="18"/>
      <c r="BI277" s="18"/>
      <c r="BJ277" s="18"/>
      <c r="BK277" s="18"/>
      <c r="BL277" s="18"/>
      <c r="BM277" s="18"/>
      <c r="BN277" s="18"/>
      <c r="BO277" s="18"/>
      <c r="BP277" s="18"/>
      <c r="BQ277" s="18"/>
      <c r="BR277" s="18"/>
      <c r="BS277" s="18"/>
      <c r="BT277" s="18"/>
      <c r="BU277" s="18"/>
      <c r="BV277" s="18"/>
      <c r="BW277" s="18"/>
      <c r="BX277" s="18"/>
      <c r="BY277" s="18"/>
      <c r="BZ277" s="18"/>
      <c r="CA277" s="18"/>
      <c r="CB277" s="18"/>
      <c r="CC277" s="18"/>
      <c r="CD277" s="18"/>
      <c r="CE277" s="18"/>
      <c r="CF277" s="18"/>
      <c r="CG277" s="18"/>
      <c r="CH277" s="18"/>
      <c r="CI277" s="18"/>
      <c r="CJ277" s="18" t="s">
        <v>5233</v>
      </c>
      <c r="CK277" s="18" t="s">
        <v>7749</v>
      </c>
      <c r="CL277" s="18"/>
      <c r="CM277" s="18"/>
      <c r="CN277" s="18"/>
      <c r="CO277" s="21">
        <v>44712</v>
      </c>
      <c r="CP277" s="21" t="s">
        <v>5079</v>
      </c>
      <c r="CQ277" s="18"/>
      <c r="CR277" s="21"/>
      <c r="CS277" s="18"/>
      <c r="CT277" s="31"/>
      <c r="CU277" s="33"/>
      <c r="CV277" s="67" t="str">
        <f>FLEET7[[#This Row],[Category]]</f>
        <v>Cargo Trailer</v>
      </c>
      <c r="CW277" s="22" t="str">
        <f t="shared" si="8"/>
        <v>HTC-07</v>
      </c>
      <c r="CX277" s="22" t="str">
        <f>IFERROR(TRIM(MID(FLEET7[[#This Row],[Secondary Asset Identifier]], FIND(" - ", FLEET7[[#This Row],[Secondary Asset Identifier]]) + 3, LEN(FLEET7[[#This Row],[Secondary Asset Identifier]]))),FLEET7[[#This Row],[Emp ID]])</f>
        <v>ALONZO GONZALEZ</v>
      </c>
      <c r="CY27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ALONZO GONZALEZ</v>
      </c>
      <c r="CZ277" s="22" t="str">
        <f>FLEET7[[#This Row],[Assigned]]</f>
        <v>ALONZO GONZALEZ</v>
      </c>
      <c r="DA277" s="22" t="str">
        <f t="shared" si="9"/>
        <v>HTC-07</v>
      </c>
    </row>
    <row r="278" spans="1:105" x14ac:dyDescent="0.3">
      <c r="A278" s="17" t="s">
        <v>5060</v>
      </c>
      <c r="B278" s="18" t="s">
        <v>5061</v>
      </c>
      <c r="C278" s="18" t="s">
        <v>4316</v>
      </c>
      <c r="D278" s="18" t="s">
        <v>5230</v>
      </c>
      <c r="E278" s="18" t="s">
        <v>4042</v>
      </c>
      <c r="F278" s="18" t="s">
        <v>3824</v>
      </c>
      <c r="G278" s="18">
        <v>2021</v>
      </c>
      <c r="H278" s="18" t="s">
        <v>5286</v>
      </c>
      <c r="I278" s="19"/>
      <c r="J278" s="18"/>
      <c r="K278" s="20">
        <v>45789.2350925926</v>
      </c>
      <c r="L278" s="18" t="s">
        <v>5191</v>
      </c>
      <c r="M278" s="18"/>
      <c r="N278" s="18"/>
      <c r="O278" s="18"/>
      <c r="P278" s="18"/>
      <c r="Q278" s="18"/>
      <c r="R278" s="18" t="s">
        <v>5066</v>
      </c>
      <c r="S278" s="18"/>
      <c r="T278" s="18" t="s">
        <v>5067</v>
      </c>
      <c r="U278" s="18" t="s">
        <v>5232</v>
      </c>
      <c r="V278" s="18">
        <v>339</v>
      </c>
      <c r="W278" s="18"/>
      <c r="X278" s="18"/>
      <c r="Y278" s="18">
        <v>0</v>
      </c>
      <c r="Z278" s="18">
        <v>0</v>
      </c>
      <c r="AA278" s="18" t="s">
        <v>4316</v>
      </c>
      <c r="AB278" s="18" t="s">
        <v>4317</v>
      </c>
      <c r="AC278" s="18"/>
      <c r="AD278" s="18" t="s">
        <v>5363</v>
      </c>
      <c r="AE278" s="18" t="s">
        <v>5069</v>
      </c>
      <c r="AF278" s="18"/>
      <c r="AG278" s="18"/>
      <c r="AH278" s="18" t="s">
        <v>4318</v>
      </c>
      <c r="AI278" s="18"/>
      <c r="AJ278" s="18"/>
      <c r="AK278" s="18"/>
      <c r="AL278" s="18"/>
      <c r="AM278" s="18"/>
      <c r="AN278" s="18"/>
      <c r="AO278" s="18" t="s">
        <v>5070</v>
      </c>
      <c r="AP278" s="18" t="s">
        <v>5071</v>
      </c>
      <c r="AQ278" s="18">
        <v>0</v>
      </c>
      <c r="AR278" s="18">
        <v>0</v>
      </c>
      <c r="AS278" s="18" t="s">
        <v>5879</v>
      </c>
      <c r="AT278" s="18">
        <v>0</v>
      </c>
      <c r="AU278" s="18">
        <v>0</v>
      </c>
      <c r="AV278" s="18">
        <v>0</v>
      </c>
      <c r="AW278" s="18">
        <v>0</v>
      </c>
      <c r="AX278" s="18"/>
      <c r="AY278" s="18"/>
      <c r="AZ278" s="18"/>
      <c r="BA278" s="18"/>
      <c r="BB278" s="18"/>
      <c r="BC278" s="18"/>
      <c r="BD278" s="18"/>
      <c r="BE278" s="18"/>
      <c r="BF278" s="18"/>
      <c r="BG278" s="18"/>
      <c r="BH278" s="18"/>
      <c r="BI278" s="18"/>
      <c r="BJ278" s="18"/>
      <c r="BK278" s="18"/>
      <c r="BL278" s="18"/>
      <c r="BM278" s="18"/>
      <c r="BN278" s="18"/>
      <c r="BO278" s="18"/>
      <c r="BP278" s="18"/>
      <c r="BQ278" s="18"/>
      <c r="BR278" s="18"/>
      <c r="BS278" s="18"/>
      <c r="BT278" s="18"/>
      <c r="BU278" s="18"/>
      <c r="BV278" s="18"/>
      <c r="BW278" s="18"/>
      <c r="BX278" s="18"/>
      <c r="BY278" s="18"/>
      <c r="BZ278" s="18"/>
      <c r="CA278" s="18"/>
      <c r="CB278" s="18"/>
      <c r="CC278" s="18"/>
      <c r="CD278" s="18"/>
      <c r="CE278" s="18"/>
      <c r="CF278" s="18"/>
      <c r="CG278" s="18"/>
      <c r="CH278" s="18"/>
      <c r="CI278" s="18"/>
      <c r="CJ278" s="18" t="s">
        <v>5233</v>
      </c>
      <c r="CK278" s="18" t="s">
        <v>5364</v>
      </c>
      <c r="CL278" s="18"/>
      <c r="CM278" s="18"/>
      <c r="CN278" s="18"/>
      <c r="CO278" s="21">
        <v>45900</v>
      </c>
      <c r="CP278" s="18" t="s">
        <v>5079</v>
      </c>
      <c r="CQ278" s="18"/>
      <c r="CR278" s="21"/>
      <c r="CS278" s="18"/>
      <c r="CT278" s="31"/>
      <c r="CU278" s="33"/>
      <c r="CV278" s="67" t="str">
        <f>FLEET7[[#This Row],[Category]]</f>
        <v>Cargo Trailer</v>
      </c>
      <c r="CW278" s="22" t="str">
        <f t="shared" si="8"/>
        <v>HTC-08</v>
      </c>
      <c r="CX278" s="22" t="str">
        <f>IFERROR(TRIM(MID(FLEET7[[#This Row],[Secondary Asset Identifier]], FIND(" - ", FLEET7[[#This Row],[Secondary Asset Identifier]]) + 3, LEN(FLEET7[[#This Row],[Secondary Asset Identifier]]))),FLEET7[[#This Row],[Emp ID]])</f>
        <v/>
      </c>
      <c r="CY27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8" s="22" t="str">
        <f>FLEET7[[#This Row],[Assigned]]</f>
        <v/>
      </c>
      <c r="DA278" s="22" t="str">
        <f t="shared" si="9"/>
        <v>HTC-08</v>
      </c>
    </row>
    <row r="279" spans="1:105" x14ac:dyDescent="0.3">
      <c r="A279" s="17" t="s">
        <v>5060</v>
      </c>
      <c r="B279" s="18" t="s">
        <v>5061</v>
      </c>
      <c r="C279" s="18" t="s">
        <v>4319</v>
      </c>
      <c r="D279" s="18" t="s">
        <v>5230</v>
      </c>
      <c r="E279" s="18" t="s">
        <v>4042</v>
      </c>
      <c r="F279" s="18" t="s">
        <v>3824</v>
      </c>
      <c r="G279" s="18">
        <v>2022</v>
      </c>
      <c r="H279" s="18" t="s">
        <v>5286</v>
      </c>
      <c r="I279" s="19"/>
      <c r="J279" s="18"/>
      <c r="K279" s="20">
        <v>45789.234409722201</v>
      </c>
      <c r="L279" s="18" t="s">
        <v>5191</v>
      </c>
      <c r="M279" s="18"/>
      <c r="N279" s="18"/>
      <c r="O279" s="18"/>
      <c r="P279" s="18"/>
      <c r="Q279" s="18"/>
      <c r="R279" s="18" t="s">
        <v>7845</v>
      </c>
      <c r="S279" s="18"/>
      <c r="T279" s="18" t="s">
        <v>5067</v>
      </c>
      <c r="U279" s="18" t="s">
        <v>5232</v>
      </c>
      <c r="V279" s="18">
        <v>625</v>
      </c>
      <c r="W279" s="18"/>
      <c r="X279" s="18"/>
      <c r="Y279" s="18">
        <v>0</v>
      </c>
      <c r="Z279" s="18">
        <v>0</v>
      </c>
      <c r="AA279" s="18" t="s">
        <v>4319</v>
      </c>
      <c r="AB279" s="18" t="s">
        <v>4320</v>
      </c>
      <c r="AC279" s="18"/>
      <c r="AD279" s="18" t="s">
        <v>4322</v>
      </c>
      <c r="AE279" s="18" t="s">
        <v>5069</v>
      </c>
      <c r="AF279" s="18"/>
      <c r="AG279" s="18"/>
      <c r="AH279" s="18" t="s">
        <v>4321</v>
      </c>
      <c r="AI279" s="18"/>
      <c r="AJ279" s="18"/>
      <c r="AK279" s="18"/>
      <c r="AL279" s="18"/>
      <c r="AM279" s="18"/>
      <c r="AN279" s="18"/>
      <c r="AO279" s="18" t="s">
        <v>5070</v>
      </c>
      <c r="AP279" s="18" t="s">
        <v>5071</v>
      </c>
      <c r="AQ279" s="18">
        <v>0</v>
      </c>
      <c r="AR279" s="18">
        <v>0</v>
      </c>
      <c r="AS279" s="18" t="s">
        <v>5879</v>
      </c>
      <c r="AT279" s="18">
        <v>0</v>
      </c>
      <c r="AU279" s="18">
        <v>0</v>
      </c>
      <c r="AV279" s="18">
        <v>0</v>
      </c>
      <c r="AW279" s="18">
        <v>0</v>
      </c>
      <c r="AX279" s="18"/>
      <c r="AY279" s="18"/>
      <c r="AZ279" s="18"/>
      <c r="BA279" s="18"/>
      <c r="BB279" s="18"/>
      <c r="BC279" s="18"/>
      <c r="BD279" s="18"/>
      <c r="BE279" s="18"/>
      <c r="BF279" s="18"/>
      <c r="BG279" s="18"/>
      <c r="BH279" s="18"/>
      <c r="BI279" s="18"/>
      <c r="BJ279" s="18"/>
      <c r="BK279" s="18"/>
      <c r="BL279" s="18"/>
      <c r="BM279" s="18"/>
      <c r="BN279" s="18"/>
      <c r="BO279" s="18"/>
      <c r="BP279" s="18"/>
      <c r="BQ279" s="18"/>
      <c r="BR279" s="18"/>
      <c r="BS279" s="18"/>
      <c r="BT279" s="18"/>
      <c r="BU279" s="18"/>
      <c r="BV279" s="18"/>
      <c r="BW279" s="18"/>
      <c r="BX279" s="18"/>
      <c r="BY279" s="18"/>
      <c r="BZ279" s="18"/>
      <c r="CA279" s="18"/>
      <c r="CB279" s="18"/>
      <c r="CC279" s="18"/>
      <c r="CD279" s="18"/>
      <c r="CE279" s="18"/>
      <c r="CF279" s="18"/>
      <c r="CG279" s="18"/>
      <c r="CH279" s="18"/>
      <c r="CI279" s="18"/>
      <c r="CJ279" s="18" t="s">
        <v>5233</v>
      </c>
      <c r="CK279" s="18" t="s">
        <v>5403</v>
      </c>
      <c r="CL279" s="18"/>
      <c r="CM279" s="18"/>
      <c r="CN279" s="18"/>
      <c r="CO279" s="21">
        <v>45777</v>
      </c>
      <c r="CP279" s="18" t="s">
        <v>5079</v>
      </c>
      <c r="CQ279" s="18"/>
      <c r="CR279" s="21"/>
      <c r="CS279" s="18"/>
      <c r="CT279" s="31"/>
      <c r="CU279" s="33"/>
      <c r="CV279" s="67" t="str">
        <f>FLEET7[[#This Row],[Category]]</f>
        <v>Cargo Trailer</v>
      </c>
      <c r="CW279" s="22" t="str">
        <f t="shared" si="8"/>
        <v>HTC-09</v>
      </c>
      <c r="CX279" s="22" t="str">
        <f>IFERROR(TRIM(MID(FLEET7[[#This Row],[Secondary Asset Identifier]], FIND(" - ", FLEET7[[#This Row],[Secondary Asset Identifier]]) + 3, LEN(FLEET7[[#This Row],[Secondary Asset Identifier]]))),FLEET7[[#This Row],[Emp ID]])</f>
        <v/>
      </c>
      <c r="CY27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79" s="22" t="str">
        <f>FLEET7[[#This Row],[Assigned]]</f>
        <v/>
      </c>
      <c r="DA279" s="22" t="str">
        <f t="shared" si="9"/>
        <v>HTC-09</v>
      </c>
    </row>
    <row r="280" spans="1:105" x14ac:dyDescent="0.3">
      <c r="A280" s="17" t="s">
        <v>5060</v>
      </c>
      <c r="B280" s="18" t="s">
        <v>5061</v>
      </c>
      <c r="C280" s="18" t="s">
        <v>4323</v>
      </c>
      <c r="D280" s="18" t="s">
        <v>5230</v>
      </c>
      <c r="E280" s="18" t="s">
        <v>3827</v>
      </c>
      <c r="F280" s="18" t="s">
        <v>3824</v>
      </c>
      <c r="G280" s="18">
        <v>2020</v>
      </c>
      <c r="H280" s="18" t="s">
        <v>5306</v>
      </c>
      <c r="I280" s="19"/>
      <c r="J280" s="18"/>
      <c r="K280" s="20"/>
      <c r="L280" s="18"/>
      <c r="M280" s="18"/>
      <c r="N280" s="18"/>
      <c r="O280" s="18"/>
      <c r="P280" s="18"/>
      <c r="Q280" s="18"/>
      <c r="R280" s="18"/>
      <c r="S280" s="18"/>
      <c r="T280" s="18" t="s">
        <v>5067</v>
      </c>
      <c r="U280" s="18" t="s">
        <v>5232</v>
      </c>
      <c r="V280" s="18"/>
      <c r="W280" s="18"/>
      <c r="X280" s="18"/>
      <c r="Y280" s="18"/>
      <c r="Z280" s="18"/>
      <c r="AA280" s="18" t="s">
        <v>4323</v>
      </c>
      <c r="AB280" s="18" t="s">
        <v>4324</v>
      </c>
      <c r="AC280" s="18"/>
      <c r="AD280" s="18"/>
      <c r="AE280" s="18" t="s">
        <v>5069</v>
      </c>
      <c r="AF280" s="18"/>
      <c r="AG280" s="18"/>
      <c r="AH280" s="18" t="s">
        <v>4325</v>
      </c>
      <c r="AI280" s="18"/>
      <c r="AJ280" s="18"/>
      <c r="AK280" s="18"/>
      <c r="AL280" s="18"/>
      <c r="AM280" s="18"/>
      <c r="AN280" s="18"/>
      <c r="AO280" s="18" t="s">
        <v>5070</v>
      </c>
      <c r="AP280" s="18" t="s">
        <v>5071</v>
      </c>
      <c r="AQ280" s="18"/>
      <c r="AR280" s="18">
        <v>0</v>
      </c>
      <c r="AS280" s="18" t="s">
        <v>5879</v>
      </c>
      <c r="AT280" s="18"/>
      <c r="AU280" s="18">
        <v>0</v>
      </c>
      <c r="AV280" s="18">
        <v>0</v>
      </c>
      <c r="AW280" s="18">
        <v>0</v>
      </c>
      <c r="AX280" s="18"/>
      <c r="AY280" s="18"/>
      <c r="AZ280" s="18"/>
      <c r="BA280" s="18"/>
      <c r="BB280" s="18"/>
      <c r="BC280" s="18"/>
      <c r="BD280" s="18"/>
      <c r="BE280" s="18"/>
      <c r="BF280" s="18"/>
      <c r="BG280" s="18"/>
      <c r="BH280" s="18"/>
      <c r="BI280" s="18"/>
      <c r="BJ280" s="18"/>
      <c r="BK280" s="18"/>
      <c r="BL280" s="18"/>
      <c r="BM280" s="18"/>
      <c r="BN280" s="18"/>
      <c r="BO280" s="18"/>
      <c r="BP280" s="18"/>
      <c r="BQ280" s="18"/>
      <c r="BR280" s="18"/>
      <c r="BS280" s="18"/>
      <c r="BT280" s="18"/>
      <c r="BU280" s="18"/>
      <c r="BV280" s="18"/>
      <c r="BW280" s="18"/>
      <c r="BX280" s="18"/>
      <c r="BY280" s="18"/>
      <c r="BZ280" s="18"/>
      <c r="CA280" s="18"/>
      <c r="CB280" s="18"/>
      <c r="CC280" s="18"/>
      <c r="CD280" s="18"/>
      <c r="CE280" s="18"/>
      <c r="CF280" s="18"/>
      <c r="CG280" s="18"/>
      <c r="CH280" s="18"/>
      <c r="CI280" s="18"/>
      <c r="CJ280" s="18"/>
      <c r="CK280" s="18"/>
      <c r="CL280" s="18"/>
      <c r="CM280" s="18"/>
      <c r="CN280" s="18"/>
      <c r="CO280" s="21"/>
      <c r="CP280" s="18" t="s">
        <v>5079</v>
      </c>
      <c r="CQ280" s="18"/>
      <c r="CR280" s="21"/>
      <c r="CS280" s="18"/>
      <c r="CT280" s="31"/>
      <c r="CU280" s="33"/>
      <c r="CV280" s="67" t="str">
        <f>FLEET7[[#This Row],[Category]]</f>
        <v>Dump Trailer</v>
      </c>
      <c r="CW280" s="22" t="str">
        <f t="shared" si="8"/>
        <v>HTD-01</v>
      </c>
      <c r="CX280" s="22" t="str">
        <f>IFERROR(TRIM(MID(FLEET7[[#This Row],[Secondary Asset Identifier]], FIND(" - ", FLEET7[[#This Row],[Secondary Asset Identifier]]) + 3, LEN(FLEET7[[#This Row],[Secondary Asset Identifier]]))),FLEET7[[#This Row],[Emp ID]])</f>
        <v/>
      </c>
      <c r="CY28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0" s="22" t="str">
        <f>FLEET7[[#This Row],[Assigned]]</f>
        <v/>
      </c>
      <c r="DA280" s="22" t="str">
        <f t="shared" si="9"/>
        <v>HTD-01</v>
      </c>
    </row>
    <row r="281" spans="1:105" ht="36" x14ac:dyDescent="0.3">
      <c r="A281" s="17" t="s">
        <v>5060</v>
      </c>
      <c r="B281" s="18" t="s">
        <v>5061</v>
      </c>
      <c r="C281" s="18" t="s">
        <v>4326</v>
      </c>
      <c r="D281" s="18" t="s">
        <v>5230</v>
      </c>
      <c r="E281" s="18" t="s">
        <v>3827</v>
      </c>
      <c r="F281" s="18" t="s">
        <v>3824</v>
      </c>
      <c r="G281" s="18">
        <v>2020</v>
      </c>
      <c r="H281" s="18" t="s">
        <v>5306</v>
      </c>
      <c r="I281" s="19"/>
      <c r="J281" s="18"/>
      <c r="K281" s="20"/>
      <c r="L281" s="18"/>
      <c r="M281" s="18"/>
      <c r="N281" s="18"/>
      <c r="O281" s="18"/>
      <c r="P281" s="18"/>
      <c r="Q281" s="18"/>
      <c r="R281" s="18"/>
      <c r="S281" s="18"/>
      <c r="T281" s="18" t="s">
        <v>5067</v>
      </c>
      <c r="U281" s="18" t="s">
        <v>5232</v>
      </c>
      <c r="V281" s="18"/>
      <c r="W281" s="18"/>
      <c r="X281" s="18"/>
      <c r="Y281" s="18"/>
      <c r="Z281" s="18"/>
      <c r="AA281" s="18" t="s">
        <v>4326</v>
      </c>
      <c r="AB281" s="18" t="s">
        <v>4327</v>
      </c>
      <c r="AC281" s="18"/>
      <c r="AD281" s="18"/>
      <c r="AE281" s="18" t="s">
        <v>5069</v>
      </c>
      <c r="AF281" s="18"/>
      <c r="AG281" s="18"/>
      <c r="AH281" s="19" t="s">
        <v>4328</v>
      </c>
      <c r="AI281" s="18"/>
      <c r="AJ281" s="18"/>
      <c r="AK281" s="18"/>
      <c r="AL281" s="18"/>
      <c r="AM281" s="18"/>
      <c r="AN281" s="18"/>
      <c r="AO281" s="18" t="s">
        <v>5070</v>
      </c>
      <c r="AP281" s="18" t="s">
        <v>5071</v>
      </c>
      <c r="AQ281" s="18"/>
      <c r="AR281" s="18">
        <v>0</v>
      </c>
      <c r="AS281" s="18" t="s">
        <v>5879</v>
      </c>
      <c r="AT281" s="18"/>
      <c r="AU281" s="18">
        <v>0</v>
      </c>
      <c r="AV281" s="18">
        <v>0</v>
      </c>
      <c r="AW281" s="18">
        <v>0</v>
      </c>
      <c r="AX281" s="18"/>
      <c r="AY281" s="18"/>
      <c r="AZ281" s="18"/>
      <c r="BA281" s="18"/>
      <c r="BB281" s="18"/>
      <c r="BC281" s="18"/>
      <c r="BD281" s="18"/>
      <c r="BE281" s="18"/>
      <c r="BF281" s="18"/>
      <c r="BG281" s="18"/>
      <c r="BH281" s="18"/>
      <c r="BI281" s="18"/>
      <c r="BJ281" s="18"/>
      <c r="BK281" s="18"/>
      <c r="BL281" s="18"/>
      <c r="BM281" s="18"/>
      <c r="BN281" s="18"/>
      <c r="BO281" s="18"/>
      <c r="BP281" s="18"/>
      <c r="BQ281" s="18"/>
      <c r="BR281" s="18"/>
      <c r="BS281" s="18"/>
      <c r="BT281" s="18"/>
      <c r="BU281" s="18"/>
      <c r="BV281" s="18"/>
      <c r="BW281" s="18"/>
      <c r="BX281" s="18"/>
      <c r="BY281" s="18"/>
      <c r="BZ281" s="18"/>
      <c r="CA281" s="18"/>
      <c r="CB281" s="18"/>
      <c r="CC281" s="18"/>
      <c r="CD281" s="18"/>
      <c r="CE281" s="18"/>
      <c r="CF281" s="18"/>
      <c r="CG281" s="18"/>
      <c r="CH281" s="18"/>
      <c r="CI281" s="18"/>
      <c r="CJ281" s="18"/>
      <c r="CK281" s="18"/>
      <c r="CL281" s="18"/>
      <c r="CM281" s="18"/>
      <c r="CN281" s="18"/>
      <c r="CO281" s="21"/>
      <c r="CP281" s="21" t="s">
        <v>5079</v>
      </c>
      <c r="CQ281" s="18"/>
      <c r="CR281" s="21"/>
      <c r="CS281" s="18"/>
      <c r="CT281" s="31"/>
      <c r="CU281" s="33"/>
      <c r="CV281" s="67" t="str">
        <f>FLEET7[[#This Row],[Category]]</f>
        <v>Dump Trailer</v>
      </c>
      <c r="CW281" s="22" t="str">
        <f t="shared" si="8"/>
        <v>HTD-02</v>
      </c>
      <c r="CX281" s="22" t="str">
        <f>IFERROR(TRIM(MID(FLEET7[[#This Row],[Secondary Asset Identifier]], FIND(" - ", FLEET7[[#This Row],[Secondary Asset Identifier]]) + 3, LEN(FLEET7[[#This Row],[Secondary Asset Identifier]]))),FLEET7[[#This Row],[Emp ID]])</f>
        <v/>
      </c>
      <c r="CY28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1" s="22" t="str">
        <f>FLEET7[[#This Row],[Assigned]]</f>
        <v/>
      </c>
      <c r="DA281" s="22" t="str">
        <f t="shared" si="9"/>
        <v>HTD-02</v>
      </c>
    </row>
    <row r="282" spans="1:105" x14ac:dyDescent="0.3">
      <c r="A282" s="17" t="s">
        <v>5060</v>
      </c>
      <c r="B282" s="18" t="s">
        <v>5061</v>
      </c>
      <c r="C282" s="18" t="s">
        <v>4329</v>
      </c>
      <c r="D282" s="18" t="s">
        <v>5230</v>
      </c>
      <c r="E282" s="18" t="s">
        <v>4331</v>
      </c>
      <c r="F282" s="18" t="s">
        <v>3824</v>
      </c>
      <c r="G282" s="18">
        <v>2017</v>
      </c>
      <c r="H282" s="18" t="s">
        <v>5231</v>
      </c>
      <c r="I282" s="19"/>
      <c r="J282" s="18"/>
      <c r="K282" s="20">
        <v>45786.9852777778</v>
      </c>
      <c r="L282" s="18" t="s">
        <v>5191</v>
      </c>
      <c r="M282" s="18"/>
      <c r="N282" s="18"/>
      <c r="O282" s="18"/>
      <c r="P282" s="18"/>
      <c r="Q282" s="18"/>
      <c r="R282" s="18" t="s">
        <v>7625</v>
      </c>
      <c r="S282" s="18"/>
      <c r="T282" s="18" t="s">
        <v>5067</v>
      </c>
      <c r="U282" s="18" t="s">
        <v>5232</v>
      </c>
      <c r="V282" s="18">
        <v>459</v>
      </c>
      <c r="W282" s="18"/>
      <c r="X282" s="18"/>
      <c r="Y282" s="18">
        <v>0</v>
      </c>
      <c r="Z282" s="18">
        <v>0</v>
      </c>
      <c r="AA282" s="18" t="s">
        <v>4329</v>
      </c>
      <c r="AB282" s="18" t="s">
        <v>4330</v>
      </c>
      <c r="AC282" s="18"/>
      <c r="AD282" s="18" t="s">
        <v>4333</v>
      </c>
      <c r="AE282" s="18" t="s">
        <v>5069</v>
      </c>
      <c r="AF282" s="18"/>
      <c r="AG282" s="18"/>
      <c r="AH282" s="18" t="s">
        <v>4332</v>
      </c>
      <c r="AI282" s="18"/>
      <c r="AJ282" s="18"/>
      <c r="AK282" s="18"/>
      <c r="AL282" s="18"/>
      <c r="AM282" s="18"/>
      <c r="AN282" s="18"/>
      <c r="AO282" s="18" t="s">
        <v>5070</v>
      </c>
      <c r="AP282" s="18" t="s">
        <v>5071</v>
      </c>
      <c r="AQ282" s="18">
        <v>0</v>
      </c>
      <c r="AR282" s="18">
        <v>0</v>
      </c>
      <c r="AS282" s="18" t="s">
        <v>5879</v>
      </c>
      <c r="AT282" s="18">
        <v>0</v>
      </c>
      <c r="AU282" s="18">
        <v>0</v>
      </c>
      <c r="AV282" s="18">
        <v>0</v>
      </c>
      <c r="AW282" s="18">
        <v>0</v>
      </c>
      <c r="AX282" s="18"/>
      <c r="AY282" s="18"/>
      <c r="AZ282" s="18"/>
      <c r="BA282" s="18"/>
      <c r="BB282" s="18"/>
      <c r="BC282" s="18"/>
      <c r="BD282" s="18"/>
      <c r="BE282" s="18"/>
      <c r="BF282" s="18"/>
      <c r="BG282" s="18"/>
      <c r="BH282" s="18"/>
      <c r="BI282" s="18"/>
      <c r="BJ282" s="18"/>
      <c r="BK282" s="18"/>
      <c r="BL282" s="18"/>
      <c r="BM282" s="18"/>
      <c r="BN282" s="18"/>
      <c r="BO282" s="18"/>
      <c r="BP282" s="18"/>
      <c r="BQ282" s="18"/>
      <c r="BR282" s="18"/>
      <c r="BS282" s="18"/>
      <c r="BT282" s="18"/>
      <c r="BU282" s="18"/>
      <c r="BV282" s="18"/>
      <c r="BW282" s="18"/>
      <c r="BX282" s="18"/>
      <c r="BY282" s="18"/>
      <c r="BZ282" s="18"/>
      <c r="CA282" s="18"/>
      <c r="CB282" s="18"/>
      <c r="CC282" s="18"/>
      <c r="CD282" s="18"/>
      <c r="CE282" s="18"/>
      <c r="CF282" s="18"/>
      <c r="CG282" s="18"/>
      <c r="CH282" s="18"/>
      <c r="CI282" s="18"/>
      <c r="CJ282" s="18" t="s">
        <v>5233</v>
      </c>
      <c r="CK282" s="18" t="s">
        <v>5515</v>
      </c>
      <c r="CL282" s="18"/>
      <c r="CM282" s="18"/>
      <c r="CN282" s="18"/>
      <c r="CO282" s="21"/>
      <c r="CP282" s="21" t="s">
        <v>5079</v>
      </c>
      <c r="CQ282" s="18"/>
      <c r="CR282" s="21"/>
      <c r="CS282" s="18"/>
      <c r="CT282" s="31"/>
      <c r="CU282" s="33"/>
      <c r="CV282" s="67" t="str">
        <f>FLEET7[[#This Row],[Category]]</f>
        <v>Flatbed Trailer</v>
      </c>
      <c r="CW282" s="22" t="str">
        <f t="shared" si="8"/>
        <v>HTF-01</v>
      </c>
      <c r="CX282" s="22" t="str">
        <f>IFERROR(TRIM(MID(FLEET7[[#This Row],[Secondary Asset Identifier]], FIND(" - ", FLEET7[[#This Row],[Secondary Asset Identifier]]) + 3, LEN(FLEET7[[#This Row],[Secondary Asset Identifier]]))),FLEET7[[#This Row],[Emp ID]])</f>
        <v/>
      </c>
      <c r="CY28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2" s="22" t="str">
        <f>FLEET7[[#This Row],[Assigned]]</f>
        <v/>
      </c>
      <c r="DA282" s="22" t="str">
        <f t="shared" si="9"/>
        <v>HTF-01</v>
      </c>
    </row>
    <row r="283" spans="1:105" x14ac:dyDescent="0.3">
      <c r="A283" s="17" t="s">
        <v>5060</v>
      </c>
      <c r="B283" s="18" t="s">
        <v>5061</v>
      </c>
      <c r="C283" s="18" t="s">
        <v>4334</v>
      </c>
      <c r="D283" s="18" t="s">
        <v>5230</v>
      </c>
      <c r="E283" s="18" t="s">
        <v>3827</v>
      </c>
      <c r="F283" s="18" t="s">
        <v>3824</v>
      </c>
      <c r="G283" s="18">
        <v>2020</v>
      </c>
      <c r="H283" s="18" t="s">
        <v>5231</v>
      </c>
      <c r="I283" s="19"/>
      <c r="J283" s="18"/>
      <c r="K283" s="20"/>
      <c r="L283" s="18"/>
      <c r="M283" s="18"/>
      <c r="N283" s="18"/>
      <c r="O283" s="18"/>
      <c r="P283" s="18"/>
      <c r="Q283" s="18"/>
      <c r="R283" s="18"/>
      <c r="S283" s="18"/>
      <c r="T283" s="18" t="s">
        <v>5067</v>
      </c>
      <c r="U283" s="18" t="s">
        <v>5232</v>
      </c>
      <c r="V283" s="18"/>
      <c r="W283" s="18"/>
      <c r="X283" s="18"/>
      <c r="Y283" s="18"/>
      <c r="Z283" s="18"/>
      <c r="AA283" s="18" t="s">
        <v>4334</v>
      </c>
      <c r="AB283" s="18" t="s">
        <v>4335</v>
      </c>
      <c r="AC283" s="18"/>
      <c r="AD283" s="18"/>
      <c r="AE283" s="18" t="s">
        <v>5069</v>
      </c>
      <c r="AF283" s="18"/>
      <c r="AG283" s="18"/>
      <c r="AH283" s="18" t="s">
        <v>4121</v>
      </c>
      <c r="AI283" s="18"/>
      <c r="AJ283" s="18"/>
      <c r="AK283" s="18"/>
      <c r="AL283" s="18"/>
      <c r="AM283" s="18"/>
      <c r="AN283" s="18"/>
      <c r="AO283" s="18" t="s">
        <v>5070</v>
      </c>
      <c r="AP283" s="18" t="s">
        <v>5071</v>
      </c>
      <c r="AQ283" s="18"/>
      <c r="AR283" s="18">
        <v>0</v>
      </c>
      <c r="AS283" s="18" t="s">
        <v>5879</v>
      </c>
      <c r="AT283" s="18"/>
      <c r="AU283" s="18">
        <v>0</v>
      </c>
      <c r="AV283" s="18">
        <v>0</v>
      </c>
      <c r="AW283" s="18">
        <v>0</v>
      </c>
      <c r="AX283" s="18"/>
      <c r="AY283" s="18"/>
      <c r="AZ283" s="18"/>
      <c r="BA283" s="18"/>
      <c r="BB283" s="18"/>
      <c r="BC283" s="18"/>
      <c r="BD283" s="18"/>
      <c r="BE283" s="18"/>
      <c r="BF283" s="18"/>
      <c r="BG283" s="18"/>
      <c r="BH283" s="18"/>
      <c r="BI283" s="18"/>
      <c r="BJ283" s="18"/>
      <c r="BK283" s="18"/>
      <c r="BL283" s="18"/>
      <c r="BM283" s="18"/>
      <c r="BN283" s="18"/>
      <c r="BO283" s="18"/>
      <c r="BP283" s="18"/>
      <c r="BQ283" s="18"/>
      <c r="BR283" s="18"/>
      <c r="BS283" s="18"/>
      <c r="BT283" s="18"/>
      <c r="BU283" s="18"/>
      <c r="BV283" s="18"/>
      <c r="BW283" s="18"/>
      <c r="BX283" s="18"/>
      <c r="BY283" s="18"/>
      <c r="BZ283" s="18"/>
      <c r="CA283" s="18"/>
      <c r="CB283" s="18"/>
      <c r="CC283" s="18"/>
      <c r="CD283" s="18"/>
      <c r="CE283" s="18"/>
      <c r="CF283" s="18"/>
      <c r="CG283" s="18"/>
      <c r="CH283" s="18"/>
      <c r="CI283" s="18"/>
      <c r="CJ283" s="18"/>
      <c r="CK283" s="18"/>
      <c r="CL283" s="18"/>
      <c r="CM283" s="18"/>
      <c r="CN283" s="18"/>
      <c r="CO283" s="21"/>
      <c r="CP283" s="18" t="s">
        <v>5079</v>
      </c>
      <c r="CQ283" s="18"/>
      <c r="CR283" s="21"/>
      <c r="CS283" s="18"/>
      <c r="CT283" s="31"/>
      <c r="CU283" s="33"/>
      <c r="CV283" s="67" t="str">
        <f>FLEET7[[#This Row],[Category]]</f>
        <v>Flatbed Trailer</v>
      </c>
      <c r="CW283" s="22" t="str">
        <f t="shared" si="8"/>
        <v>HTF-02</v>
      </c>
      <c r="CX283" s="22" t="str">
        <f>IFERROR(TRIM(MID(FLEET7[[#This Row],[Secondary Asset Identifier]], FIND(" - ", FLEET7[[#This Row],[Secondary Asset Identifier]]) + 3, LEN(FLEET7[[#This Row],[Secondary Asset Identifier]]))),FLEET7[[#This Row],[Emp ID]])</f>
        <v/>
      </c>
      <c r="CY28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3" s="22" t="str">
        <f>FLEET7[[#This Row],[Assigned]]</f>
        <v/>
      </c>
      <c r="DA283" s="22" t="str">
        <f t="shared" si="9"/>
        <v>HTF-02</v>
      </c>
    </row>
    <row r="284" spans="1:105" x14ac:dyDescent="0.3">
      <c r="A284" s="17" t="s">
        <v>5060</v>
      </c>
      <c r="B284" s="18" t="s">
        <v>5061</v>
      </c>
      <c r="C284" s="18" t="s">
        <v>2234</v>
      </c>
      <c r="D284" s="18" t="s">
        <v>5230</v>
      </c>
      <c r="E284" s="18" t="s">
        <v>3827</v>
      </c>
      <c r="F284" s="18" t="s">
        <v>3824</v>
      </c>
      <c r="G284" s="18">
        <v>2020</v>
      </c>
      <c r="H284" s="18" t="s">
        <v>5231</v>
      </c>
      <c r="I284" s="19"/>
      <c r="J284" s="18"/>
      <c r="K284" s="20">
        <v>45789.231018518498</v>
      </c>
      <c r="L284" s="18" t="s">
        <v>5191</v>
      </c>
      <c r="M284" s="18"/>
      <c r="N284" s="18"/>
      <c r="O284" s="18"/>
      <c r="P284" s="18"/>
      <c r="Q284" s="18"/>
      <c r="R284" s="18" t="s">
        <v>5103</v>
      </c>
      <c r="S284" s="18"/>
      <c r="T284" s="18" t="s">
        <v>5067</v>
      </c>
      <c r="U284" s="18" t="s">
        <v>5232</v>
      </c>
      <c r="V284" s="18">
        <v>551</v>
      </c>
      <c r="W284" s="18"/>
      <c r="X284" s="18"/>
      <c r="Y284" s="18">
        <v>0</v>
      </c>
      <c r="Z284" s="18">
        <v>0</v>
      </c>
      <c r="AA284" s="18" t="s">
        <v>1427</v>
      </c>
      <c r="AB284" s="18" t="s">
        <v>4336</v>
      </c>
      <c r="AC284" s="18"/>
      <c r="AD284" s="18" t="s">
        <v>4338</v>
      </c>
      <c r="AE284" s="18" t="s">
        <v>5069</v>
      </c>
      <c r="AF284" s="18"/>
      <c r="AG284" s="18"/>
      <c r="AH284" s="19" t="s">
        <v>4121</v>
      </c>
      <c r="AI284" s="18"/>
      <c r="AJ284" s="18"/>
      <c r="AK284" s="18"/>
      <c r="AL284" s="18"/>
      <c r="AM284" s="18"/>
      <c r="AN284" s="18"/>
      <c r="AO284" s="18" t="s">
        <v>5070</v>
      </c>
      <c r="AP284" s="18" t="s">
        <v>5071</v>
      </c>
      <c r="AQ284" s="18">
        <v>0</v>
      </c>
      <c r="AR284" s="18">
        <v>0</v>
      </c>
      <c r="AS284" s="18" t="s">
        <v>5879</v>
      </c>
      <c r="AT284" s="18">
        <v>0</v>
      </c>
      <c r="AU284" s="18">
        <v>0</v>
      </c>
      <c r="AV284" s="18">
        <v>0</v>
      </c>
      <c r="AW284" s="18">
        <v>0</v>
      </c>
      <c r="AX284" s="18" t="s">
        <v>4337</v>
      </c>
      <c r="AY284" s="18"/>
      <c r="AZ284" s="18"/>
      <c r="BA284" s="18"/>
      <c r="BB284" s="18"/>
      <c r="BC284" s="18"/>
      <c r="BD284" s="18"/>
      <c r="BE284" s="18"/>
      <c r="BF284" s="18"/>
      <c r="BG284" s="18"/>
      <c r="BH284" s="18"/>
      <c r="BI284" s="18"/>
      <c r="BJ284" s="18"/>
      <c r="BK284" s="18"/>
      <c r="BL284" s="18"/>
      <c r="BM284" s="18"/>
      <c r="BN284" s="18"/>
      <c r="BO284" s="18"/>
      <c r="BP284" s="18"/>
      <c r="BQ284" s="18"/>
      <c r="BR284" s="18"/>
      <c r="BS284" s="18"/>
      <c r="BT284" s="18"/>
      <c r="BU284" s="18"/>
      <c r="BV284" s="18"/>
      <c r="BW284" s="18"/>
      <c r="BX284" s="18"/>
      <c r="BY284" s="18"/>
      <c r="BZ284" s="18"/>
      <c r="CA284" s="18"/>
      <c r="CB284" s="18"/>
      <c r="CC284" s="18"/>
      <c r="CD284" s="18"/>
      <c r="CE284" s="18"/>
      <c r="CF284" s="18"/>
      <c r="CG284" s="18"/>
      <c r="CH284" s="18"/>
      <c r="CI284" s="18"/>
      <c r="CJ284" s="18" t="s">
        <v>5233</v>
      </c>
      <c r="CK284" s="18" t="s">
        <v>5501</v>
      </c>
      <c r="CL284" s="18">
        <v>2</v>
      </c>
      <c r="CM284" s="18"/>
      <c r="CN284" s="18"/>
      <c r="CO284" s="21">
        <v>45930</v>
      </c>
      <c r="CP284" s="18" t="s">
        <v>5079</v>
      </c>
      <c r="CQ284" s="18"/>
      <c r="CR284" s="21"/>
      <c r="CS284" s="18"/>
      <c r="CT284" s="31"/>
      <c r="CU284" s="33"/>
      <c r="CV284" s="67" t="str">
        <f>FLEET7[[#This Row],[Category]]</f>
        <v>Flatbed Trailer</v>
      </c>
      <c r="CW284" s="22" t="str">
        <f t="shared" si="8"/>
        <v>HTF-03</v>
      </c>
      <c r="CX284" s="22" t="str">
        <f>IFERROR(TRIM(MID(FLEET7[[#This Row],[Secondary Asset Identifier]], FIND(" - ", FLEET7[[#This Row],[Secondary Asset Identifier]]) + 3, LEN(FLEET7[[#This Row],[Secondary Asset Identifier]]))),FLEET7[[#This Row],[Emp ID]])</f>
        <v/>
      </c>
      <c r="CY28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4" s="22" t="str">
        <f>FLEET7[[#This Row],[Assigned]]</f>
        <v/>
      </c>
      <c r="DA284" s="22" t="str">
        <f t="shared" si="9"/>
        <v>HTF-03</v>
      </c>
    </row>
    <row r="285" spans="1:105" x14ac:dyDescent="0.3">
      <c r="A285" s="17" t="s">
        <v>5060</v>
      </c>
      <c r="B285" s="18" t="s">
        <v>5061</v>
      </c>
      <c r="C285" s="18" t="s">
        <v>4339</v>
      </c>
      <c r="D285" s="18" t="s">
        <v>5230</v>
      </c>
      <c r="E285" s="18" t="s">
        <v>3824</v>
      </c>
      <c r="F285" s="18" t="s">
        <v>3852</v>
      </c>
      <c r="G285" s="18">
        <v>2021</v>
      </c>
      <c r="H285" s="18" t="s">
        <v>5797</v>
      </c>
      <c r="I285" s="19"/>
      <c r="J285" s="18"/>
      <c r="K285" s="20">
        <v>45789.027349536998</v>
      </c>
      <c r="L285" s="18" t="s">
        <v>5191</v>
      </c>
      <c r="M285" s="18"/>
      <c r="N285" s="18"/>
      <c r="O285" s="18"/>
      <c r="P285" s="18"/>
      <c r="Q285" s="18"/>
      <c r="R285" s="18" t="s">
        <v>7625</v>
      </c>
      <c r="S285" s="18"/>
      <c r="T285" s="18" t="s">
        <v>5067</v>
      </c>
      <c r="U285" s="18" t="s">
        <v>5232</v>
      </c>
      <c r="V285" s="18">
        <v>173</v>
      </c>
      <c r="W285" s="18">
        <v>0</v>
      </c>
      <c r="X285" s="18">
        <v>0</v>
      </c>
      <c r="Y285" s="18">
        <v>0</v>
      </c>
      <c r="Z285" s="18">
        <v>0</v>
      </c>
      <c r="AA285" s="18" t="s">
        <v>4339</v>
      </c>
      <c r="AB285" s="18" t="s">
        <v>4340</v>
      </c>
      <c r="AC285" s="18"/>
      <c r="AD285" s="18" t="s">
        <v>4342</v>
      </c>
      <c r="AE285" s="18" t="s">
        <v>5069</v>
      </c>
      <c r="AF285" s="18"/>
      <c r="AG285" s="18"/>
      <c r="AH285" s="19" t="s">
        <v>4341</v>
      </c>
      <c r="AI285" s="18"/>
      <c r="AJ285" s="18"/>
      <c r="AK285" s="18"/>
      <c r="AL285" s="18"/>
      <c r="AM285" s="18"/>
      <c r="AN285" s="18"/>
      <c r="AO285" s="18" t="s">
        <v>5070</v>
      </c>
      <c r="AP285" s="18" t="s">
        <v>5071</v>
      </c>
      <c r="AQ285" s="18">
        <v>0</v>
      </c>
      <c r="AR285" s="18">
        <v>0</v>
      </c>
      <c r="AS285" s="18" t="s">
        <v>5879</v>
      </c>
      <c r="AT285" s="18">
        <v>0</v>
      </c>
      <c r="AU285" s="18">
        <v>0</v>
      </c>
      <c r="AV285" s="18">
        <v>0</v>
      </c>
      <c r="AW285" s="18">
        <v>0</v>
      </c>
      <c r="AX285" s="18"/>
      <c r="AY285" s="18"/>
      <c r="AZ285" s="18"/>
      <c r="BA285" s="18"/>
      <c r="BB285" s="18"/>
      <c r="BC285" s="18"/>
      <c r="BD285" s="18"/>
      <c r="BE285" s="18"/>
      <c r="BF285" s="18"/>
      <c r="BG285" s="18"/>
      <c r="BH285" s="18"/>
      <c r="BI285" s="18"/>
      <c r="BJ285" s="18"/>
      <c r="BK285" s="18"/>
      <c r="BL285" s="18"/>
      <c r="BM285" s="18"/>
      <c r="BN285" s="18"/>
      <c r="BO285" s="18"/>
      <c r="BP285" s="18"/>
      <c r="BQ285" s="18"/>
      <c r="BR285" s="18"/>
      <c r="BS285" s="18"/>
      <c r="BT285" s="18"/>
      <c r="BU285" s="18"/>
      <c r="BV285" s="18"/>
      <c r="BW285" s="18"/>
      <c r="BX285" s="18"/>
      <c r="BY285" s="18"/>
      <c r="BZ285" s="18"/>
      <c r="CA285" s="18"/>
      <c r="CB285" s="18"/>
      <c r="CC285" s="18"/>
      <c r="CD285" s="18"/>
      <c r="CE285" s="18"/>
      <c r="CF285" s="18"/>
      <c r="CG285" s="18"/>
      <c r="CH285" s="18"/>
      <c r="CI285" s="18"/>
      <c r="CJ285" s="18" t="s">
        <v>5282</v>
      </c>
      <c r="CK285" s="18" t="s">
        <v>7750</v>
      </c>
      <c r="CL285" s="18"/>
      <c r="CM285" s="18"/>
      <c r="CN285" s="18"/>
      <c r="CO285" s="21"/>
      <c r="CP285" s="18" t="s">
        <v>5079</v>
      </c>
      <c r="CQ285" s="18"/>
      <c r="CR285" s="21"/>
      <c r="CS285" s="18"/>
      <c r="CT285" s="31"/>
      <c r="CU285" s="33"/>
      <c r="CV285" s="67" t="str">
        <f>FLEET7[[#This Row],[Category]]</f>
        <v>Traffic Trailer</v>
      </c>
      <c r="CW285" s="22" t="str">
        <f t="shared" si="8"/>
        <v>HTT-01</v>
      </c>
      <c r="CX285" s="22" t="str">
        <f>IFERROR(TRIM(MID(FLEET7[[#This Row],[Secondary Asset Identifier]], FIND(" - ", FLEET7[[#This Row],[Secondary Asset Identifier]]) + 3, LEN(FLEET7[[#This Row],[Secondary Asset Identifier]]))),FLEET7[[#This Row],[Emp ID]])</f>
        <v/>
      </c>
      <c r="CY28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5" s="22" t="str">
        <f>FLEET7[[#This Row],[Assigned]]</f>
        <v/>
      </c>
      <c r="DA285" s="22" t="str">
        <f t="shared" si="9"/>
        <v>HTT-01</v>
      </c>
    </row>
    <row r="286" spans="1:105" x14ac:dyDescent="0.3">
      <c r="A286" s="17" t="s">
        <v>5060</v>
      </c>
      <c r="B286" s="18" t="s">
        <v>5061</v>
      </c>
      <c r="C286" s="18" t="s">
        <v>1109</v>
      </c>
      <c r="D286" s="18" t="s">
        <v>5230</v>
      </c>
      <c r="E286" s="18" t="s">
        <v>4344</v>
      </c>
      <c r="F286" s="18" t="s">
        <v>4345</v>
      </c>
      <c r="G286" s="18">
        <v>2013</v>
      </c>
      <c r="H286" s="18" t="s">
        <v>5800</v>
      </c>
      <c r="I286" s="19"/>
      <c r="J286" s="18"/>
      <c r="K286" s="20">
        <v>45695.470833333296</v>
      </c>
      <c r="L286" s="18" t="s">
        <v>5781</v>
      </c>
      <c r="M286" s="18"/>
      <c r="N286" s="18"/>
      <c r="O286" s="18"/>
      <c r="P286" s="18"/>
      <c r="Q286" s="18"/>
      <c r="R286" s="18" t="s">
        <v>5782</v>
      </c>
      <c r="S286" s="18"/>
      <c r="T286" s="18" t="s">
        <v>5067</v>
      </c>
      <c r="U286" s="18" t="s">
        <v>5232</v>
      </c>
      <c r="V286" s="18"/>
      <c r="W286" s="18">
        <v>0</v>
      </c>
      <c r="X286" s="18">
        <v>0</v>
      </c>
      <c r="Y286" s="18">
        <v>1</v>
      </c>
      <c r="Z286" s="18">
        <v>1</v>
      </c>
      <c r="AA286" s="18" t="s">
        <v>1109</v>
      </c>
      <c r="AB286" s="18" t="s">
        <v>4343</v>
      </c>
      <c r="AC286" s="18"/>
      <c r="AD286" s="18" t="s">
        <v>4348</v>
      </c>
      <c r="AE286" s="18" t="s">
        <v>5069</v>
      </c>
      <c r="AF286" s="18"/>
      <c r="AG286" s="18"/>
      <c r="AH286" s="19" t="s">
        <v>4346</v>
      </c>
      <c r="AI286" s="18"/>
      <c r="AJ286" s="18"/>
      <c r="AK286" s="18"/>
      <c r="AL286" s="18"/>
      <c r="AM286" s="18"/>
      <c r="AN286" s="18"/>
      <c r="AO286" s="18" t="s">
        <v>5070</v>
      </c>
      <c r="AP286" s="18" t="s">
        <v>5071</v>
      </c>
      <c r="AQ286" s="18">
        <v>0</v>
      </c>
      <c r="AR286" s="18">
        <v>0</v>
      </c>
      <c r="AS286" s="18" t="s">
        <v>5879</v>
      </c>
      <c r="AT286" s="18">
        <v>0</v>
      </c>
      <c r="AU286" s="18">
        <v>0</v>
      </c>
      <c r="AV286" s="18">
        <v>0</v>
      </c>
      <c r="AW286" s="18">
        <v>0</v>
      </c>
      <c r="AX286" s="18" t="s">
        <v>4347</v>
      </c>
      <c r="AY286" s="18"/>
      <c r="AZ286" s="18"/>
      <c r="BA286" s="18"/>
      <c r="BB286" s="18"/>
      <c r="BC286" s="18"/>
      <c r="BD286" s="18"/>
      <c r="BE286" s="18"/>
      <c r="BF286" s="18"/>
      <c r="BG286" s="18"/>
      <c r="BH286" s="18"/>
      <c r="BI286" s="18"/>
      <c r="BJ286" s="18"/>
      <c r="BK286" s="18"/>
      <c r="BL286" s="18"/>
      <c r="BM286" s="18"/>
      <c r="BN286" s="18"/>
      <c r="BO286" s="18"/>
      <c r="BP286" s="18"/>
      <c r="BQ286" s="18"/>
      <c r="BR286" s="18"/>
      <c r="BS286" s="18"/>
      <c r="BT286" s="18"/>
      <c r="BU286" s="18"/>
      <c r="BV286" s="18"/>
      <c r="BW286" s="18"/>
      <c r="BX286" s="18"/>
      <c r="BY286" s="18"/>
      <c r="BZ286" s="18"/>
      <c r="CA286" s="18"/>
      <c r="CB286" s="18"/>
      <c r="CC286" s="18"/>
      <c r="CD286" s="18"/>
      <c r="CE286" s="18"/>
      <c r="CF286" s="18"/>
      <c r="CG286" s="18"/>
      <c r="CH286" s="18"/>
      <c r="CI286" s="18"/>
      <c r="CJ286" s="18"/>
      <c r="CK286" s="18"/>
      <c r="CL286" s="18"/>
      <c r="CM286" s="18"/>
      <c r="CN286" s="18"/>
      <c r="CO286" s="21">
        <v>45923</v>
      </c>
      <c r="CP286" s="21" t="s">
        <v>5079</v>
      </c>
      <c r="CQ286" s="18"/>
      <c r="CR286" s="21"/>
      <c r="CS286" s="18"/>
      <c r="CT286" s="31"/>
      <c r="CU286" s="33"/>
      <c r="CV286" s="67" t="str">
        <f>FLEET7[[#This Row],[Category]]</f>
        <v>Lowboy</v>
      </c>
      <c r="CW286" s="22" t="str">
        <f t="shared" si="8"/>
        <v>LB-04</v>
      </c>
      <c r="CX286" s="22" t="str">
        <f>IFERROR(TRIM(MID(FLEET7[[#This Row],[Secondary Asset Identifier]], FIND(" - ", FLEET7[[#This Row],[Secondary Asset Identifier]]) + 3, LEN(FLEET7[[#This Row],[Secondary Asset Identifier]]))),FLEET7[[#This Row],[Emp ID]])</f>
        <v/>
      </c>
      <c r="CY28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6" s="22" t="str">
        <f>FLEET7[[#This Row],[Assigned]]</f>
        <v/>
      </c>
      <c r="DA286" s="22" t="str">
        <f t="shared" si="9"/>
        <v>LB-04</v>
      </c>
    </row>
    <row r="287" spans="1:105" x14ac:dyDescent="0.3">
      <c r="A287" s="17" t="s">
        <v>5060</v>
      </c>
      <c r="B287" s="18" t="s">
        <v>5061</v>
      </c>
      <c r="C287" s="18" t="s">
        <v>1111</v>
      </c>
      <c r="D287" s="18" t="s">
        <v>5230</v>
      </c>
      <c r="E287" s="18" t="s">
        <v>4350</v>
      </c>
      <c r="F287" s="18" t="s">
        <v>3824</v>
      </c>
      <c r="G287" s="18">
        <v>2007</v>
      </c>
      <c r="H287" s="18" t="s">
        <v>5448</v>
      </c>
      <c r="I287" s="19"/>
      <c r="J287" s="18"/>
      <c r="K287" s="20">
        <v>45765.404861111099</v>
      </c>
      <c r="L287" s="18" t="s">
        <v>5781</v>
      </c>
      <c r="M287" s="18"/>
      <c r="N287" s="18"/>
      <c r="O287" s="18"/>
      <c r="P287" s="18"/>
      <c r="Q287" s="18"/>
      <c r="R287" s="18"/>
      <c r="S287" s="18"/>
      <c r="T287" s="18" t="s">
        <v>5067</v>
      </c>
      <c r="U287" s="18" t="s">
        <v>5232</v>
      </c>
      <c r="V287" s="18"/>
      <c r="W287" s="18">
        <v>0</v>
      </c>
      <c r="X287" s="18">
        <v>0</v>
      </c>
      <c r="Y287" s="18">
        <v>0</v>
      </c>
      <c r="Z287" s="18">
        <v>0</v>
      </c>
      <c r="AA287" s="18" t="s">
        <v>1111</v>
      </c>
      <c r="AB287" s="18" t="s">
        <v>4349</v>
      </c>
      <c r="AC287" s="18"/>
      <c r="AD287" s="18" t="s">
        <v>4353</v>
      </c>
      <c r="AE287" s="18" t="s">
        <v>5069</v>
      </c>
      <c r="AF287" s="18"/>
      <c r="AG287" s="18"/>
      <c r="AH287" s="18" t="s">
        <v>4351</v>
      </c>
      <c r="AI287" s="18"/>
      <c r="AJ287" s="18"/>
      <c r="AK287" s="18"/>
      <c r="AL287" s="18"/>
      <c r="AM287" s="18"/>
      <c r="AN287" s="18"/>
      <c r="AO287" s="18" t="s">
        <v>5070</v>
      </c>
      <c r="AP287" s="18" t="s">
        <v>5071</v>
      </c>
      <c r="AQ287" s="18">
        <v>0</v>
      </c>
      <c r="AR287" s="18">
        <v>0</v>
      </c>
      <c r="AS287" s="18" t="s">
        <v>5879</v>
      </c>
      <c r="AT287" s="18">
        <v>0</v>
      </c>
      <c r="AU287" s="18">
        <v>0</v>
      </c>
      <c r="AV287" s="18">
        <v>0</v>
      </c>
      <c r="AW287" s="18">
        <v>0</v>
      </c>
      <c r="AX287" s="18" t="s">
        <v>4352</v>
      </c>
      <c r="AY287" s="18"/>
      <c r="AZ287" s="18"/>
      <c r="BA287" s="18"/>
      <c r="BB287" s="18"/>
      <c r="BC287" s="18"/>
      <c r="BD287" s="18"/>
      <c r="BE287" s="18"/>
      <c r="BF287" s="18"/>
      <c r="BG287" s="18"/>
      <c r="BH287" s="18"/>
      <c r="BI287" s="18"/>
      <c r="BJ287" s="18"/>
      <c r="BK287" s="18"/>
      <c r="BL287" s="18"/>
      <c r="BM287" s="18"/>
      <c r="BN287" s="18"/>
      <c r="BO287" s="18"/>
      <c r="BP287" s="18"/>
      <c r="BQ287" s="18"/>
      <c r="BR287" s="18"/>
      <c r="BS287" s="18"/>
      <c r="BT287" s="18"/>
      <c r="BU287" s="18"/>
      <c r="BV287" s="18"/>
      <c r="BW287" s="18"/>
      <c r="BX287" s="18"/>
      <c r="BY287" s="18"/>
      <c r="BZ287" s="18"/>
      <c r="CA287" s="18"/>
      <c r="CB287" s="18"/>
      <c r="CC287" s="18"/>
      <c r="CD287" s="18"/>
      <c r="CE287" s="18"/>
      <c r="CF287" s="18"/>
      <c r="CG287" s="18"/>
      <c r="CH287" s="18"/>
      <c r="CI287" s="18"/>
      <c r="CJ287" s="18"/>
      <c r="CK287" s="18"/>
      <c r="CL287" s="18"/>
      <c r="CM287" s="18"/>
      <c r="CN287" s="18"/>
      <c r="CO287" s="21">
        <v>45869</v>
      </c>
      <c r="CP287" s="18" t="s">
        <v>5079</v>
      </c>
      <c r="CQ287" s="18"/>
      <c r="CR287" s="21"/>
      <c r="CS287" s="18"/>
      <c r="CT287" s="31"/>
      <c r="CU287" s="33"/>
      <c r="CV287" s="67" t="str">
        <f>FLEET7[[#This Row],[Category]]</f>
        <v>Goose Neck</v>
      </c>
      <c r="CW287" s="22" t="str">
        <f t="shared" si="8"/>
        <v>LB-05</v>
      </c>
      <c r="CX287" s="22" t="str">
        <f>IFERROR(TRIM(MID(FLEET7[[#This Row],[Secondary Asset Identifier]], FIND(" - ", FLEET7[[#This Row],[Secondary Asset Identifier]]) + 3, LEN(FLEET7[[#This Row],[Secondary Asset Identifier]]))),FLEET7[[#This Row],[Emp ID]])</f>
        <v/>
      </c>
      <c r="CY28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7" s="22" t="str">
        <f>FLEET7[[#This Row],[Assigned]]</f>
        <v/>
      </c>
      <c r="DA287" s="22" t="str">
        <f t="shared" si="9"/>
        <v>LB-05</v>
      </c>
    </row>
    <row r="288" spans="1:105" x14ac:dyDescent="0.3">
      <c r="A288" s="17" t="s">
        <v>5060</v>
      </c>
      <c r="B288" s="18" t="s">
        <v>5061</v>
      </c>
      <c r="C288" s="18" t="s">
        <v>2333</v>
      </c>
      <c r="D288" s="18" t="s">
        <v>5291</v>
      </c>
      <c r="E288" s="18" t="s">
        <v>4354</v>
      </c>
      <c r="F288" s="18" t="s">
        <v>4355</v>
      </c>
      <c r="G288" s="18">
        <v>2014</v>
      </c>
      <c r="H288" s="18" t="s">
        <v>5292</v>
      </c>
      <c r="I288" s="19"/>
      <c r="J288" s="18"/>
      <c r="K288" s="20">
        <v>45789.231284722198</v>
      </c>
      <c r="L288" s="18" t="s">
        <v>5191</v>
      </c>
      <c r="M288" s="18"/>
      <c r="N288" s="18"/>
      <c r="O288" s="18"/>
      <c r="P288" s="18"/>
      <c r="Q288" s="18"/>
      <c r="R288" s="18" t="s">
        <v>5144</v>
      </c>
      <c r="S288" s="18"/>
      <c r="T288" s="18" t="s">
        <v>5067</v>
      </c>
      <c r="U288" s="18" t="s">
        <v>5232</v>
      </c>
      <c r="V288" s="18">
        <v>578</v>
      </c>
      <c r="W288" s="18">
        <v>0</v>
      </c>
      <c r="X288" s="18">
        <v>0</v>
      </c>
      <c r="Y288" s="18">
        <v>5901</v>
      </c>
      <c r="Z288" s="18">
        <v>10464</v>
      </c>
      <c r="AA288" s="18"/>
      <c r="AB288" s="18" t="s">
        <v>4358</v>
      </c>
      <c r="AC288" s="18"/>
      <c r="AD288" s="18"/>
      <c r="AE288" s="18"/>
      <c r="AF288" s="18"/>
      <c r="AG288" s="18"/>
      <c r="AH288" s="18" t="s">
        <v>4359</v>
      </c>
      <c r="AI288" s="18"/>
      <c r="AJ288" s="18"/>
      <c r="AK288" s="18"/>
      <c r="AL288" s="18"/>
      <c r="AM288" s="18"/>
      <c r="AN288" s="18"/>
      <c r="AO288" s="18" t="s">
        <v>5070</v>
      </c>
      <c r="AP288" s="18" t="s">
        <v>5071</v>
      </c>
      <c r="AQ288" s="18"/>
      <c r="AR288" s="18">
        <v>0</v>
      </c>
      <c r="AS288" s="18" t="s">
        <v>5879</v>
      </c>
      <c r="AT288" s="18"/>
      <c r="AU288" s="18">
        <v>0</v>
      </c>
      <c r="AV288" s="18">
        <v>0</v>
      </c>
      <c r="AW288" s="18">
        <v>0</v>
      </c>
      <c r="AX288" s="18"/>
      <c r="AY288" s="18"/>
      <c r="AZ288" s="18"/>
      <c r="BA288" s="18"/>
      <c r="BB288" s="18"/>
      <c r="BC288" s="18"/>
      <c r="BD288" s="18"/>
      <c r="BE288" s="18"/>
      <c r="BF288" s="18"/>
      <c r="BG288" s="18"/>
      <c r="BH288" s="18"/>
      <c r="BI288" s="18"/>
      <c r="BJ288" s="18"/>
      <c r="BK288" s="18"/>
      <c r="BL288" s="18"/>
      <c r="BM288" s="18"/>
      <c r="BN288" s="18"/>
      <c r="BO288" s="18"/>
      <c r="BP288" s="18"/>
      <c r="BQ288" s="18"/>
      <c r="BR288" s="18"/>
      <c r="BS288" s="18"/>
      <c r="BT288" s="18"/>
      <c r="BU288" s="18"/>
      <c r="BV288" s="18"/>
      <c r="BW288" s="18"/>
      <c r="BX288" s="18"/>
      <c r="BY288" s="18"/>
      <c r="BZ288" s="18"/>
      <c r="CA288" s="18"/>
      <c r="CB288" s="18"/>
      <c r="CC288" s="18"/>
      <c r="CD288" s="18"/>
      <c r="CE288" s="18"/>
      <c r="CF288" s="18"/>
      <c r="CG288" s="18"/>
      <c r="CH288" s="18"/>
      <c r="CI288" s="18"/>
      <c r="CJ288" s="18" t="s">
        <v>5233</v>
      </c>
      <c r="CK288" s="18" t="s">
        <v>5454</v>
      </c>
      <c r="CL288" s="18"/>
      <c r="CM288" s="18"/>
      <c r="CN288" s="18"/>
      <c r="CO288" s="21"/>
      <c r="CP288" s="18" t="s">
        <v>5079</v>
      </c>
      <c r="CQ288" s="18"/>
      <c r="CR288" s="21"/>
      <c r="CS288" s="18"/>
      <c r="CT288" s="31"/>
      <c r="CU288" s="33"/>
      <c r="CV288" s="67" t="str">
        <f>FLEET7[[#This Row],[Category]]</f>
        <v>Light Plant</v>
      </c>
      <c r="CW288" s="22" t="str">
        <f t="shared" si="8"/>
        <v>LP-01</v>
      </c>
      <c r="CX288" s="22" t="str">
        <f>IFERROR(TRIM(MID(FLEET7[[#This Row],[Secondary Asset Identifier]], FIND(" - ", FLEET7[[#This Row],[Secondary Asset Identifier]]) + 3, LEN(FLEET7[[#This Row],[Secondary Asset Identifier]]))),FLEET7[[#This Row],[Emp ID]])</f>
        <v/>
      </c>
      <c r="CY28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8" s="22" t="str">
        <f>FLEET7[[#This Row],[Assigned]]</f>
        <v/>
      </c>
      <c r="DA288" s="22" t="str">
        <f t="shared" si="9"/>
        <v>LP-01</v>
      </c>
    </row>
    <row r="289" spans="1:105" x14ac:dyDescent="0.3">
      <c r="A289" s="17" t="s">
        <v>5060</v>
      </c>
      <c r="B289" s="18" t="s">
        <v>5061</v>
      </c>
      <c r="C289" s="18" t="s">
        <v>2335</v>
      </c>
      <c r="D289" s="18" t="s">
        <v>5291</v>
      </c>
      <c r="E289" s="18" t="s">
        <v>4354</v>
      </c>
      <c r="F289" s="18" t="s">
        <v>4361</v>
      </c>
      <c r="G289" s="18">
        <v>2014</v>
      </c>
      <c r="H289" s="18" t="s">
        <v>5292</v>
      </c>
      <c r="I289" s="19"/>
      <c r="J289" s="18"/>
      <c r="K289" s="20">
        <v>45789.2337037037</v>
      </c>
      <c r="L289" s="18" t="s">
        <v>5191</v>
      </c>
      <c r="M289" s="18"/>
      <c r="N289" s="18"/>
      <c r="O289" s="18"/>
      <c r="P289" s="18"/>
      <c r="Q289" s="18"/>
      <c r="R289" s="18" t="s">
        <v>5066</v>
      </c>
      <c r="S289" s="18"/>
      <c r="T289" s="18" t="s">
        <v>5067</v>
      </c>
      <c r="U289" s="18" t="s">
        <v>5232</v>
      </c>
      <c r="V289" s="18">
        <v>619</v>
      </c>
      <c r="W289" s="18">
        <v>1452</v>
      </c>
      <c r="X289" s="18">
        <v>1452</v>
      </c>
      <c r="Y289" s="18">
        <v>15891</v>
      </c>
      <c r="Z289" s="18">
        <v>15891</v>
      </c>
      <c r="AA289" s="18"/>
      <c r="AB289" s="18" t="s">
        <v>4360</v>
      </c>
      <c r="AC289" s="18"/>
      <c r="AD289" s="18"/>
      <c r="AE289" s="18"/>
      <c r="AF289" s="18"/>
      <c r="AG289" s="18"/>
      <c r="AH289" s="18" t="s">
        <v>4362</v>
      </c>
      <c r="AI289" s="18"/>
      <c r="AJ289" s="18"/>
      <c r="AK289" s="18"/>
      <c r="AL289" s="18"/>
      <c r="AM289" s="18"/>
      <c r="AN289" s="18"/>
      <c r="AO289" s="18" t="s">
        <v>5070</v>
      </c>
      <c r="AP289" s="18" t="s">
        <v>5071</v>
      </c>
      <c r="AQ289" s="18"/>
      <c r="AR289" s="18">
        <v>0</v>
      </c>
      <c r="AS289" s="18" t="s">
        <v>5879</v>
      </c>
      <c r="AT289" s="18"/>
      <c r="AU289" s="18">
        <v>0</v>
      </c>
      <c r="AV289" s="18">
        <v>0</v>
      </c>
      <c r="AW289" s="18">
        <v>0</v>
      </c>
      <c r="AX289" s="18"/>
      <c r="AY289" s="18"/>
      <c r="AZ289" s="18"/>
      <c r="BA289" s="18"/>
      <c r="BB289" s="18"/>
      <c r="BC289" s="18"/>
      <c r="BD289" s="18"/>
      <c r="BE289" s="18"/>
      <c r="BF289" s="18"/>
      <c r="BG289" s="18"/>
      <c r="BH289" s="18"/>
      <c r="BI289" s="18"/>
      <c r="BJ289" s="18"/>
      <c r="BK289" s="18"/>
      <c r="BL289" s="18"/>
      <c r="BM289" s="18"/>
      <c r="BN289" s="18"/>
      <c r="BO289" s="18"/>
      <c r="BP289" s="18"/>
      <c r="BQ289" s="18"/>
      <c r="BR289" s="18"/>
      <c r="BS289" s="18"/>
      <c r="BT289" s="18"/>
      <c r="BU289" s="18"/>
      <c r="BV289" s="18"/>
      <c r="BW289" s="18"/>
      <c r="BX289" s="18"/>
      <c r="BY289" s="18"/>
      <c r="BZ289" s="18"/>
      <c r="CA289" s="18"/>
      <c r="CB289" s="18"/>
      <c r="CC289" s="18"/>
      <c r="CD289" s="18"/>
      <c r="CE289" s="18"/>
      <c r="CF289" s="18"/>
      <c r="CG289" s="18"/>
      <c r="CH289" s="18"/>
      <c r="CI289" s="18"/>
      <c r="CJ289" s="18" t="s">
        <v>5233</v>
      </c>
      <c r="CK289" s="18" t="s">
        <v>5442</v>
      </c>
      <c r="CL289" s="18"/>
      <c r="CM289" s="18"/>
      <c r="CN289" s="18"/>
      <c r="CO289" s="21"/>
      <c r="CP289" s="18" t="s">
        <v>5079</v>
      </c>
      <c r="CQ289" s="18"/>
      <c r="CR289" s="21"/>
      <c r="CS289" s="18"/>
      <c r="CT289" s="31"/>
      <c r="CU289" s="33"/>
      <c r="CV289" s="67" t="str">
        <f>FLEET7[[#This Row],[Category]]</f>
        <v>Light Plant</v>
      </c>
      <c r="CW289" s="22" t="str">
        <f t="shared" si="8"/>
        <v>LP-02</v>
      </c>
      <c r="CX289" s="22" t="str">
        <f>IFERROR(TRIM(MID(FLEET7[[#This Row],[Secondary Asset Identifier]], FIND(" - ", FLEET7[[#This Row],[Secondary Asset Identifier]]) + 3, LEN(FLEET7[[#This Row],[Secondary Asset Identifier]]))),FLEET7[[#This Row],[Emp ID]])</f>
        <v/>
      </c>
      <c r="CY28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89" s="22" t="str">
        <f>FLEET7[[#This Row],[Assigned]]</f>
        <v/>
      </c>
      <c r="DA289" s="22" t="str">
        <f t="shared" si="9"/>
        <v>LP-02</v>
      </c>
    </row>
    <row r="290" spans="1:105" x14ac:dyDescent="0.3">
      <c r="A290" s="17" t="s">
        <v>5060</v>
      </c>
      <c r="B290" s="18" t="s">
        <v>5061</v>
      </c>
      <c r="C290" s="18" t="s">
        <v>2255</v>
      </c>
      <c r="D290" s="18" t="s">
        <v>5291</v>
      </c>
      <c r="E290" s="18" t="s">
        <v>4364</v>
      </c>
      <c r="F290" s="18" t="s">
        <v>4365</v>
      </c>
      <c r="G290" s="18">
        <v>2013</v>
      </c>
      <c r="H290" s="18" t="s">
        <v>5292</v>
      </c>
      <c r="I290" s="19"/>
      <c r="J290" s="18"/>
      <c r="K290" s="20">
        <v>45789.2355439815</v>
      </c>
      <c r="L290" s="18" t="s">
        <v>5191</v>
      </c>
      <c r="M290" s="18"/>
      <c r="N290" s="18"/>
      <c r="O290" s="18"/>
      <c r="P290" s="18"/>
      <c r="Q290" s="18"/>
      <c r="R290" s="18" t="s">
        <v>5066</v>
      </c>
      <c r="S290" s="18"/>
      <c r="T290" s="18" t="s">
        <v>5067</v>
      </c>
      <c r="U290" s="18" t="s">
        <v>5232</v>
      </c>
      <c r="V290" s="18">
        <v>514</v>
      </c>
      <c r="W290" s="18">
        <v>0</v>
      </c>
      <c r="X290" s="18">
        <v>0</v>
      </c>
      <c r="Y290" s="18">
        <v>1272</v>
      </c>
      <c r="Z290" s="18">
        <v>1272</v>
      </c>
      <c r="AA290" s="18"/>
      <c r="AB290" s="18" t="s">
        <v>4363</v>
      </c>
      <c r="AC290" s="18"/>
      <c r="AD290" s="18"/>
      <c r="AE290" s="18"/>
      <c r="AF290" s="18"/>
      <c r="AG290" s="18"/>
      <c r="AH290" s="18" t="s">
        <v>4366</v>
      </c>
      <c r="AI290" s="18"/>
      <c r="AJ290" s="18"/>
      <c r="AK290" s="18"/>
      <c r="AL290" s="18"/>
      <c r="AM290" s="18"/>
      <c r="AN290" s="18"/>
      <c r="AO290" s="18" t="s">
        <v>5070</v>
      </c>
      <c r="AP290" s="18" t="s">
        <v>5071</v>
      </c>
      <c r="AQ290" s="18"/>
      <c r="AR290" s="18">
        <v>0</v>
      </c>
      <c r="AS290" s="18" t="s">
        <v>5879</v>
      </c>
      <c r="AT290" s="18"/>
      <c r="AU290" s="18">
        <v>0</v>
      </c>
      <c r="AV290" s="18">
        <v>0</v>
      </c>
      <c r="AW290" s="18">
        <v>0</v>
      </c>
      <c r="AX290" s="18"/>
      <c r="AY290" s="18"/>
      <c r="AZ290" s="18"/>
      <c r="BA290" s="18"/>
      <c r="BB290" s="18"/>
      <c r="BC290" s="18"/>
      <c r="BD290" s="18"/>
      <c r="BE290" s="18"/>
      <c r="BF290" s="18"/>
      <c r="BG290" s="18"/>
      <c r="BH290" s="18"/>
      <c r="BI290" s="18"/>
      <c r="BJ290" s="18"/>
      <c r="BK290" s="18"/>
      <c r="BL290" s="18"/>
      <c r="BM290" s="18"/>
      <c r="BN290" s="18"/>
      <c r="BO290" s="18"/>
      <c r="BP290" s="18"/>
      <c r="BQ290" s="18"/>
      <c r="BR290" s="18"/>
      <c r="BS290" s="18"/>
      <c r="BT290" s="18"/>
      <c r="BU290" s="18"/>
      <c r="BV290" s="18"/>
      <c r="BW290" s="18"/>
      <c r="BX290" s="18"/>
      <c r="BY290" s="18"/>
      <c r="BZ290" s="18"/>
      <c r="CA290" s="18"/>
      <c r="CB290" s="18"/>
      <c r="CC290" s="18"/>
      <c r="CD290" s="18"/>
      <c r="CE290" s="18"/>
      <c r="CF290" s="18"/>
      <c r="CG290" s="18"/>
      <c r="CH290" s="18"/>
      <c r="CI290" s="18"/>
      <c r="CJ290" s="18" t="s">
        <v>5233</v>
      </c>
      <c r="CK290" s="18" t="s">
        <v>5365</v>
      </c>
      <c r="CL290" s="18"/>
      <c r="CM290" s="18"/>
      <c r="CN290" s="18"/>
      <c r="CO290" s="21"/>
      <c r="CP290" s="21" t="s">
        <v>5079</v>
      </c>
      <c r="CQ290" s="18"/>
      <c r="CR290" s="21"/>
      <c r="CS290" s="18"/>
      <c r="CT290" s="31"/>
      <c r="CU290" s="33"/>
      <c r="CV290" s="67" t="str">
        <f>FLEET7[[#This Row],[Category]]</f>
        <v>Light Plant</v>
      </c>
      <c r="CW290" s="22" t="str">
        <f t="shared" si="8"/>
        <v>LP-04</v>
      </c>
      <c r="CX290" s="22" t="str">
        <f>IFERROR(TRIM(MID(FLEET7[[#This Row],[Secondary Asset Identifier]], FIND(" - ", FLEET7[[#This Row],[Secondary Asset Identifier]]) + 3, LEN(FLEET7[[#This Row],[Secondary Asset Identifier]]))),FLEET7[[#This Row],[Emp ID]])</f>
        <v/>
      </c>
      <c r="CY29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0" s="22" t="str">
        <f>FLEET7[[#This Row],[Assigned]]</f>
        <v/>
      </c>
      <c r="DA290" s="22" t="str">
        <f t="shared" si="9"/>
        <v>LP-04</v>
      </c>
    </row>
    <row r="291" spans="1:105" x14ac:dyDescent="0.3">
      <c r="A291" s="17" t="s">
        <v>5060</v>
      </c>
      <c r="B291" s="18" t="s">
        <v>5061</v>
      </c>
      <c r="C291" s="18" t="s">
        <v>2257</v>
      </c>
      <c r="D291" s="18" t="s">
        <v>5291</v>
      </c>
      <c r="E291" s="18" t="s">
        <v>4368</v>
      </c>
      <c r="F291" s="18" t="s">
        <v>4369</v>
      </c>
      <c r="G291" s="18">
        <v>2007</v>
      </c>
      <c r="H291" s="18" t="s">
        <v>5292</v>
      </c>
      <c r="I291" s="19"/>
      <c r="J291" s="18"/>
      <c r="K291" s="20">
        <v>45789.236064814802</v>
      </c>
      <c r="L291" s="18" t="s">
        <v>5191</v>
      </c>
      <c r="M291" s="18"/>
      <c r="N291" s="18"/>
      <c r="O291" s="18"/>
      <c r="P291" s="18"/>
      <c r="Q291" s="18"/>
      <c r="R291" s="18" t="s">
        <v>8403</v>
      </c>
      <c r="S291" s="18"/>
      <c r="T291" s="18" t="s">
        <v>5067</v>
      </c>
      <c r="U291" s="18" t="s">
        <v>5232</v>
      </c>
      <c r="V291" s="18">
        <v>474</v>
      </c>
      <c r="W291" s="18">
        <v>0</v>
      </c>
      <c r="X291" s="18">
        <v>0</v>
      </c>
      <c r="Y291" s="18">
        <v>1234</v>
      </c>
      <c r="Z291" s="18">
        <v>1234</v>
      </c>
      <c r="AA291" s="18"/>
      <c r="AB291" s="18" t="s">
        <v>4367</v>
      </c>
      <c r="AC291" s="18"/>
      <c r="AD291" s="18"/>
      <c r="AE291" s="18"/>
      <c r="AF291" s="18"/>
      <c r="AG291" s="18"/>
      <c r="AH291" s="18" t="s">
        <v>4370</v>
      </c>
      <c r="AI291" s="18"/>
      <c r="AJ291" s="18"/>
      <c r="AK291" s="18"/>
      <c r="AL291" s="18"/>
      <c r="AM291" s="18"/>
      <c r="AN291" s="18"/>
      <c r="AO291" s="18" t="s">
        <v>5070</v>
      </c>
      <c r="AP291" s="18" t="s">
        <v>5071</v>
      </c>
      <c r="AQ291" s="18"/>
      <c r="AR291" s="18">
        <v>0</v>
      </c>
      <c r="AS291" s="18" t="s">
        <v>5879</v>
      </c>
      <c r="AT291" s="18"/>
      <c r="AU291" s="18">
        <v>0</v>
      </c>
      <c r="AV291" s="18">
        <v>0</v>
      </c>
      <c r="AW291" s="18">
        <v>0</v>
      </c>
      <c r="AX291" s="18"/>
      <c r="AY291" s="18"/>
      <c r="AZ291" s="18"/>
      <c r="BA291" s="18"/>
      <c r="BB291" s="18"/>
      <c r="BC291" s="18"/>
      <c r="BD291" s="18"/>
      <c r="BE291" s="18"/>
      <c r="BF291" s="18"/>
      <c r="BG291" s="18"/>
      <c r="BH291" s="18"/>
      <c r="BI291" s="18"/>
      <c r="BJ291" s="18"/>
      <c r="BK291" s="18"/>
      <c r="BL291" s="18"/>
      <c r="BM291" s="18"/>
      <c r="BN291" s="18"/>
      <c r="BO291" s="18"/>
      <c r="BP291" s="18"/>
      <c r="BQ291" s="18"/>
      <c r="BR291" s="18"/>
      <c r="BS291" s="18"/>
      <c r="BT291" s="18"/>
      <c r="BU291" s="18"/>
      <c r="BV291" s="18"/>
      <c r="BW291" s="18"/>
      <c r="BX291" s="18"/>
      <c r="BY291" s="18"/>
      <c r="BZ291" s="18"/>
      <c r="CA291" s="18"/>
      <c r="CB291" s="18"/>
      <c r="CC291" s="18"/>
      <c r="CD291" s="18"/>
      <c r="CE291" s="18"/>
      <c r="CF291" s="18"/>
      <c r="CG291" s="18"/>
      <c r="CH291" s="18"/>
      <c r="CI291" s="18"/>
      <c r="CJ291" s="18" t="s">
        <v>5233</v>
      </c>
      <c r="CK291" s="18" t="s">
        <v>5293</v>
      </c>
      <c r="CL291" s="18"/>
      <c r="CM291" s="18"/>
      <c r="CN291" s="18"/>
      <c r="CO291" s="21"/>
      <c r="CP291" s="18" t="s">
        <v>5079</v>
      </c>
      <c r="CQ291" s="18"/>
      <c r="CR291" s="21"/>
      <c r="CS291" s="18"/>
      <c r="CT291" s="31"/>
      <c r="CU291" s="33"/>
      <c r="CV291" s="67" t="str">
        <f>FLEET7[[#This Row],[Category]]</f>
        <v>Light Plant</v>
      </c>
      <c r="CW291" s="22" t="str">
        <f t="shared" si="8"/>
        <v>LP-05</v>
      </c>
      <c r="CX291" s="22" t="str">
        <f>IFERROR(TRIM(MID(FLEET7[[#This Row],[Secondary Asset Identifier]], FIND(" - ", FLEET7[[#This Row],[Secondary Asset Identifier]]) + 3, LEN(FLEET7[[#This Row],[Secondary Asset Identifier]]))),FLEET7[[#This Row],[Emp ID]])</f>
        <v/>
      </c>
      <c r="CY29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1" s="22" t="str">
        <f>FLEET7[[#This Row],[Assigned]]</f>
        <v/>
      </c>
      <c r="DA291" s="22" t="str">
        <f t="shared" si="9"/>
        <v>LP-05</v>
      </c>
    </row>
    <row r="292" spans="1:105" x14ac:dyDescent="0.3">
      <c r="A292" s="17" t="s">
        <v>5060</v>
      </c>
      <c r="B292" s="18" t="s">
        <v>5061</v>
      </c>
      <c r="C292" s="18" t="s">
        <v>2259</v>
      </c>
      <c r="D292" s="18" t="s">
        <v>5291</v>
      </c>
      <c r="E292" s="18" t="s">
        <v>4354</v>
      </c>
      <c r="F292" s="18" t="s">
        <v>4361</v>
      </c>
      <c r="G292" s="18">
        <v>2017</v>
      </c>
      <c r="H292" s="18" t="s">
        <v>5292</v>
      </c>
      <c r="I292" s="19"/>
      <c r="J292" s="18"/>
      <c r="K292" s="20">
        <v>45786.7332060185</v>
      </c>
      <c r="L292" s="18" t="s">
        <v>5191</v>
      </c>
      <c r="M292" s="18"/>
      <c r="N292" s="18"/>
      <c r="O292" s="18"/>
      <c r="P292" s="18"/>
      <c r="Q292" s="18"/>
      <c r="R292" s="18" t="s">
        <v>7625</v>
      </c>
      <c r="S292" s="18"/>
      <c r="T292" s="18" t="s">
        <v>5067</v>
      </c>
      <c r="U292" s="18" t="s">
        <v>5232</v>
      </c>
      <c r="V292" s="18">
        <v>451</v>
      </c>
      <c r="W292" s="18">
        <v>0</v>
      </c>
      <c r="X292" s="18">
        <v>0</v>
      </c>
      <c r="Y292" s="18">
        <v>7600</v>
      </c>
      <c r="Z292" s="18">
        <v>124255</v>
      </c>
      <c r="AA292" s="18"/>
      <c r="AB292" s="18" t="s">
        <v>4371</v>
      </c>
      <c r="AC292" s="18"/>
      <c r="AD292" s="18"/>
      <c r="AE292" s="18"/>
      <c r="AF292" s="18"/>
      <c r="AG292" s="18"/>
      <c r="AH292" s="18" t="s">
        <v>4372</v>
      </c>
      <c r="AI292" s="18"/>
      <c r="AJ292" s="18"/>
      <c r="AK292" s="18"/>
      <c r="AL292" s="18"/>
      <c r="AM292" s="18"/>
      <c r="AN292" s="18"/>
      <c r="AO292" s="18" t="s">
        <v>5070</v>
      </c>
      <c r="AP292" s="18" t="s">
        <v>5071</v>
      </c>
      <c r="AQ292" s="18"/>
      <c r="AR292" s="18">
        <v>0</v>
      </c>
      <c r="AS292" s="18" t="s">
        <v>5879</v>
      </c>
      <c r="AT292" s="18"/>
      <c r="AU292" s="18">
        <v>0</v>
      </c>
      <c r="AV292" s="18">
        <v>0</v>
      </c>
      <c r="AW292" s="18">
        <v>0</v>
      </c>
      <c r="AX292" s="18"/>
      <c r="AY292" s="18"/>
      <c r="AZ292" s="18"/>
      <c r="BA292" s="18"/>
      <c r="BB292" s="18"/>
      <c r="BC292" s="18"/>
      <c r="BD292" s="18"/>
      <c r="BE292" s="18"/>
      <c r="BF292" s="18"/>
      <c r="BG292" s="18"/>
      <c r="BH292" s="18"/>
      <c r="BI292" s="18"/>
      <c r="BJ292" s="18"/>
      <c r="BK292" s="18"/>
      <c r="BL292" s="18"/>
      <c r="BM292" s="18"/>
      <c r="BN292" s="18"/>
      <c r="BO292" s="18"/>
      <c r="BP292" s="18"/>
      <c r="BQ292" s="18"/>
      <c r="BR292" s="18"/>
      <c r="BS292" s="18"/>
      <c r="BT292" s="18"/>
      <c r="BU292" s="18"/>
      <c r="BV292" s="18"/>
      <c r="BW292" s="18"/>
      <c r="BX292" s="18"/>
      <c r="BY292" s="18"/>
      <c r="BZ292" s="18"/>
      <c r="CA292" s="18"/>
      <c r="CB292" s="18"/>
      <c r="CC292" s="18"/>
      <c r="CD292" s="18"/>
      <c r="CE292" s="18"/>
      <c r="CF292" s="18"/>
      <c r="CG292" s="18"/>
      <c r="CH292" s="18"/>
      <c r="CI292" s="18"/>
      <c r="CJ292" s="18" t="s">
        <v>5233</v>
      </c>
      <c r="CK292" s="18" t="s">
        <v>5552</v>
      </c>
      <c r="CL292" s="18"/>
      <c r="CM292" s="18"/>
      <c r="CN292" s="18"/>
      <c r="CO292" s="21"/>
      <c r="CP292" s="21" t="s">
        <v>5079</v>
      </c>
      <c r="CQ292" s="18"/>
      <c r="CR292" s="21"/>
      <c r="CS292" s="18"/>
      <c r="CT292" s="31"/>
      <c r="CU292" s="33"/>
      <c r="CV292" s="67" t="str">
        <f>FLEET7[[#This Row],[Category]]</f>
        <v>Light Plant</v>
      </c>
      <c r="CW292" s="22" t="str">
        <f t="shared" si="8"/>
        <v>LP-06</v>
      </c>
      <c r="CX292" s="22" t="str">
        <f>IFERROR(TRIM(MID(FLEET7[[#This Row],[Secondary Asset Identifier]], FIND(" - ", FLEET7[[#This Row],[Secondary Asset Identifier]]) + 3, LEN(FLEET7[[#This Row],[Secondary Asset Identifier]]))),FLEET7[[#This Row],[Emp ID]])</f>
        <v/>
      </c>
      <c r="CY29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2" s="22" t="str">
        <f>FLEET7[[#This Row],[Assigned]]</f>
        <v/>
      </c>
      <c r="DA292" s="22" t="str">
        <f t="shared" si="9"/>
        <v>LP-06</v>
      </c>
    </row>
    <row r="293" spans="1:105" x14ac:dyDescent="0.3">
      <c r="A293" s="17" t="s">
        <v>5060</v>
      </c>
      <c r="B293" s="18" t="s">
        <v>5061</v>
      </c>
      <c r="C293" s="18" t="s">
        <v>2261</v>
      </c>
      <c r="D293" s="18" t="s">
        <v>5291</v>
      </c>
      <c r="E293" s="18" t="s">
        <v>4354</v>
      </c>
      <c r="F293" s="18" t="s">
        <v>4375</v>
      </c>
      <c r="G293" s="18"/>
      <c r="H293" s="18" t="s">
        <v>5292</v>
      </c>
      <c r="I293" s="19"/>
      <c r="J293" s="18"/>
      <c r="K293" s="20">
        <v>45789.2327546296</v>
      </c>
      <c r="L293" s="18" t="s">
        <v>5191</v>
      </c>
      <c r="M293" s="18"/>
      <c r="N293" s="18"/>
      <c r="O293" s="18"/>
      <c r="P293" s="18"/>
      <c r="Q293" s="18"/>
      <c r="R293" s="18" t="s">
        <v>5393</v>
      </c>
      <c r="S293" s="18"/>
      <c r="T293" s="18" t="s">
        <v>5067</v>
      </c>
      <c r="U293" s="18" t="s">
        <v>5232</v>
      </c>
      <c r="V293" s="18">
        <v>214</v>
      </c>
      <c r="W293" s="18">
        <v>0</v>
      </c>
      <c r="X293" s="18">
        <v>0</v>
      </c>
      <c r="Y293" s="18">
        <v>8796</v>
      </c>
      <c r="Z293" s="18">
        <v>8796</v>
      </c>
      <c r="AA293" s="18"/>
      <c r="AB293" s="18" t="s">
        <v>7621</v>
      </c>
      <c r="AC293" s="18"/>
      <c r="AD293" s="18"/>
      <c r="AE293" s="18" t="s">
        <v>5069</v>
      </c>
      <c r="AF293" s="18"/>
      <c r="AG293" s="18"/>
      <c r="AH293" s="18"/>
      <c r="AI293" s="18"/>
      <c r="AJ293" s="18"/>
      <c r="AK293" s="18"/>
      <c r="AL293" s="18"/>
      <c r="AM293" s="18"/>
      <c r="AN293" s="18"/>
      <c r="AO293" s="18" t="s">
        <v>5070</v>
      </c>
      <c r="AP293" s="18"/>
      <c r="AQ293" s="18">
        <v>0</v>
      </c>
      <c r="AR293" s="18">
        <v>0</v>
      </c>
      <c r="AS293" s="18" t="s">
        <v>5879</v>
      </c>
      <c r="AT293" s="18">
        <v>0</v>
      </c>
      <c r="AU293" s="18">
        <v>0</v>
      </c>
      <c r="AV293" s="18">
        <v>0</v>
      </c>
      <c r="AW293" s="18">
        <v>0</v>
      </c>
      <c r="AX293" s="18"/>
      <c r="AY293" s="18"/>
      <c r="AZ293" s="18">
        <v>0</v>
      </c>
      <c r="BA293" s="18">
        <v>0</v>
      </c>
      <c r="BB293" s="18">
        <v>0</v>
      </c>
      <c r="BC293" s="18"/>
      <c r="BD293" s="18"/>
      <c r="BE293" s="18"/>
      <c r="BF293" s="18"/>
      <c r="BG293" s="18"/>
      <c r="BH293" s="18"/>
      <c r="BI293" s="18"/>
      <c r="BJ293" s="18"/>
      <c r="BK293" s="18"/>
      <c r="BL293" s="18"/>
      <c r="BM293" s="18"/>
      <c r="BN293" s="18"/>
      <c r="BO293" s="18"/>
      <c r="BP293" s="18"/>
      <c r="BQ293" s="18"/>
      <c r="BR293" s="18"/>
      <c r="BS293" s="18"/>
      <c r="BT293" s="18"/>
      <c r="BU293" s="18"/>
      <c r="BV293" s="18"/>
      <c r="BW293" s="18"/>
      <c r="BX293" s="18"/>
      <c r="BY293" s="18"/>
      <c r="BZ293" s="18"/>
      <c r="CA293" s="18"/>
      <c r="CB293" s="18"/>
      <c r="CC293" s="18"/>
      <c r="CD293" s="18"/>
      <c r="CE293" s="18"/>
      <c r="CF293" s="18"/>
      <c r="CG293" s="18"/>
      <c r="CH293" s="18"/>
      <c r="CI293" s="18"/>
      <c r="CJ293" s="18" t="s">
        <v>5233</v>
      </c>
      <c r="CK293" s="18" t="s">
        <v>5434</v>
      </c>
      <c r="CL293" s="18"/>
      <c r="CM293" s="18"/>
      <c r="CN293" s="18"/>
      <c r="CO293" s="21"/>
      <c r="CP293" s="18" t="s">
        <v>5073</v>
      </c>
      <c r="CQ293" s="18"/>
      <c r="CR293" s="21"/>
      <c r="CS293" s="18"/>
      <c r="CT293" s="31"/>
      <c r="CU293" s="33"/>
      <c r="CV293" s="67" t="str">
        <f>FLEET7[[#This Row],[Category]]</f>
        <v>Light Plant</v>
      </c>
      <c r="CW293" s="22" t="str">
        <f t="shared" si="8"/>
        <v>LP-07</v>
      </c>
      <c r="CX293" s="22" t="str">
        <f>IFERROR(TRIM(MID(FLEET7[[#This Row],[Secondary Asset Identifier]], FIND(" - ", FLEET7[[#This Row],[Secondary Asset Identifier]]) + 3, LEN(FLEET7[[#This Row],[Secondary Asset Identifier]]))),FLEET7[[#This Row],[Emp ID]])</f>
        <v/>
      </c>
      <c r="CY29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3" s="22" t="str">
        <f>FLEET7[[#This Row],[Assigned]]</f>
        <v/>
      </c>
      <c r="DA293" s="22" t="str">
        <f t="shared" si="9"/>
        <v>LP-07</v>
      </c>
    </row>
    <row r="294" spans="1:105" x14ac:dyDescent="0.3">
      <c r="A294" s="17" t="s">
        <v>5060</v>
      </c>
      <c r="B294" s="18" t="s">
        <v>5061</v>
      </c>
      <c r="C294" s="18" t="s">
        <v>4373</v>
      </c>
      <c r="D294" s="18" t="s">
        <v>5291</v>
      </c>
      <c r="E294" s="18" t="s">
        <v>4354</v>
      </c>
      <c r="F294" s="18" t="s">
        <v>4375</v>
      </c>
      <c r="G294" s="18"/>
      <c r="H294" s="18" t="s">
        <v>5292</v>
      </c>
      <c r="I294" s="19"/>
      <c r="J294" s="18"/>
      <c r="K294" s="20">
        <v>45789.231967592597</v>
      </c>
      <c r="L294" s="18" t="s">
        <v>5191</v>
      </c>
      <c r="M294" s="18"/>
      <c r="N294" s="18"/>
      <c r="O294" s="18"/>
      <c r="P294" s="18"/>
      <c r="Q294" s="18"/>
      <c r="R294" s="18" t="s">
        <v>5144</v>
      </c>
      <c r="S294" s="18"/>
      <c r="T294" s="18" t="s">
        <v>5067</v>
      </c>
      <c r="U294" s="18" t="s">
        <v>5232</v>
      </c>
      <c r="V294" s="18">
        <v>556</v>
      </c>
      <c r="W294" s="18">
        <v>4041</v>
      </c>
      <c r="X294" s="18">
        <v>4041</v>
      </c>
      <c r="Y294" s="18">
        <v>4041</v>
      </c>
      <c r="Z294" s="18">
        <v>4041</v>
      </c>
      <c r="AA294" s="18"/>
      <c r="AB294" s="18" t="s">
        <v>4374</v>
      </c>
      <c r="AC294" s="18"/>
      <c r="AD294" s="18"/>
      <c r="AE294" s="18"/>
      <c r="AF294" s="18"/>
      <c r="AG294" s="18"/>
      <c r="AH294" s="18" t="s">
        <v>4376</v>
      </c>
      <c r="AI294" s="18"/>
      <c r="AJ294" s="18"/>
      <c r="AK294" s="18"/>
      <c r="AL294" s="18"/>
      <c r="AM294" s="18"/>
      <c r="AN294" s="18"/>
      <c r="AO294" s="18" t="s">
        <v>5070</v>
      </c>
      <c r="AP294" s="18" t="s">
        <v>5071</v>
      </c>
      <c r="AQ294" s="18"/>
      <c r="AR294" s="18">
        <v>0</v>
      </c>
      <c r="AS294" s="18" t="s">
        <v>5879</v>
      </c>
      <c r="AT294" s="18"/>
      <c r="AU294" s="18">
        <v>0</v>
      </c>
      <c r="AV294" s="18">
        <v>0</v>
      </c>
      <c r="AW294" s="18">
        <v>0</v>
      </c>
      <c r="AX294" s="18"/>
      <c r="AY294" s="18"/>
      <c r="AZ294" s="18"/>
      <c r="BA294" s="18"/>
      <c r="BB294" s="18"/>
      <c r="BC294" s="18"/>
      <c r="BD294" s="18"/>
      <c r="BE294" s="18"/>
      <c r="BF294" s="18"/>
      <c r="BG294" s="18"/>
      <c r="BH294" s="18"/>
      <c r="BI294" s="18"/>
      <c r="BJ294" s="18"/>
      <c r="BK294" s="18"/>
      <c r="BL294" s="18"/>
      <c r="BM294" s="18"/>
      <c r="BN294" s="18"/>
      <c r="BO294" s="18"/>
      <c r="BP294" s="18"/>
      <c r="BQ294" s="18"/>
      <c r="BR294" s="18"/>
      <c r="BS294" s="18"/>
      <c r="BT294" s="18"/>
      <c r="BU294" s="18"/>
      <c r="BV294" s="18"/>
      <c r="BW294" s="18"/>
      <c r="BX294" s="18"/>
      <c r="BY294" s="18"/>
      <c r="BZ294" s="18"/>
      <c r="CA294" s="18"/>
      <c r="CB294" s="18"/>
      <c r="CC294" s="18"/>
      <c r="CD294" s="18"/>
      <c r="CE294" s="18"/>
      <c r="CF294" s="18"/>
      <c r="CG294" s="18"/>
      <c r="CH294" s="18"/>
      <c r="CI294" s="18"/>
      <c r="CJ294" s="18" t="s">
        <v>5233</v>
      </c>
      <c r="CK294" s="18" t="s">
        <v>5439</v>
      </c>
      <c r="CL294" s="18"/>
      <c r="CM294" s="18"/>
      <c r="CN294" s="18"/>
      <c r="CO294" s="21"/>
      <c r="CP294" s="18" t="s">
        <v>5079</v>
      </c>
      <c r="CQ294" s="18"/>
      <c r="CR294" s="21"/>
      <c r="CS294" s="18"/>
      <c r="CT294" s="31"/>
      <c r="CU294" s="33"/>
      <c r="CV294" s="67" t="str">
        <f>FLEET7[[#This Row],[Category]]</f>
        <v>Light Plant</v>
      </c>
      <c r="CW294" s="22" t="str">
        <f t="shared" si="8"/>
        <v>LP-07N</v>
      </c>
      <c r="CX294" s="22" t="str">
        <f>IFERROR(TRIM(MID(FLEET7[[#This Row],[Secondary Asset Identifier]], FIND(" - ", FLEET7[[#This Row],[Secondary Asset Identifier]]) + 3, LEN(FLEET7[[#This Row],[Secondary Asset Identifier]]))),FLEET7[[#This Row],[Emp ID]])</f>
        <v/>
      </c>
      <c r="CY29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4" s="22" t="str">
        <f>FLEET7[[#This Row],[Assigned]]</f>
        <v/>
      </c>
      <c r="DA294" s="22" t="str">
        <f t="shared" si="9"/>
        <v>LP-07N</v>
      </c>
    </row>
    <row r="295" spans="1:105" x14ac:dyDescent="0.3">
      <c r="A295" s="17" t="s">
        <v>5060</v>
      </c>
      <c r="B295" s="18" t="s">
        <v>5061</v>
      </c>
      <c r="C295" s="18" t="s">
        <v>4378</v>
      </c>
      <c r="D295" s="18" t="s">
        <v>5291</v>
      </c>
      <c r="E295" s="18" t="s">
        <v>4368</v>
      </c>
      <c r="F295" s="18" t="s">
        <v>4380</v>
      </c>
      <c r="G295" s="18">
        <v>2016</v>
      </c>
      <c r="H295" s="18" t="s">
        <v>5292</v>
      </c>
      <c r="I295" s="19"/>
      <c r="J295" s="18"/>
      <c r="K295" s="20">
        <v>45787.984745370399</v>
      </c>
      <c r="L295" s="18" t="s">
        <v>5191</v>
      </c>
      <c r="M295" s="18"/>
      <c r="N295" s="18"/>
      <c r="O295" s="18"/>
      <c r="P295" s="18"/>
      <c r="Q295" s="18"/>
      <c r="R295" s="18" t="s">
        <v>7625</v>
      </c>
      <c r="S295" s="18"/>
      <c r="T295" s="18" t="s">
        <v>5067</v>
      </c>
      <c r="U295" s="18" t="s">
        <v>5232</v>
      </c>
      <c r="V295" s="18">
        <v>578</v>
      </c>
      <c r="W295" s="18">
        <v>0</v>
      </c>
      <c r="X295" s="18">
        <v>0</v>
      </c>
      <c r="Y295" s="18">
        <v>8307</v>
      </c>
      <c r="Z295" s="18">
        <v>8307</v>
      </c>
      <c r="AA295" s="18"/>
      <c r="AB295" s="18" t="s">
        <v>4379</v>
      </c>
      <c r="AC295" s="18"/>
      <c r="AD295" s="18"/>
      <c r="AE295" s="18"/>
      <c r="AF295" s="18"/>
      <c r="AG295" s="18"/>
      <c r="AH295" s="19" t="s">
        <v>4381</v>
      </c>
      <c r="AI295" s="18"/>
      <c r="AJ295" s="18"/>
      <c r="AK295" s="18"/>
      <c r="AL295" s="18"/>
      <c r="AM295" s="18"/>
      <c r="AN295" s="18"/>
      <c r="AO295" s="18" t="s">
        <v>5070</v>
      </c>
      <c r="AP295" s="18" t="s">
        <v>5071</v>
      </c>
      <c r="AQ295" s="18"/>
      <c r="AR295" s="18">
        <v>0</v>
      </c>
      <c r="AS295" s="18" t="s">
        <v>5879</v>
      </c>
      <c r="AT295" s="18"/>
      <c r="AU295" s="18">
        <v>0</v>
      </c>
      <c r="AV295" s="18">
        <v>0</v>
      </c>
      <c r="AW295" s="18">
        <v>0</v>
      </c>
      <c r="AX295" s="18"/>
      <c r="AY295" s="18"/>
      <c r="AZ295" s="18"/>
      <c r="BA295" s="18"/>
      <c r="BB295" s="18"/>
      <c r="BC295" s="18"/>
      <c r="BD295" s="18"/>
      <c r="BE295" s="18"/>
      <c r="BF295" s="18"/>
      <c r="BG295" s="18"/>
      <c r="BH295" s="18"/>
      <c r="BI295" s="18"/>
      <c r="BJ295" s="18"/>
      <c r="BK295" s="18"/>
      <c r="BL295" s="18"/>
      <c r="BM295" s="18"/>
      <c r="BN295" s="18"/>
      <c r="BO295" s="18"/>
      <c r="BP295" s="18"/>
      <c r="BQ295" s="18"/>
      <c r="BR295" s="18"/>
      <c r="BS295" s="18"/>
      <c r="BT295" s="18"/>
      <c r="BU295" s="18"/>
      <c r="BV295" s="18"/>
      <c r="BW295" s="18"/>
      <c r="BX295" s="18"/>
      <c r="BY295" s="18"/>
      <c r="BZ295" s="18"/>
      <c r="CA295" s="18"/>
      <c r="CB295" s="18"/>
      <c r="CC295" s="18"/>
      <c r="CD295" s="18"/>
      <c r="CE295" s="18"/>
      <c r="CF295" s="18"/>
      <c r="CG295" s="18"/>
      <c r="CH295" s="18"/>
      <c r="CI295" s="18"/>
      <c r="CJ295" s="18" t="s">
        <v>5233</v>
      </c>
      <c r="CK295" s="18" t="s">
        <v>5481</v>
      </c>
      <c r="CL295" s="18"/>
      <c r="CM295" s="18"/>
      <c r="CN295" s="18"/>
      <c r="CO295" s="21"/>
      <c r="CP295" s="18" t="s">
        <v>5079</v>
      </c>
      <c r="CQ295" s="18"/>
      <c r="CR295" s="21"/>
      <c r="CS295" s="18"/>
      <c r="CT295" s="31"/>
      <c r="CU295" s="33"/>
      <c r="CV295" s="67" t="str">
        <f>FLEET7[[#This Row],[Category]]</f>
        <v>Light Plant</v>
      </c>
      <c r="CW295" s="22" t="str">
        <f t="shared" si="8"/>
        <v>LP-101</v>
      </c>
      <c r="CX295" s="22" t="str">
        <f>IFERROR(TRIM(MID(FLEET7[[#This Row],[Secondary Asset Identifier]], FIND(" - ", FLEET7[[#This Row],[Secondary Asset Identifier]]) + 3, LEN(FLEET7[[#This Row],[Secondary Asset Identifier]]))),FLEET7[[#This Row],[Emp ID]])</f>
        <v/>
      </c>
      <c r="CY29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5" s="22" t="str">
        <f>FLEET7[[#This Row],[Assigned]]</f>
        <v/>
      </c>
      <c r="DA295" s="22" t="str">
        <f t="shared" si="9"/>
        <v>LP-101</v>
      </c>
    </row>
    <row r="296" spans="1:105" x14ac:dyDescent="0.3">
      <c r="A296" s="17" t="s">
        <v>5060</v>
      </c>
      <c r="B296" s="18" t="s">
        <v>5061</v>
      </c>
      <c r="C296" s="18" t="s">
        <v>2269</v>
      </c>
      <c r="D296" s="18" t="s">
        <v>5291</v>
      </c>
      <c r="E296" s="18" t="s">
        <v>4383</v>
      </c>
      <c r="F296" s="18" t="s">
        <v>4384</v>
      </c>
      <c r="G296" s="18">
        <v>2012</v>
      </c>
      <c r="H296" s="18" t="s">
        <v>5292</v>
      </c>
      <c r="I296" s="19"/>
      <c r="J296" s="18"/>
      <c r="K296" s="20">
        <v>45789.233553240701</v>
      </c>
      <c r="L296" s="18" t="s">
        <v>5191</v>
      </c>
      <c r="M296" s="18"/>
      <c r="N296" s="18"/>
      <c r="O296" s="18"/>
      <c r="P296" s="18"/>
      <c r="Q296" s="18"/>
      <c r="R296" s="18" t="s">
        <v>8403</v>
      </c>
      <c r="S296" s="18"/>
      <c r="T296" s="18" t="s">
        <v>5067</v>
      </c>
      <c r="U296" s="18" t="s">
        <v>5232</v>
      </c>
      <c r="V296" s="18">
        <v>559</v>
      </c>
      <c r="W296" s="18">
        <v>0</v>
      </c>
      <c r="X296" s="18">
        <v>0</v>
      </c>
      <c r="Y296" s="18">
        <v>1234</v>
      </c>
      <c r="Z296" s="18">
        <v>1234</v>
      </c>
      <c r="AA296" s="18"/>
      <c r="AB296" s="18" t="s">
        <v>4382</v>
      </c>
      <c r="AC296" s="18"/>
      <c r="AD296" s="18"/>
      <c r="AE296" s="18"/>
      <c r="AF296" s="18"/>
      <c r="AG296" s="18"/>
      <c r="AH296" s="18" t="s">
        <v>4385</v>
      </c>
      <c r="AI296" s="18"/>
      <c r="AJ296" s="18"/>
      <c r="AK296" s="18"/>
      <c r="AL296" s="18"/>
      <c r="AM296" s="18"/>
      <c r="AN296" s="18"/>
      <c r="AO296" s="18" t="s">
        <v>5070</v>
      </c>
      <c r="AP296" s="18" t="s">
        <v>5071</v>
      </c>
      <c r="AQ296" s="18"/>
      <c r="AR296" s="18">
        <v>0</v>
      </c>
      <c r="AS296" s="18" t="s">
        <v>5879</v>
      </c>
      <c r="AT296" s="18"/>
      <c r="AU296" s="18">
        <v>0</v>
      </c>
      <c r="AV296" s="18">
        <v>0</v>
      </c>
      <c r="AW296" s="18">
        <v>0</v>
      </c>
      <c r="AX296" s="18"/>
      <c r="AY296" s="18"/>
      <c r="AZ296" s="18"/>
      <c r="BA296" s="18"/>
      <c r="BB296" s="18"/>
      <c r="BC296" s="18"/>
      <c r="BD296" s="18"/>
      <c r="BE296" s="18"/>
      <c r="BF296" s="18"/>
      <c r="BG296" s="18"/>
      <c r="BH296" s="18"/>
      <c r="BI296" s="18"/>
      <c r="BJ296" s="18"/>
      <c r="BK296" s="18"/>
      <c r="BL296" s="18"/>
      <c r="BM296" s="18"/>
      <c r="BN296" s="18"/>
      <c r="BO296" s="18"/>
      <c r="BP296" s="18"/>
      <c r="BQ296" s="18"/>
      <c r="BR296" s="18"/>
      <c r="BS296" s="18"/>
      <c r="BT296" s="18"/>
      <c r="BU296" s="18"/>
      <c r="BV296" s="18"/>
      <c r="BW296" s="18"/>
      <c r="BX296" s="18"/>
      <c r="BY296" s="18"/>
      <c r="BZ296" s="18"/>
      <c r="CA296" s="18"/>
      <c r="CB296" s="18"/>
      <c r="CC296" s="18"/>
      <c r="CD296" s="18"/>
      <c r="CE296" s="18"/>
      <c r="CF296" s="18"/>
      <c r="CG296" s="18"/>
      <c r="CH296" s="18"/>
      <c r="CI296" s="18"/>
      <c r="CJ296" s="18" t="s">
        <v>5233</v>
      </c>
      <c r="CK296" s="18" t="s">
        <v>5314</v>
      </c>
      <c r="CL296" s="18"/>
      <c r="CM296" s="18"/>
      <c r="CN296" s="18"/>
      <c r="CO296" s="21"/>
      <c r="CP296" s="18" t="s">
        <v>5079</v>
      </c>
      <c r="CQ296" s="18"/>
      <c r="CR296" s="21"/>
      <c r="CS296" s="18"/>
      <c r="CT296" s="31"/>
      <c r="CU296" s="33"/>
      <c r="CV296" s="67" t="str">
        <f>FLEET7[[#This Row],[Category]]</f>
        <v>Light Plant</v>
      </c>
      <c r="CW296" s="22" t="str">
        <f t="shared" si="8"/>
        <v>LP-104</v>
      </c>
      <c r="CX296" s="22" t="str">
        <f>IFERROR(TRIM(MID(FLEET7[[#This Row],[Secondary Asset Identifier]], FIND(" - ", FLEET7[[#This Row],[Secondary Asset Identifier]]) + 3, LEN(FLEET7[[#This Row],[Secondary Asset Identifier]]))),FLEET7[[#This Row],[Emp ID]])</f>
        <v/>
      </c>
      <c r="CY29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6" s="22" t="str">
        <f>FLEET7[[#This Row],[Assigned]]</f>
        <v/>
      </c>
      <c r="DA296" s="22" t="str">
        <f t="shared" si="9"/>
        <v>LP-104</v>
      </c>
    </row>
    <row r="297" spans="1:105" x14ac:dyDescent="0.3">
      <c r="A297" s="17" t="s">
        <v>5060</v>
      </c>
      <c r="B297" s="18" t="s">
        <v>5061</v>
      </c>
      <c r="C297" s="18" t="s">
        <v>2271</v>
      </c>
      <c r="D297" s="18" t="s">
        <v>5291</v>
      </c>
      <c r="E297" s="18" t="s">
        <v>4354</v>
      </c>
      <c r="F297" s="18" t="s">
        <v>4375</v>
      </c>
      <c r="G297" s="18">
        <v>2013</v>
      </c>
      <c r="H297" s="18" t="s">
        <v>5292</v>
      </c>
      <c r="I297" s="19"/>
      <c r="J297" s="18"/>
      <c r="K297" s="20">
        <v>45786.984247685199</v>
      </c>
      <c r="L297" s="18" t="s">
        <v>5191</v>
      </c>
      <c r="M297" s="18"/>
      <c r="N297" s="18"/>
      <c r="O297" s="18"/>
      <c r="P297" s="18"/>
      <c r="Q297" s="18"/>
      <c r="R297" s="18" t="s">
        <v>7625</v>
      </c>
      <c r="S297" s="18"/>
      <c r="T297" s="18" t="s">
        <v>5067</v>
      </c>
      <c r="U297" s="18" t="s">
        <v>5232</v>
      </c>
      <c r="V297" s="18">
        <v>578</v>
      </c>
      <c r="W297" s="18">
        <v>0</v>
      </c>
      <c r="X297" s="18">
        <v>0</v>
      </c>
      <c r="Y297" s="18">
        <v>9943</v>
      </c>
      <c r="Z297" s="18">
        <v>9943</v>
      </c>
      <c r="AA297" s="18"/>
      <c r="AB297" s="18" t="s">
        <v>4386</v>
      </c>
      <c r="AC297" s="18"/>
      <c r="AD297" s="18"/>
      <c r="AE297" s="18"/>
      <c r="AF297" s="18"/>
      <c r="AG297" s="18"/>
      <c r="AH297" s="18" t="s">
        <v>4387</v>
      </c>
      <c r="AI297" s="18"/>
      <c r="AJ297" s="18"/>
      <c r="AK297" s="18"/>
      <c r="AL297" s="18"/>
      <c r="AM297" s="18"/>
      <c r="AN297" s="18"/>
      <c r="AO297" s="18" t="s">
        <v>5070</v>
      </c>
      <c r="AP297" s="18" t="s">
        <v>5071</v>
      </c>
      <c r="AQ297" s="18"/>
      <c r="AR297" s="18">
        <v>0</v>
      </c>
      <c r="AS297" s="18" t="s">
        <v>5879</v>
      </c>
      <c r="AT297" s="18"/>
      <c r="AU297" s="18">
        <v>0</v>
      </c>
      <c r="AV297" s="18">
        <v>0</v>
      </c>
      <c r="AW297" s="18">
        <v>0</v>
      </c>
      <c r="AX297" s="18"/>
      <c r="AY297" s="18"/>
      <c r="AZ297" s="18"/>
      <c r="BA297" s="18"/>
      <c r="BB297" s="18"/>
      <c r="BC297" s="18"/>
      <c r="BD297" s="18"/>
      <c r="BE297" s="18"/>
      <c r="BF297" s="18"/>
      <c r="BG297" s="18"/>
      <c r="BH297" s="18"/>
      <c r="BI297" s="18"/>
      <c r="BJ297" s="18"/>
      <c r="BK297" s="18"/>
      <c r="BL297" s="18"/>
      <c r="BM297" s="18"/>
      <c r="BN297" s="18"/>
      <c r="BO297" s="18"/>
      <c r="BP297" s="18"/>
      <c r="BQ297" s="18"/>
      <c r="BR297" s="18"/>
      <c r="BS297" s="18"/>
      <c r="BT297" s="18"/>
      <c r="BU297" s="18"/>
      <c r="BV297" s="18"/>
      <c r="BW297" s="18"/>
      <c r="BX297" s="18"/>
      <c r="BY297" s="18"/>
      <c r="BZ297" s="18"/>
      <c r="CA297" s="18"/>
      <c r="CB297" s="18"/>
      <c r="CC297" s="18"/>
      <c r="CD297" s="18"/>
      <c r="CE297" s="18"/>
      <c r="CF297" s="18"/>
      <c r="CG297" s="18"/>
      <c r="CH297" s="18"/>
      <c r="CI297" s="18"/>
      <c r="CJ297" s="18" t="s">
        <v>5233</v>
      </c>
      <c r="CK297" s="18" t="s">
        <v>5406</v>
      </c>
      <c r="CL297" s="18"/>
      <c r="CM297" s="18"/>
      <c r="CN297" s="18"/>
      <c r="CO297" s="21"/>
      <c r="CP297" s="18" t="s">
        <v>5079</v>
      </c>
      <c r="CQ297" s="18"/>
      <c r="CR297" s="21"/>
      <c r="CS297" s="18"/>
      <c r="CT297" s="31"/>
      <c r="CU297" s="33"/>
      <c r="CV297" s="67" t="str">
        <f>FLEET7[[#This Row],[Category]]</f>
        <v>Light Plant</v>
      </c>
      <c r="CW297" s="22" t="str">
        <f t="shared" si="8"/>
        <v>LP-105</v>
      </c>
      <c r="CX297" s="22" t="str">
        <f>IFERROR(TRIM(MID(FLEET7[[#This Row],[Secondary Asset Identifier]], FIND(" - ", FLEET7[[#This Row],[Secondary Asset Identifier]]) + 3, LEN(FLEET7[[#This Row],[Secondary Asset Identifier]]))),FLEET7[[#This Row],[Emp ID]])</f>
        <v/>
      </c>
      <c r="CY29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7" s="22" t="str">
        <f>FLEET7[[#This Row],[Assigned]]</f>
        <v/>
      </c>
      <c r="DA297" s="22" t="str">
        <f t="shared" si="9"/>
        <v>LP-105</v>
      </c>
    </row>
    <row r="298" spans="1:105" x14ac:dyDescent="0.3">
      <c r="A298" s="17" t="s">
        <v>5060</v>
      </c>
      <c r="B298" s="18" t="s">
        <v>5061</v>
      </c>
      <c r="C298" s="18" t="s">
        <v>2273</v>
      </c>
      <c r="D298" s="18" t="s">
        <v>5291</v>
      </c>
      <c r="E298" s="18" t="s">
        <v>4354</v>
      </c>
      <c r="F298" s="18" t="s">
        <v>4375</v>
      </c>
      <c r="G298" s="18">
        <v>2007</v>
      </c>
      <c r="H298" s="18" t="s">
        <v>5292</v>
      </c>
      <c r="I298" s="19"/>
      <c r="J298" s="18"/>
      <c r="K298" s="20">
        <v>45789.235104166699</v>
      </c>
      <c r="L298" s="18" t="s">
        <v>5191</v>
      </c>
      <c r="M298" s="18"/>
      <c r="N298" s="18"/>
      <c r="O298" s="18"/>
      <c r="P298" s="18"/>
      <c r="Q298" s="18"/>
      <c r="R298" s="18" t="s">
        <v>5103</v>
      </c>
      <c r="S298" s="18"/>
      <c r="T298" s="18" t="s">
        <v>5067</v>
      </c>
      <c r="U298" s="18" t="s">
        <v>5232</v>
      </c>
      <c r="V298" s="18">
        <v>556</v>
      </c>
      <c r="W298" s="18">
        <v>0</v>
      </c>
      <c r="X298" s="18">
        <v>0</v>
      </c>
      <c r="Y298" s="18">
        <v>4900</v>
      </c>
      <c r="Z298" s="18">
        <v>4900</v>
      </c>
      <c r="AA298" s="18"/>
      <c r="AB298" s="18" t="s">
        <v>4388</v>
      </c>
      <c r="AC298" s="18"/>
      <c r="AD298" s="18"/>
      <c r="AE298" s="18"/>
      <c r="AF298" s="18"/>
      <c r="AG298" s="18"/>
      <c r="AH298" s="18" t="s">
        <v>4389</v>
      </c>
      <c r="AI298" s="18"/>
      <c r="AJ298" s="18"/>
      <c r="AK298" s="18"/>
      <c r="AL298" s="18"/>
      <c r="AM298" s="18"/>
      <c r="AN298" s="18"/>
      <c r="AO298" s="18" t="s">
        <v>5070</v>
      </c>
      <c r="AP298" s="18" t="s">
        <v>5071</v>
      </c>
      <c r="AQ298" s="18"/>
      <c r="AR298" s="18">
        <v>0</v>
      </c>
      <c r="AS298" s="18" t="s">
        <v>5879</v>
      </c>
      <c r="AT298" s="18"/>
      <c r="AU298" s="18">
        <v>0</v>
      </c>
      <c r="AV298" s="18">
        <v>0</v>
      </c>
      <c r="AW298" s="18">
        <v>0</v>
      </c>
      <c r="AX298" s="18"/>
      <c r="AY298" s="18"/>
      <c r="AZ298" s="18"/>
      <c r="BA298" s="18"/>
      <c r="BB298" s="18"/>
      <c r="BC298" s="18"/>
      <c r="BD298" s="18"/>
      <c r="BE298" s="18"/>
      <c r="BF298" s="18"/>
      <c r="BG298" s="18"/>
      <c r="BH298" s="18"/>
      <c r="BI298" s="18"/>
      <c r="BJ298" s="18"/>
      <c r="BK298" s="18"/>
      <c r="BL298" s="18"/>
      <c r="BM298" s="18"/>
      <c r="BN298" s="18"/>
      <c r="BO298" s="18"/>
      <c r="BP298" s="18"/>
      <c r="BQ298" s="18"/>
      <c r="BR298" s="18"/>
      <c r="BS298" s="18"/>
      <c r="BT298" s="18"/>
      <c r="BU298" s="18"/>
      <c r="BV298" s="18"/>
      <c r="BW298" s="18"/>
      <c r="BX298" s="18"/>
      <c r="BY298" s="18"/>
      <c r="BZ298" s="18"/>
      <c r="CA298" s="18"/>
      <c r="CB298" s="18"/>
      <c r="CC298" s="18"/>
      <c r="CD298" s="18"/>
      <c r="CE298" s="18"/>
      <c r="CF298" s="18"/>
      <c r="CG298" s="18"/>
      <c r="CH298" s="18"/>
      <c r="CI298" s="18"/>
      <c r="CJ298" s="18" t="s">
        <v>5233</v>
      </c>
      <c r="CK298" s="18" t="s">
        <v>5381</v>
      </c>
      <c r="CL298" s="18"/>
      <c r="CM298" s="18"/>
      <c r="CN298" s="18"/>
      <c r="CO298" s="21"/>
      <c r="CP298" s="21" t="s">
        <v>5079</v>
      </c>
      <c r="CQ298" s="18"/>
      <c r="CR298" s="21"/>
      <c r="CS298" s="18"/>
      <c r="CT298" s="31"/>
      <c r="CU298" s="33"/>
      <c r="CV298" s="67" t="str">
        <f>FLEET7[[#This Row],[Category]]</f>
        <v>Light Plant</v>
      </c>
      <c r="CW298" s="22" t="str">
        <f t="shared" si="8"/>
        <v>LP-106</v>
      </c>
      <c r="CX298" s="22" t="str">
        <f>IFERROR(TRIM(MID(FLEET7[[#This Row],[Secondary Asset Identifier]], FIND(" - ", FLEET7[[#This Row],[Secondary Asset Identifier]]) + 3, LEN(FLEET7[[#This Row],[Secondary Asset Identifier]]))),FLEET7[[#This Row],[Emp ID]])</f>
        <v/>
      </c>
      <c r="CY29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8" s="22" t="str">
        <f>FLEET7[[#This Row],[Assigned]]</f>
        <v/>
      </c>
      <c r="DA298" s="22" t="str">
        <f t="shared" si="9"/>
        <v>LP-106</v>
      </c>
    </row>
    <row r="299" spans="1:105" x14ac:dyDescent="0.3">
      <c r="A299" s="17" t="s">
        <v>5060</v>
      </c>
      <c r="B299" s="18" t="s">
        <v>5061</v>
      </c>
      <c r="C299" s="18" t="s">
        <v>4390</v>
      </c>
      <c r="D299" s="18" t="s">
        <v>5291</v>
      </c>
      <c r="E299" s="18" t="s">
        <v>4354</v>
      </c>
      <c r="F299" s="18" t="s">
        <v>4375</v>
      </c>
      <c r="G299" s="18">
        <v>2013</v>
      </c>
      <c r="H299" s="18" t="s">
        <v>5292</v>
      </c>
      <c r="I299" s="19"/>
      <c r="J299" s="18"/>
      <c r="K299" s="20">
        <v>45789.233101851903</v>
      </c>
      <c r="L299" s="18" t="s">
        <v>5191</v>
      </c>
      <c r="M299" s="18"/>
      <c r="N299" s="18"/>
      <c r="O299" s="18"/>
      <c r="P299" s="18"/>
      <c r="Q299" s="18"/>
      <c r="R299" s="18" t="s">
        <v>5089</v>
      </c>
      <c r="S299" s="18"/>
      <c r="T299" s="18" t="s">
        <v>5067</v>
      </c>
      <c r="U299" s="18" t="s">
        <v>5232</v>
      </c>
      <c r="V299" s="18">
        <v>556</v>
      </c>
      <c r="W299" s="18">
        <v>0</v>
      </c>
      <c r="X299" s="18">
        <v>0</v>
      </c>
      <c r="Y299" s="18">
        <v>11196</v>
      </c>
      <c r="Z299" s="18">
        <v>11196</v>
      </c>
      <c r="AA299" s="18"/>
      <c r="AB299" s="18" t="s">
        <v>4391</v>
      </c>
      <c r="AC299" s="18"/>
      <c r="AD299" s="18"/>
      <c r="AE299" s="18"/>
      <c r="AF299" s="18"/>
      <c r="AG299" s="18"/>
      <c r="AH299" s="18" t="s">
        <v>4387</v>
      </c>
      <c r="AI299" s="18"/>
      <c r="AJ299" s="18"/>
      <c r="AK299" s="18"/>
      <c r="AL299" s="18"/>
      <c r="AM299" s="18"/>
      <c r="AN299" s="18"/>
      <c r="AO299" s="18" t="s">
        <v>5070</v>
      </c>
      <c r="AP299" s="18" t="s">
        <v>5071</v>
      </c>
      <c r="AQ299" s="18"/>
      <c r="AR299" s="18">
        <v>0</v>
      </c>
      <c r="AS299" s="18" t="s">
        <v>5879</v>
      </c>
      <c r="AT299" s="18"/>
      <c r="AU299" s="18">
        <v>0</v>
      </c>
      <c r="AV299" s="18">
        <v>0</v>
      </c>
      <c r="AW299" s="18">
        <v>0</v>
      </c>
      <c r="AX299" s="18"/>
      <c r="AY299" s="18"/>
      <c r="AZ299" s="18"/>
      <c r="BA299" s="18"/>
      <c r="BB299" s="18"/>
      <c r="BC299" s="18"/>
      <c r="BD299" s="18"/>
      <c r="BE299" s="18"/>
      <c r="BF299" s="18"/>
      <c r="BG299" s="18"/>
      <c r="BH299" s="18"/>
      <c r="BI299" s="18"/>
      <c r="BJ299" s="18"/>
      <c r="BK299" s="18"/>
      <c r="BL299" s="18"/>
      <c r="BM299" s="18"/>
      <c r="BN299" s="18"/>
      <c r="BO299" s="18"/>
      <c r="BP299" s="18"/>
      <c r="BQ299" s="18"/>
      <c r="BR299" s="18"/>
      <c r="BS299" s="18"/>
      <c r="BT299" s="18"/>
      <c r="BU299" s="18"/>
      <c r="BV299" s="18"/>
      <c r="BW299" s="18"/>
      <c r="BX299" s="18"/>
      <c r="BY299" s="18"/>
      <c r="BZ299" s="18"/>
      <c r="CA299" s="18"/>
      <c r="CB299" s="18"/>
      <c r="CC299" s="18"/>
      <c r="CD299" s="18"/>
      <c r="CE299" s="18"/>
      <c r="CF299" s="18"/>
      <c r="CG299" s="18"/>
      <c r="CH299" s="18"/>
      <c r="CI299" s="18"/>
      <c r="CJ299" s="18" t="s">
        <v>5233</v>
      </c>
      <c r="CK299" s="18" t="s">
        <v>5441</v>
      </c>
      <c r="CL299" s="18"/>
      <c r="CM299" s="18"/>
      <c r="CN299" s="18"/>
      <c r="CO299" s="21"/>
      <c r="CP299" s="18" t="s">
        <v>5079</v>
      </c>
      <c r="CQ299" s="18"/>
      <c r="CR299" s="21"/>
      <c r="CS299" s="18"/>
      <c r="CT299" s="31"/>
      <c r="CU299" s="33"/>
      <c r="CV299" s="67" t="str">
        <f>FLEET7[[#This Row],[Category]]</f>
        <v>Light Plant</v>
      </c>
      <c r="CW299" s="22" t="str">
        <f t="shared" si="8"/>
        <v>LP-107</v>
      </c>
      <c r="CX299" s="22" t="str">
        <f>IFERROR(TRIM(MID(FLEET7[[#This Row],[Secondary Asset Identifier]], FIND(" - ", FLEET7[[#This Row],[Secondary Asset Identifier]]) + 3, LEN(FLEET7[[#This Row],[Secondary Asset Identifier]]))),FLEET7[[#This Row],[Emp ID]])</f>
        <v/>
      </c>
      <c r="CY29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299" s="22" t="str">
        <f>FLEET7[[#This Row],[Assigned]]</f>
        <v/>
      </c>
      <c r="DA299" s="22" t="str">
        <f t="shared" si="9"/>
        <v>LP-107</v>
      </c>
    </row>
    <row r="300" spans="1:105" x14ac:dyDescent="0.3">
      <c r="A300" s="17" t="s">
        <v>5060</v>
      </c>
      <c r="B300" s="18" t="s">
        <v>5061</v>
      </c>
      <c r="C300" s="18" t="s">
        <v>3512</v>
      </c>
      <c r="D300" s="18" t="s">
        <v>5291</v>
      </c>
      <c r="E300" s="18" t="s">
        <v>4354</v>
      </c>
      <c r="F300" s="18" t="s">
        <v>4375</v>
      </c>
      <c r="G300" s="18">
        <v>2013</v>
      </c>
      <c r="H300" s="18" t="s">
        <v>5292</v>
      </c>
      <c r="I300" s="19"/>
      <c r="J300" s="18"/>
      <c r="K300" s="20">
        <v>45789.233344907399</v>
      </c>
      <c r="L300" s="18" t="s">
        <v>5191</v>
      </c>
      <c r="M300" s="18"/>
      <c r="N300" s="18"/>
      <c r="O300" s="18"/>
      <c r="P300" s="18"/>
      <c r="Q300" s="18"/>
      <c r="R300" s="18" t="s">
        <v>5103</v>
      </c>
      <c r="S300" s="18"/>
      <c r="T300" s="18" t="s">
        <v>5067</v>
      </c>
      <c r="U300" s="18" t="s">
        <v>5232</v>
      </c>
      <c r="V300" s="18">
        <v>538</v>
      </c>
      <c r="W300" s="18">
        <v>2007</v>
      </c>
      <c r="X300" s="18">
        <v>2007</v>
      </c>
      <c r="Y300" s="18">
        <v>21603</v>
      </c>
      <c r="Z300" s="18">
        <v>21603</v>
      </c>
      <c r="AA300" s="18"/>
      <c r="AB300" s="18" t="s">
        <v>4392</v>
      </c>
      <c r="AC300" s="18"/>
      <c r="AD300" s="18"/>
      <c r="AE300" s="18"/>
      <c r="AF300" s="18"/>
      <c r="AG300" s="18"/>
      <c r="AH300" s="18" t="s">
        <v>4387</v>
      </c>
      <c r="AI300" s="18"/>
      <c r="AJ300" s="18"/>
      <c r="AK300" s="18"/>
      <c r="AL300" s="18"/>
      <c r="AM300" s="18"/>
      <c r="AN300" s="18"/>
      <c r="AO300" s="18" t="s">
        <v>5070</v>
      </c>
      <c r="AP300" s="18" t="s">
        <v>5071</v>
      </c>
      <c r="AQ300" s="18"/>
      <c r="AR300" s="18">
        <v>0</v>
      </c>
      <c r="AS300" s="18" t="s">
        <v>5879</v>
      </c>
      <c r="AT300" s="18"/>
      <c r="AU300" s="18">
        <v>0</v>
      </c>
      <c r="AV300" s="18">
        <v>0</v>
      </c>
      <c r="AW300" s="18">
        <v>0</v>
      </c>
      <c r="AX300" s="18"/>
      <c r="AY300" s="18"/>
      <c r="AZ300" s="18"/>
      <c r="BA300" s="18"/>
      <c r="BB300" s="18"/>
      <c r="BC300" s="18"/>
      <c r="BD300" s="18"/>
      <c r="BE300" s="18"/>
      <c r="BF300" s="18"/>
      <c r="BG300" s="18"/>
      <c r="BH300" s="18"/>
      <c r="BI300" s="18"/>
      <c r="BJ300" s="18"/>
      <c r="BK300" s="18"/>
      <c r="BL300" s="18"/>
      <c r="BM300" s="18"/>
      <c r="BN300" s="18"/>
      <c r="BO300" s="18"/>
      <c r="BP300" s="18"/>
      <c r="BQ300" s="18"/>
      <c r="BR300" s="18"/>
      <c r="BS300" s="18"/>
      <c r="BT300" s="18"/>
      <c r="BU300" s="18"/>
      <c r="BV300" s="18"/>
      <c r="BW300" s="18"/>
      <c r="BX300" s="18"/>
      <c r="BY300" s="18"/>
      <c r="BZ300" s="18"/>
      <c r="CA300" s="18"/>
      <c r="CB300" s="18"/>
      <c r="CC300" s="18"/>
      <c r="CD300" s="18"/>
      <c r="CE300" s="18"/>
      <c r="CF300" s="18"/>
      <c r="CG300" s="18"/>
      <c r="CH300" s="18"/>
      <c r="CI300" s="18"/>
      <c r="CJ300" s="18" t="s">
        <v>5233</v>
      </c>
      <c r="CK300" s="18" t="s">
        <v>5467</v>
      </c>
      <c r="CL300" s="18"/>
      <c r="CM300" s="18"/>
      <c r="CN300" s="18"/>
      <c r="CO300" s="21"/>
      <c r="CP300" s="21" t="s">
        <v>5079</v>
      </c>
      <c r="CQ300" s="18"/>
      <c r="CR300" s="21"/>
      <c r="CS300" s="18"/>
      <c r="CT300" s="31"/>
      <c r="CU300" s="33"/>
      <c r="CV300" s="67" t="str">
        <f>FLEET7[[#This Row],[Category]]</f>
        <v>Light Plant</v>
      </c>
      <c r="CW300" s="22" t="str">
        <f t="shared" si="8"/>
        <v>LP-108</v>
      </c>
      <c r="CX300" s="22" t="str">
        <f>IFERROR(TRIM(MID(FLEET7[[#This Row],[Secondary Asset Identifier]], FIND(" - ", FLEET7[[#This Row],[Secondary Asset Identifier]]) + 3, LEN(FLEET7[[#This Row],[Secondary Asset Identifier]]))),FLEET7[[#This Row],[Emp ID]])</f>
        <v/>
      </c>
      <c r="CY30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0" s="22" t="str">
        <f>FLEET7[[#This Row],[Assigned]]</f>
        <v/>
      </c>
      <c r="DA300" s="22" t="str">
        <f t="shared" si="9"/>
        <v>LP-108</v>
      </c>
    </row>
    <row r="301" spans="1:105" x14ac:dyDescent="0.3">
      <c r="A301" s="17" t="s">
        <v>5060</v>
      </c>
      <c r="B301" s="18" t="s">
        <v>5061</v>
      </c>
      <c r="C301" s="18" t="s">
        <v>2275</v>
      </c>
      <c r="D301" s="18" t="s">
        <v>5291</v>
      </c>
      <c r="E301" s="18" t="s">
        <v>4368</v>
      </c>
      <c r="F301" s="18" t="s">
        <v>4377</v>
      </c>
      <c r="G301" s="18">
        <v>2015</v>
      </c>
      <c r="H301" s="18" t="s">
        <v>5292</v>
      </c>
      <c r="I301" s="19"/>
      <c r="J301" s="18"/>
      <c r="K301" s="20">
        <v>45789.236134259299</v>
      </c>
      <c r="L301" s="18" t="s">
        <v>5191</v>
      </c>
      <c r="M301" s="18"/>
      <c r="N301" s="18"/>
      <c r="O301" s="18"/>
      <c r="P301" s="18"/>
      <c r="Q301" s="18"/>
      <c r="R301" s="18" t="s">
        <v>5066</v>
      </c>
      <c r="S301" s="18"/>
      <c r="T301" s="18" t="s">
        <v>5067</v>
      </c>
      <c r="U301" s="18" t="s">
        <v>5232</v>
      </c>
      <c r="V301" s="18">
        <v>538</v>
      </c>
      <c r="W301" s="18">
        <v>9789</v>
      </c>
      <c r="X301" s="18">
        <v>9789</v>
      </c>
      <c r="Y301" s="18">
        <v>9789</v>
      </c>
      <c r="Z301" s="18">
        <v>9789</v>
      </c>
      <c r="AA301" s="18"/>
      <c r="AB301" s="18" t="s">
        <v>4393</v>
      </c>
      <c r="AC301" s="18"/>
      <c r="AD301" s="18"/>
      <c r="AE301" s="18"/>
      <c r="AF301" s="18"/>
      <c r="AG301" s="18"/>
      <c r="AH301" s="18" t="s">
        <v>4394</v>
      </c>
      <c r="AI301" s="18"/>
      <c r="AJ301" s="18"/>
      <c r="AK301" s="18"/>
      <c r="AL301" s="18"/>
      <c r="AM301" s="18"/>
      <c r="AN301" s="18"/>
      <c r="AO301" s="18" t="s">
        <v>5070</v>
      </c>
      <c r="AP301" s="18" t="s">
        <v>5071</v>
      </c>
      <c r="AQ301" s="18"/>
      <c r="AR301" s="18">
        <v>0</v>
      </c>
      <c r="AS301" s="18" t="s">
        <v>5879</v>
      </c>
      <c r="AT301" s="18"/>
      <c r="AU301" s="18">
        <v>0</v>
      </c>
      <c r="AV301" s="18">
        <v>0</v>
      </c>
      <c r="AW301" s="18">
        <v>0</v>
      </c>
      <c r="AX301" s="18"/>
      <c r="AY301" s="18"/>
      <c r="AZ301" s="18"/>
      <c r="BA301" s="18"/>
      <c r="BB301" s="18"/>
      <c r="BC301" s="18"/>
      <c r="BD301" s="18"/>
      <c r="BE301" s="18"/>
      <c r="BF301" s="18"/>
      <c r="BG301" s="18"/>
      <c r="BH301" s="18"/>
      <c r="BI301" s="18"/>
      <c r="BJ301" s="18"/>
      <c r="BK301" s="18"/>
      <c r="BL301" s="18"/>
      <c r="BM301" s="18"/>
      <c r="BN301" s="18"/>
      <c r="BO301" s="18"/>
      <c r="BP301" s="18"/>
      <c r="BQ301" s="18"/>
      <c r="BR301" s="18"/>
      <c r="BS301" s="18"/>
      <c r="BT301" s="18"/>
      <c r="BU301" s="18"/>
      <c r="BV301" s="18"/>
      <c r="BW301" s="18"/>
      <c r="BX301" s="18"/>
      <c r="BY301" s="18"/>
      <c r="BZ301" s="18"/>
      <c r="CA301" s="18"/>
      <c r="CB301" s="18"/>
      <c r="CC301" s="18"/>
      <c r="CD301" s="18"/>
      <c r="CE301" s="18"/>
      <c r="CF301" s="18"/>
      <c r="CG301" s="18"/>
      <c r="CH301" s="18"/>
      <c r="CI301" s="18"/>
      <c r="CJ301" s="18" t="s">
        <v>5233</v>
      </c>
      <c r="CK301" s="18" t="s">
        <v>5335</v>
      </c>
      <c r="CL301" s="18"/>
      <c r="CM301" s="18"/>
      <c r="CN301" s="18"/>
      <c r="CO301" s="21"/>
      <c r="CP301" s="21" t="s">
        <v>5079</v>
      </c>
      <c r="CQ301" s="18"/>
      <c r="CR301" s="21"/>
      <c r="CS301" s="18"/>
      <c r="CT301" s="31"/>
      <c r="CU301" s="33"/>
      <c r="CV301" s="67" t="str">
        <f>FLEET7[[#This Row],[Category]]</f>
        <v>Light Plant</v>
      </c>
      <c r="CW301" s="22" t="str">
        <f t="shared" si="8"/>
        <v>LP-109</v>
      </c>
      <c r="CX301" s="22" t="str">
        <f>IFERROR(TRIM(MID(FLEET7[[#This Row],[Secondary Asset Identifier]], FIND(" - ", FLEET7[[#This Row],[Secondary Asset Identifier]]) + 3, LEN(FLEET7[[#This Row],[Secondary Asset Identifier]]))),FLEET7[[#This Row],[Emp ID]])</f>
        <v/>
      </c>
      <c r="CY30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1" s="22" t="str">
        <f>FLEET7[[#This Row],[Assigned]]</f>
        <v/>
      </c>
      <c r="DA301" s="22" t="str">
        <f t="shared" si="9"/>
        <v>LP-109</v>
      </c>
    </row>
    <row r="302" spans="1:105" x14ac:dyDescent="0.3">
      <c r="A302" s="17" t="s">
        <v>5060</v>
      </c>
      <c r="B302" s="18" t="s">
        <v>5061</v>
      </c>
      <c r="C302" s="18" t="s">
        <v>2277</v>
      </c>
      <c r="D302" s="18" t="s">
        <v>5291</v>
      </c>
      <c r="E302" s="18" t="s">
        <v>4368</v>
      </c>
      <c r="F302" s="18" t="s">
        <v>4396</v>
      </c>
      <c r="G302" s="18">
        <v>2016</v>
      </c>
      <c r="H302" s="18" t="s">
        <v>5292</v>
      </c>
      <c r="I302" s="19"/>
      <c r="J302" s="18"/>
      <c r="K302" s="20">
        <v>45789.235879629603</v>
      </c>
      <c r="L302" s="18" t="s">
        <v>5191</v>
      </c>
      <c r="M302" s="18"/>
      <c r="N302" s="18"/>
      <c r="O302" s="18"/>
      <c r="P302" s="18"/>
      <c r="Q302" s="18"/>
      <c r="R302" s="18" t="s">
        <v>5066</v>
      </c>
      <c r="S302" s="18"/>
      <c r="T302" s="18" t="s">
        <v>5067</v>
      </c>
      <c r="U302" s="18" t="s">
        <v>5232</v>
      </c>
      <c r="V302" s="18">
        <v>546</v>
      </c>
      <c r="W302" s="18">
        <v>0</v>
      </c>
      <c r="X302" s="18">
        <v>0</v>
      </c>
      <c r="Y302" s="18">
        <v>4420</v>
      </c>
      <c r="Z302" s="18">
        <v>4420</v>
      </c>
      <c r="AA302" s="18"/>
      <c r="AB302" s="18" t="s">
        <v>4395</v>
      </c>
      <c r="AC302" s="18"/>
      <c r="AD302" s="18"/>
      <c r="AE302" s="18"/>
      <c r="AF302" s="18"/>
      <c r="AG302" s="18"/>
      <c r="AH302" s="19" t="s">
        <v>4397</v>
      </c>
      <c r="AI302" s="18"/>
      <c r="AJ302" s="18"/>
      <c r="AK302" s="18"/>
      <c r="AL302" s="18"/>
      <c r="AM302" s="18"/>
      <c r="AN302" s="18"/>
      <c r="AO302" s="18" t="s">
        <v>5070</v>
      </c>
      <c r="AP302" s="18" t="s">
        <v>5071</v>
      </c>
      <c r="AQ302" s="18"/>
      <c r="AR302" s="18">
        <v>0</v>
      </c>
      <c r="AS302" s="18" t="s">
        <v>5879</v>
      </c>
      <c r="AT302" s="18"/>
      <c r="AU302" s="18">
        <v>0</v>
      </c>
      <c r="AV302" s="18">
        <v>0</v>
      </c>
      <c r="AW302" s="18">
        <v>0</v>
      </c>
      <c r="AX302" s="18"/>
      <c r="AY302" s="18"/>
      <c r="AZ302" s="18"/>
      <c r="BA302" s="18"/>
      <c r="BB302" s="18"/>
      <c r="BC302" s="18"/>
      <c r="BD302" s="18"/>
      <c r="BE302" s="18"/>
      <c r="BF302" s="18"/>
      <c r="BG302" s="18"/>
      <c r="BH302" s="18"/>
      <c r="BI302" s="18"/>
      <c r="BJ302" s="18"/>
      <c r="BK302" s="18"/>
      <c r="BL302" s="18"/>
      <c r="BM302" s="18"/>
      <c r="BN302" s="18"/>
      <c r="BO302" s="18"/>
      <c r="BP302" s="18"/>
      <c r="BQ302" s="18"/>
      <c r="BR302" s="18"/>
      <c r="BS302" s="18"/>
      <c r="BT302" s="18"/>
      <c r="BU302" s="18"/>
      <c r="BV302" s="18"/>
      <c r="BW302" s="18"/>
      <c r="BX302" s="18"/>
      <c r="BY302" s="18"/>
      <c r="BZ302" s="18"/>
      <c r="CA302" s="18"/>
      <c r="CB302" s="18"/>
      <c r="CC302" s="18"/>
      <c r="CD302" s="18"/>
      <c r="CE302" s="18"/>
      <c r="CF302" s="18"/>
      <c r="CG302" s="18"/>
      <c r="CH302" s="18"/>
      <c r="CI302" s="18"/>
      <c r="CJ302" s="18" t="s">
        <v>5233</v>
      </c>
      <c r="CK302" s="18" t="s">
        <v>5338</v>
      </c>
      <c r="CL302" s="18"/>
      <c r="CM302" s="18"/>
      <c r="CN302" s="18"/>
      <c r="CO302" s="21"/>
      <c r="CP302" s="21" t="s">
        <v>5079</v>
      </c>
      <c r="CQ302" s="18"/>
      <c r="CR302" s="21"/>
      <c r="CS302" s="18"/>
      <c r="CT302" s="31"/>
      <c r="CU302" s="33"/>
      <c r="CV302" s="67" t="str">
        <f>FLEET7[[#This Row],[Category]]</f>
        <v>Light Plant</v>
      </c>
      <c r="CW302" s="22" t="str">
        <f t="shared" si="8"/>
        <v>LP-110</v>
      </c>
      <c r="CX302" s="22" t="str">
        <f>IFERROR(TRIM(MID(FLEET7[[#This Row],[Secondary Asset Identifier]], FIND(" - ", FLEET7[[#This Row],[Secondary Asset Identifier]]) + 3, LEN(FLEET7[[#This Row],[Secondary Asset Identifier]]))),FLEET7[[#This Row],[Emp ID]])</f>
        <v/>
      </c>
      <c r="CY30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2" s="22" t="str">
        <f>FLEET7[[#This Row],[Assigned]]</f>
        <v/>
      </c>
      <c r="DA302" s="22" t="str">
        <f t="shared" si="9"/>
        <v>LP-110</v>
      </c>
    </row>
    <row r="303" spans="1:105" x14ac:dyDescent="0.3">
      <c r="A303" s="17" t="s">
        <v>5060</v>
      </c>
      <c r="B303" s="18" t="s">
        <v>5061</v>
      </c>
      <c r="C303" s="18" t="s">
        <v>2279</v>
      </c>
      <c r="D303" s="18" t="s">
        <v>5291</v>
      </c>
      <c r="E303" s="18" t="s">
        <v>4368</v>
      </c>
      <c r="F303" s="18" t="s">
        <v>4396</v>
      </c>
      <c r="G303" s="18"/>
      <c r="H303" s="18" t="s">
        <v>5292</v>
      </c>
      <c r="I303" s="19"/>
      <c r="J303" s="18"/>
      <c r="K303" s="20">
        <v>45789.237627314797</v>
      </c>
      <c r="L303" s="18" t="s">
        <v>5191</v>
      </c>
      <c r="M303" s="18"/>
      <c r="N303" s="18"/>
      <c r="O303" s="18"/>
      <c r="P303" s="18"/>
      <c r="Q303" s="18"/>
      <c r="R303" s="18" t="s">
        <v>5066</v>
      </c>
      <c r="S303" s="18"/>
      <c r="T303" s="18" t="s">
        <v>5067</v>
      </c>
      <c r="U303" s="18" t="s">
        <v>5232</v>
      </c>
      <c r="V303" s="18">
        <v>7</v>
      </c>
      <c r="W303" s="18"/>
      <c r="X303" s="18"/>
      <c r="Y303" s="18">
        <v>0</v>
      </c>
      <c r="Z303" s="18">
        <v>0</v>
      </c>
      <c r="AA303" s="18"/>
      <c r="AB303" s="18" t="s">
        <v>4398</v>
      </c>
      <c r="AC303" s="18"/>
      <c r="AD303" s="18"/>
      <c r="AE303" s="18"/>
      <c r="AF303" s="18"/>
      <c r="AG303" s="18"/>
      <c r="AH303" s="18" t="s">
        <v>4399</v>
      </c>
      <c r="AI303" s="18"/>
      <c r="AJ303" s="18"/>
      <c r="AK303" s="18"/>
      <c r="AL303" s="18"/>
      <c r="AM303" s="18"/>
      <c r="AN303" s="18"/>
      <c r="AO303" s="18" t="s">
        <v>5070</v>
      </c>
      <c r="AP303" s="18" t="s">
        <v>5071</v>
      </c>
      <c r="AQ303" s="18"/>
      <c r="AR303" s="18">
        <v>0</v>
      </c>
      <c r="AS303" s="18" t="s">
        <v>5879</v>
      </c>
      <c r="AT303" s="18"/>
      <c r="AU303" s="18">
        <v>0</v>
      </c>
      <c r="AV303" s="18">
        <v>0</v>
      </c>
      <c r="AW303" s="18">
        <v>0</v>
      </c>
      <c r="AX303" s="18"/>
      <c r="AY303" s="18"/>
      <c r="AZ303" s="18"/>
      <c r="BA303" s="18"/>
      <c r="BB303" s="18"/>
      <c r="BC303" s="18"/>
      <c r="BD303" s="18"/>
      <c r="BE303" s="18"/>
      <c r="BF303" s="18"/>
      <c r="BG303" s="18"/>
      <c r="BH303" s="18"/>
      <c r="BI303" s="18"/>
      <c r="BJ303" s="18"/>
      <c r="BK303" s="18"/>
      <c r="BL303" s="18"/>
      <c r="BM303" s="18"/>
      <c r="BN303" s="18"/>
      <c r="BO303" s="18"/>
      <c r="BP303" s="18"/>
      <c r="BQ303" s="18"/>
      <c r="BR303" s="18"/>
      <c r="BS303" s="18"/>
      <c r="BT303" s="18"/>
      <c r="BU303" s="18"/>
      <c r="BV303" s="18"/>
      <c r="BW303" s="18"/>
      <c r="BX303" s="18"/>
      <c r="BY303" s="18"/>
      <c r="BZ303" s="18"/>
      <c r="CA303" s="18"/>
      <c r="CB303" s="18"/>
      <c r="CC303" s="18"/>
      <c r="CD303" s="18"/>
      <c r="CE303" s="18"/>
      <c r="CF303" s="18"/>
      <c r="CG303" s="18"/>
      <c r="CH303" s="18"/>
      <c r="CI303" s="18"/>
      <c r="CJ303" s="18" t="s">
        <v>5233</v>
      </c>
      <c r="CK303" s="18" t="s">
        <v>5299</v>
      </c>
      <c r="CL303" s="18"/>
      <c r="CM303" s="18"/>
      <c r="CN303" s="18"/>
      <c r="CO303" s="21"/>
      <c r="CP303" s="21" t="s">
        <v>5079</v>
      </c>
      <c r="CQ303" s="18"/>
      <c r="CR303" s="21"/>
      <c r="CS303" s="18"/>
      <c r="CT303" s="31"/>
      <c r="CU303" s="33"/>
      <c r="CV303" s="67" t="str">
        <f>FLEET7[[#This Row],[Category]]</f>
        <v>Light Plant</v>
      </c>
      <c r="CW303" s="22" t="str">
        <f t="shared" si="8"/>
        <v>LP-111</v>
      </c>
      <c r="CX303" s="22" t="str">
        <f>IFERROR(TRIM(MID(FLEET7[[#This Row],[Secondary Asset Identifier]], FIND(" - ", FLEET7[[#This Row],[Secondary Asset Identifier]]) + 3, LEN(FLEET7[[#This Row],[Secondary Asset Identifier]]))),FLEET7[[#This Row],[Emp ID]])</f>
        <v/>
      </c>
      <c r="CY30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3" s="22" t="str">
        <f>FLEET7[[#This Row],[Assigned]]</f>
        <v/>
      </c>
      <c r="DA303" s="22" t="str">
        <f t="shared" si="9"/>
        <v>LP-111</v>
      </c>
    </row>
    <row r="304" spans="1:105" x14ac:dyDescent="0.3">
      <c r="A304" s="17" t="s">
        <v>5060</v>
      </c>
      <c r="B304" s="18" t="s">
        <v>5061</v>
      </c>
      <c r="C304" s="18" t="s">
        <v>2281</v>
      </c>
      <c r="D304" s="18" t="s">
        <v>5291</v>
      </c>
      <c r="E304" s="18" t="s">
        <v>4354</v>
      </c>
      <c r="F304" s="18" t="s">
        <v>4361</v>
      </c>
      <c r="G304" s="18">
        <v>2013</v>
      </c>
      <c r="H304" s="18" t="s">
        <v>5292</v>
      </c>
      <c r="I304" s="19"/>
      <c r="J304" s="18"/>
      <c r="K304" s="20">
        <v>45789.231620370403</v>
      </c>
      <c r="L304" s="18" t="s">
        <v>5191</v>
      </c>
      <c r="M304" s="18"/>
      <c r="N304" s="18"/>
      <c r="O304" s="18"/>
      <c r="P304" s="18"/>
      <c r="Q304" s="18"/>
      <c r="R304" s="18" t="s">
        <v>5089</v>
      </c>
      <c r="S304" s="18"/>
      <c r="T304" s="18" t="s">
        <v>5067</v>
      </c>
      <c r="U304" s="18" t="s">
        <v>5232</v>
      </c>
      <c r="V304" s="18">
        <v>613</v>
      </c>
      <c r="W304" s="18">
        <v>8786</v>
      </c>
      <c r="X304" s="18">
        <v>8786</v>
      </c>
      <c r="Y304" s="18">
        <v>8882</v>
      </c>
      <c r="Z304" s="18">
        <v>8882</v>
      </c>
      <c r="AA304" s="18"/>
      <c r="AB304" s="18" t="s">
        <v>4400</v>
      </c>
      <c r="AC304" s="18"/>
      <c r="AD304" s="18"/>
      <c r="AE304" s="18"/>
      <c r="AF304" s="18"/>
      <c r="AG304" s="18"/>
      <c r="AH304" s="18" t="s">
        <v>4362</v>
      </c>
      <c r="AI304" s="18"/>
      <c r="AJ304" s="18"/>
      <c r="AK304" s="18"/>
      <c r="AL304" s="18"/>
      <c r="AM304" s="18"/>
      <c r="AN304" s="18"/>
      <c r="AO304" s="18" t="s">
        <v>5070</v>
      </c>
      <c r="AP304" s="18" t="s">
        <v>5071</v>
      </c>
      <c r="AQ304" s="18"/>
      <c r="AR304" s="18">
        <v>0</v>
      </c>
      <c r="AS304" s="18" t="s">
        <v>5879</v>
      </c>
      <c r="AT304" s="18"/>
      <c r="AU304" s="18">
        <v>0</v>
      </c>
      <c r="AV304" s="18">
        <v>0</v>
      </c>
      <c r="AW304" s="18">
        <v>0</v>
      </c>
      <c r="AX304" s="18"/>
      <c r="AY304" s="18"/>
      <c r="AZ304" s="18"/>
      <c r="BA304" s="18"/>
      <c r="BB304" s="18"/>
      <c r="BC304" s="18"/>
      <c r="BD304" s="18"/>
      <c r="BE304" s="18"/>
      <c r="BF304" s="18"/>
      <c r="BG304" s="18"/>
      <c r="BH304" s="18"/>
      <c r="BI304" s="18"/>
      <c r="BJ304" s="18"/>
      <c r="BK304" s="18"/>
      <c r="BL304" s="18"/>
      <c r="BM304" s="18"/>
      <c r="BN304" s="18"/>
      <c r="BO304" s="18"/>
      <c r="BP304" s="18"/>
      <c r="BQ304" s="18"/>
      <c r="BR304" s="18"/>
      <c r="BS304" s="18"/>
      <c r="BT304" s="18"/>
      <c r="BU304" s="18"/>
      <c r="BV304" s="18"/>
      <c r="BW304" s="18"/>
      <c r="BX304" s="18"/>
      <c r="BY304" s="18"/>
      <c r="BZ304" s="18"/>
      <c r="CA304" s="18"/>
      <c r="CB304" s="18"/>
      <c r="CC304" s="18"/>
      <c r="CD304" s="18"/>
      <c r="CE304" s="18"/>
      <c r="CF304" s="18"/>
      <c r="CG304" s="18"/>
      <c r="CH304" s="18"/>
      <c r="CI304" s="18"/>
      <c r="CJ304" s="18" t="s">
        <v>5233</v>
      </c>
      <c r="CK304" s="18" t="s">
        <v>5476</v>
      </c>
      <c r="CL304" s="18"/>
      <c r="CM304" s="18"/>
      <c r="CN304" s="18"/>
      <c r="CO304" s="21"/>
      <c r="CP304" s="21" t="s">
        <v>5079</v>
      </c>
      <c r="CQ304" s="18"/>
      <c r="CR304" s="21"/>
      <c r="CS304" s="18"/>
      <c r="CT304" s="31"/>
      <c r="CU304" s="33"/>
      <c r="CV304" s="67" t="str">
        <f>FLEET7[[#This Row],[Category]]</f>
        <v>Light Plant</v>
      </c>
      <c r="CW304" s="22" t="str">
        <f t="shared" si="8"/>
        <v>LP-112</v>
      </c>
      <c r="CX304" s="22" t="str">
        <f>IFERROR(TRIM(MID(FLEET7[[#This Row],[Secondary Asset Identifier]], FIND(" - ", FLEET7[[#This Row],[Secondary Asset Identifier]]) + 3, LEN(FLEET7[[#This Row],[Secondary Asset Identifier]]))),FLEET7[[#This Row],[Emp ID]])</f>
        <v/>
      </c>
      <c r="CY30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4" s="22" t="str">
        <f>FLEET7[[#This Row],[Assigned]]</f>
        <v/>
      </c>
      <c r="DA304" s="22" t="str">
        <f t="shared" si="9"/>
        <v>LP-112</v>
      </c>
    </row>
    <row r="305" spans="1:105" x14ac:dyDescent="0.3">
      <c r="A305" s="17" t="s">
        <v>5060</v>
      </c>
      <c r="B305" s="18" t="s">
        <v>5061</v>
      </c>
      <c r="C305" s="18" t="s">
        <v>2283</v>
      </c>
      <c r="D305" s="18" t="s">
        <v>5291</v>
      </c>
      <c r="E305" s="18" t="s">
        <v>4354</v>
      </c>
      <c r="F305" s="18" t="s">
        <v>4361</v>
      </c>
      <c r="G305" s="18">
        <v>2012</v>
      </c>
      <c r="H305" s="18" t="s">
        <v>5292</v>
      </c>
      <c r="I305" s="19"/>
      <c r="J305" s="18"/>
      <c r="K305" s="20">
        <v>45789.232870370397</v>
      </c>
      <c r="L305" s="18" t="s">
        <v>5191</v>
      </c>
      <c r="M305" s="18"/>
      <c r="N305" s="18"/>
      <c r="O305" s="18"/>
      <c r="P305" s="18"/>
      <c r="Q305" s="18"/>
      <c r="R305" s="18" t="s">
        <v>8403</v>
      </c>
      <c r="S305" s="18"/>
      <c r="T305" s="18" t="s">
        <v>5067</v>
      </c>
      <c r="U305" s="18" t="s">
        <v>5232</v>
      </c>
      <c r="V305" s="18">
        <v>619</v>
      </c>
      <c r="W305" s="18">
        <v>0</v>
      </c>
      <c r="X305" s="18">
        <v>0</v>
      </c>
      <c r="Y305" s="18">
        <v>2267</v>
      </c>
      <c r="Z305" s="18">
        <v>2267</v>
      </c>
      <c r="AA305" s="18"/>
      <c r="AB305" s="18" t="s">
        <v>4401</v>
      </c>
      <c r="AC305" s="18"/>
      <c r="AD305" s="18"/>
      <c r="AE305" s="18"/>
      <c r="AF305" s="18"/>
      <c r="AG305" s="18"/>
      <c r="AH305" s="18" t="s">
        <v>4362</v>
      </c>
      <c r="AI305" s="18"/>
      <c r="AJ305" s="18"/>
      <c r="AK305" s="18"/>
      <c r="AL305" s="18"/>
      <c r="AM305" s="18"/>
      <c r="AN305" s="18"/>
      <c r="AO305" s="18" t="s">
        <v>5070</v>
      </c>
      <c r="AP305" s="18" t="s">
        <v>5071</v>
      </c>
      <c r="AQ305" s="18"/>
      <c r="AR305" s="18">
        <v>0</v>
      </c>
      <c r="AS305" s="18" t="s">
        <v>5879</v>
      </c>
      <c r="AT305" s="18"/>
      <c r="AU305" s="18">
        <v>0</v>
      </c>
      <c r="AV305" s="18">
        <v>0</v>
      </c>
      <c r="AW305" s="18">
        <v>0</v>
      </c>
      <c r="AX305" s="18"/>
      <c r="AY305" s="18"/>
      <c r="AZ305" s="18"/>
      <c r="BA305" s="18"/>
      <c r="BB305" s="18"/>
      <c r="BC305" s="18"/>
      <c r="BD305" s="18"/>
      <c r="BE305" s="18"/>
      <c r="BF305" s="18"/>
      <c r="BG305" s="18"/>
      <c r="BH305" s="18"/>
      <c r="BI305" s="18"/>
      <c r="BJ305" s="18"/>
      <c r="BK305" s="18"/>
      <c r="BL305" s="18"/>
      <c r="BM305" s="18"/>
      <c r="BN305" s="18"/>
      <c r="BO305" s="18"/>
      <c r="BP305" s="18"/>
      <c r="BQ305" s="18"/>
      <c r="BR305" s="18"/>
      <c r="BS305" s="18"/>
      <c r="BT305" s="18"/>
      <c r="BU305" s="18"/>
      <c r="BV305" s="18"/>
      <c r="BW305" s="18"/>
      <c r="BX305" s="18"/>
      <c r="BY305" s="18"/>
      <c r="BZ305" s="18"/>
      <c r="CA305" s="18"/>
      <c r="CB305" s="18"/>
      <c r="CC305" s="18"/>
      <c r="CD305" s="18"/>
      <c r="CE305" s="18"/>
      <c r="CF305" s="18"/>
      <c r="CG305" s="18"/>
      <c r="CH305" s="18"/>
      <c r="CI305" s="18"/>
      <c r="CJ305" s="18" t="s">
        <v>5233</v>
      </c>
      <c r="CK305" s="18" t="s">
        <v>5327</v>
      </c>
      <c r="CL305" s="18"/>
      <c r="CM305" s="18"/>
      <c r="CN305" s="18"/>
      <c r="CO305" s="21"/>
      <c r="CP305" s="18" t="s">
        <v>5079</v>
      </c>
      <c r="CQ305" s="18"/>
      <c r="CR305" s="21"/>
      <c r="CS305" s="18"/>
      <c r="CT305" s="31"/>
      <c r="CU305" s="33"/>
      <c r="CV305" s="67" t="str">
        <f>FLEET7[[#This Row],[Category]]</f>
        <v>Light Plant</v>
      </c>
      <c r="CW305" s="22" t="str">
        <f t="shared" si="8"/>
        <v>LP-113</v>
      </c>
      <c r="CX305" s="22" t="str">
        <f>IFERROR(TRIM(MID(FLEET7[[#This Row],[Secondary Asset Identifier]], FIND(" - ", FLEET7[[#This Row],[Secondary Asset Identifier]]) + 3, LEN(FLEET7[[#This Row],[Secondary Asset Identifier]]))),FLEET7[[#This Row],[Emp ID]])</f>
        <v/>
      </c>
      <c r="CY30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5" s="22" t="str">
        <f>FLEET7[[#This Row],[Assigned]]</f>
        <v/>
      </c>
      <c r="DA305" s="22" t="str">
        <f t="shared" si="9"/>
        <v>LP-113</v>
      </c>
    </row>
    <row r="306" spans="1:105" x14ac:dyDescent="0.3">
      <c r="A306" s="17" t="s">
        <v>5060</v>
      </c>
      <c r="B306" s="18" t="s">
        <v>5061</v>
      </c>
      <c r="C306" s="18" t="s">
        <v>4402</v>
      </c>
      <c r="D306" s="18" t="s">
        <v>5291</v>
      </c>
      <c r="E306" s="18" t="s">
        <v>3823</v>
      </c>
      <c r="F306" s="18" t="s">
        <v>4404</v>
      </c>
      <c r="G306" s="18">
        <v>2024</v>
      </c>
      <c r="H306" s="18" t="s">
        <v>5292</v>
      </c>
      <c r="I306" s="19"/>
      <c r="J306" s="18"/>
      <c r="K306" s="20">
        <v>45789.235428240703</v>
      </c>
      <c r="L306" s="18" t="s">
        <v>5191</v>
      </c>
      <c r="M306" s="18"/>
      <c r="N306" s="18"/>
      <c r="O306" s="18"/>
      <c r="P306" s="18"/>
      <c r="Q306" s="18"/>
      <c r="R306" s="18" t="s">
        <v>5144</v>
      </c>
      <c r="S306" s="18"/>
      <c r="T306" s="18" t="s">
        <v>5067</v>
      </c>
      <c r="U306" s="18" t="s">
        <v>5232</v>
      </c>
      <c r="V306" s="18">
        <v>356</v>
      </c>
      <c r="W306" s="18">
        <v>0</v>
      </c>
      <c r="X306" s="18">
        <v>0</v>
      </c>
      <c r="Y306" s="18">
        <v>515</v>
      </c>
      <c r="Z306" s="18">
        <v>515</v>
      </c>
      <c r="AA306" s="18"/>
      <c r="AB306" s="18" t="s">
        <v>4403</v>
      </c>
      <c r="AC306" s="18"/>
      <c r="AD306" s="18"/>
      <c r="AE306" s="18" t="s">
        <v>5069</v>
      </c>
      <c r="AF306" s="18"/>
      <c r="AG306" s="18"/>
      <c r="AH306" s="18" t="s">
        <v>4405</v>
      </c>
      <c r="AI306" s="18"/>
      <c r="AJ306" s="18"/>
      <c r="AK306" s="18"/>
      <c r="AL306" s="18"/>
      <c r="AM306" s="18"/>
      <c r="AN306" s="18"/>
      <c r="AO306" s="18" t="s">
        <v>5070</v>
      </c>
      <c r="AP306" s="18"/>
      <c r="AQ306" s="18">
        <v>0</v>
      </c>
      <c r="AR306" s="18">
        <v>0</v>
      </c>
      <c r="AS306" s="18" t="s">
        <v>5879</v>
      </c>
      <c r="AT306" s="18">
        <v>0</v>
      </c>
      <c r="AU306" s="18">
        <v>0</v>
      </c>
      <c r="AV306" s="18">
        <v>0</v>
      </c>
      <c r="AW306" s="18">
        <v>0</v>
      </c>
      <c r="AX306" s="18"/>
      <c r="AY306" s="18" t="s">
        <v>5409</v>
      </c>
      <c r="AZ306" s="18">
        <v>14203.35</v>
      </c>
      <c r="BA306" s="18"/>
      <c r="BB306" s="18"/>
      <c r="BC306" s="18"/>
      <c r="BD306" s="18"/>
      <c r="BE306" s="18"/>
      <c r="BF306" s="18"/>
      <c r="BG306" s="18"/>
      <c r="BH306" s="18"/>
      <c r="BI306" s="18"/>
      <c r="BJ306" s="18"/>
      <c r="BK306" s="18"/>
      <c r="BL306" s="18"/>
      <c r="BM306" s="18"/>
      <c r="BN306" s="18"/>
      <c r="BO306" s="18"/>
      <c r="BP306" s="18"/>
      <c r="BQ306" s="18"/>
      <c r="BR306" s="18"/>
      <c r="BS306" s="18"/>
      <c r="BT306" s="18"/>
      <c r="BU306" s="18"/>
      <c r="BV306" s="18"/>
      <c r="BW306" s="18"/>
      <c r="BX306" s="18"/>
      <c r="BY306" s="18"/>
      <c r="BZ306" s="18"/>
      <c r="CA306" s="18"/>
      <c r="CB306" s="18"/>
      <c r="CC306" s="18"/>
      <c r="CD306" s="18"/>
      <c r="CE306" s="18"/>
      <c r="CF306" s="18"/>
      <c r="CG306" s="18"/>
      <c r="CH306" s="18"/>
      <c r="CI306" s="18"/>
      <c r="CJ306" s="18" t="s">
        <v>5233</v>
      </c>
      <c r="CK306" s="18" t="s">
        <v>5410</v>
      </c>
      <c r="CL306" s="18"/>
      <c r="CM306" s="18"/>
      <c r="CN306" s="18"/>
      <c r="CO306" s="21"/>
      <c r="CP306" s="21" t="s">
        <v>5079</v>
      </c>
      <c r="CQ306" s="18"/>
      <c r="CR306" s="21"/>
      <c r="CS306" s="18"/>
      <c r="CT306" s="31"/>
      <c r="CU306" s="33"/>
      <c r="CV306" s="67" t="str">
        <f>FLEET7[[#This Row],[Category]]</f>
        <v>Light Plant</v>
      </c>
      <c r="CW306" s="22" t="str">
        <f t="shared" si="8"/>
        <v>LP-114</v>
      </c>
      <c r="CX306" s="22" t="str">
        <f>IFERROR(TRIM(MID(FLEET7[[#This Row],[Secondary Asset Identifier]], FIND(" - ", FLEET7[[#This Row],[Secondary Asset Identifier]]) + 3, LEN(FLEET7[[#This Row],[Secondary Asset Identifier]]))),FLEET7[[#This Row],[Emp ID]])</f>
        <v>P1007116</v>
      </c>
      <c r="CY30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P1007116</v>
      </c>
      <c r="CZ306" s="22" t="str">
        <f>FLEET7[[#This Row],[Assigned]]</f>
        <v>P1007116</v>
      </c>
      <c r="DA306" s="22" t="str">
        <f t="shared" si="9"/>
        <v>LP-114</v>
      </c>
    </row>
    <row r="307" spans="1:105" x14ac:dyDescent="0.3">
      <c r="A307" s="17" t="s">
        <v>5060</v>
      </c>
      <c r="B307" s="18" t="s">
        <v>5061</v>
      </c>
      <c r="C307" s="18" t="s">
        <v>4406</v>
      </c>
      <c r="D307" s="18" t="s">
        <v>5291</v>
      </c>
      <c r="E307" s="18" t="s">
        <v>3823</v>
      </c>
      <c r="F307" s="18" t="s">
        <v>4404</v>
      </c>
      <c r="G307" s="18">
        <v>2024</v>
      </c>
      <c r="H307" s="18" t="s">
        <v>5292</v>
      </c>
      <c r="I307" s="19"/>
      <c r="J307" s="18"/>
      <c r="K307" s="20">
        <v>45789.230844907397</v>
      </c>
      <c r="L307" s="18" t="s">
        <v>5191</v>
      </c>
      <c r="M307" s="18"/>
      <c r="N307" s="18"/>
      <c r="O307" s="18"/>
      <c r="P307" s="18"/>
      <c r="Q307" s="18"/>
      <c r="R307" s="18" t="s">
        <v>7845</v>
      </c>
      <c r="S307" s="18"/>
      <c r="T307" s="18" t="s">
        <v>5067</v>
      </c>
      <c r="U307" s="18" t="s">
        <v>5232</v>
      </c>
      <c r="V307" s="18">
        <v>345</v>
      </c>
      <c r="W307" s="18">
        <v>0</v>
      </c>
      <c r="X307" s="18">
        <v>0</v>
      </c>
      <c r="Y307" s="18">
        <v>172</v>
      </c>
      <c r="Z307" s="18">
        <v>172</v>
      </c>
      <c r="AA307" s="18"/>
      <c r="AB307" s="18" t="s">
        <v>4407</v>
      </c>
      <c r="AC307" s="18"/>
      <c r="AD307" s="18"/>
      <c r="AE307" s="18" t="s">
        <v>5069</v>
      </c>
      <c r="AF307" s="18"/>
      <c r="AG307" s="18"/>
      <c r="AH307" s="18" t="s">
        <v>3476</v>
      </c>
      <c r="AI307" s="18"/>
      <c r="AJ307" s="18"/>
      <c r="AK307" s="18"/>
      <c r="AL307" s="18"/>
      <c r="AM307" s="18"/>
      <c r="AN307" s="18"/>
      <c r="AO307" s="18" t="s">
        <v>5070</v>
      </c>
      <c r="AP307" s="18"/>
      <c r="AQ307" s="18">
        <v>0</v>
      </c>
      <c r="AR307" s="18">
        <v>0</v>
      </c>
      <c r="AS307" s="18" t="s">
        <v>5879</v>
      </c>
      <c r="AT307" s="18">
        <v>0</v>
      </c>
      <c r="AU307" s="18">
        <v>0</v>
      </c>
      <c r="AV307" s="18">
        <v>0</v>
      </c>
      <c r="AW307" s="18">
        <v>0</v>
      </c>
      <c r="AX307" s="18"/>
      <c r="AY307" s="18" t="s">
        <v>5409</v>
      </c>
      <c r="AZ307" s="18">
        <v>14203.35</v>
      </c>
      <c r="BA307" s="18"/>
      <c r="BB307" s="18"/>
      <c r="BC307" s="18"/>
      <c r="BD307" s="18"/>
      <c r="BE307" s="18"/>
      <c r="BF307" s="18"/>
      <c r="BG307" s="18"/>
      <c r="BH307" s="18"/>
      <c r="BI307" s="18"/>
      <c r="BJ307" s="18"/>
      <c r="BK307" s="18"/>
      <c r="BL307" s="18"/>
      <c r="BM307" s="18"/>
      <c r="BN307" s="18"/>
      <c r="BO307" s="18"/>
      <c r="BP307" s="18"/>
      <c r="BQ307" s="18"/>
      <c r="BR307" s="18"/>
      <c r="BS307" s="18"/>
      <c r="BT307" s="18"/>
      <c r="BU307" s="18"/>
      <c r="BV307" s="18"/>
      <c r="BW307" s="18"/>
      <c r="BX307" s="18"/>
      <c r="BY307" s="18"/>
      <c r="BZ307" s="18"/>
      <c r="CA307" s="18"/>
      <c r="CB307" s="18"/>
      <c r="CC307" s="18"/>
      <c r="CD307" s="18"/>
      <c r="CE307" s="18"/>
      <c r="CF307" s="18"/>
      <c r="CG307" s="18"/>
      <c r="CH307" s="18"/>
      <c r="CI307" s="18"/>
      <c r="CJ307" s="18" t="s">
        <v>5233</v>
      </c>
      <c r="CK307" s="18" t="s">
        <v>5485</v>
      </c>
      <c r="CL307" s="18"/>
      <c r="CM307" s="18"/>
      <c r="CN307" s="18"/>
      <c r="CO307" s="21"/>
      <c r="CP307" s="18" t="s">
        <v>5079</v>
      </c>
      <c r="CQ307" s="18"/>
      <c r="CR307" s="21"/>
      <c r="CS307" s="18"/>
      <c r="CT307" s="31"/>
      <c r="CU307" s="33"/>
      <c r="CV307" s="67" t="str">
        <f>FLEET7[[#This Row],[Category]]</f>
        <v>Light Plant</v>
      </c>
      <c r="CW307" s="22" t="str">
        <f t="shared" si="8"/>
        <v>LP-115</v>
      </c>
      <c r="CX307" s="22" t="str">
        <f>IFERROR(TRIM(MID(FLEET7[[#This Row],[Secondary Asset Identifier]], FIND(" - ", FLEET7[[#This Row],[Secondary Asset Identifier]]) + 3, LEN(FLEET7[[#This Row],[Secondary Asset Identifier]]))),FLEET7[[#This Row],[Emp ID]])</f>
        <v>P1007120</v>
      </c>
      <c r="CY30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P1007120</v>
      </c>
      <c r="CZ307" s="22" t="str">
        <f>FLEET7[[#This Row],[Assigned]]</f>
        <v>P1007120</v>
      </c>
      <c r="DA307" s="22" t="str">
        <f t="shared" si="9"/>
        <v>LP-115</v>
      </c>
    </row>
    <row r="308" spans="1:105" x14ac:dyDescent="0.3">
      <c r="A308" s="17" t="s">
        <v>5060</v>
      </c>
      <c r="B308" s="18" t="s">
        <v>5061</v>
      </c>
      <c r="C308" s="18" t="s">
        <v>3475</v>
      </c>
      <c r="D308" s="18" t="s">
        <v>5291</v>
      </c>
      <c r="E308" s="18" t="s">
        <v>3823</v>
      </c>
      <c r="F308" s="18" t="s">
        <v>3824</v>
      </c>
      <c r="G308" s="18">
        <v>2023</v>
      </c>
      <c r="H308" s="18" t="s">
        <v>5292</v>
      </c>
      <c r="I308" s="19"/>
      <c r="J308" s="18"/>
      <c r="K308" s="20">
        <v>45789.237037036997</v>
      </c>
      <c r="L308" s="18" t="s">
        <v>5191</v>
      </c>
      <c r="M308" s="18"/>
      <c r="N308" s="18"/>
      <c r="O308" s="18"/>
      <c r="P308" s="18"/>
      <c r="Q308" s="18"/>
      <c r="R308" s="18" t="s">
        <v>5089</v>
      </c>
      <c r="S308" s="18"/>
      <c r="T308" s="18" t="s">
        <v>5067</v>
      </c>
      <c r="U308" s="18" t="s">
        <v>5232</v>
      </c>
      <c r="V308" s="18">
        <v>359</v>
      </c>
      <c r="W308" s="18">
        <v>0</v>
      </c>
      <c r="X308" s="18">
        <v>0</v>
      </c>
      <c r="Y308" s="18">
        <v>717</v>
      </c>
      <c r="Z308" s="18">
        <v>717</v>
      </c>
      <c r="AA308" s="18"/>
      <c r="AB308" s="18" t="s">
        <v>4408</v>
      </c>
      <c r="AC308" s="18"/>
      <c r="AD308" s="18"/>
      <c r="AE308" s="18"/>
      <c r="AF308" s="18"/>
      <c r="AG308" s="18"/>
      <c r="AH308" s="18"/>
      <c r="AI308" s="18"/>
      <c r="AJ308" s="18"/>
      <c r="AK308" s="18"/>
      <c r="AL308" s="18"/>
      <c r="AM308" s="18"/>
      <c r="AN308" s="18"/>
      <c r="AO308" s="18" t="s">
        <v>5070</v>
      </c>
      <c r="AP308" s="18"/>
      <c r="AQ308" s="18">
        <v>0</v>
      </c>
      <c r="AR308" s="18">
        <v>0</v>
      </c>
      <c r="AS308" s="18" t="s">
        <v>5879</v>
      </c>
      <c r="AT308" s="18">
        <v>0</v>
      </c>
      <c r="AU308" s="18">
        <v>0</v>
      </c>
      <c r="AV308" s="18">
        <v>0</v>
      </c>
      <c r="AW308" s="18">
        <v>0</v>
      </c>
      <c r="AX308" s="18"/>
      <c r="AY308" s="18"/>
      <c r="AZ308" s="18"/>
      <c r="BA308" s="18"/>
      <c r="BB308" s="18"/>
      <c r="BC308" s="18"/>
      <c r="BD308" s="18"/>
      <c r="BE308" s="18"/>
      <c r="BF308" s="18"/>
      <c r="BG308" s="18"/>
      <c r="BH308" s="18"/>
      <c r="BI308" s="18"/>
      <c r="BJ308" s="18"/>
      <c r="BK308" s="18"/>
      <c r="BL308" s="18"/>
      <c r="BM308" s="18"/>
      <c r="BN308" s="18"/>
      <c r="BO308" s="18"/>
      <c r="BP308" s="18"/>
      <c r="BQ308" s="18"/>
      <c r="BR308" s="18"/>
      <c r="BS308" s="18"/>
      <c r="BT308" s="18"/>
      <c r="BU308" s="18"/>
      <c r="BV308" s="18"/>
      <c r="BW308" s="18"/>
      <c r="BX308" s="18"/>
      <c r="BY308" s="18"/>
      <c r="BZ308" s="18"/>
      <c r="CA308" s="18"/>
      <c r="CB308" s="18"/>
      <c r="CC308" s="18"/>
      <c r="CD308" s="18"/>
      <c r="CE308" s="18"/>
      <c r="CF308" s="18"/>
      <c r="CG308" s="18"/>
      <c r="CH308" s="18"/>
      <c r="CI308" s="18"/>
      <c r="CJ308" s="18" t="s">
        <v>5233</v>
      </c>
      <c r="CK308" s="18" t="s">
        <v>5325</v>
      </c>
      <c r="CL308" s="18"/>
      <c r="CM308" s="18"/>
      <c r="CN308" s="18"/>
      <c r="CO308" s="21"/>
      <c r="CP308" s="18" t="s">
        <v>5079</v>
      </c>
      <c r="CQ308" s="18"/>
      <c r="CR308" s="21"/>
      <c r="CS308" s="18"/>
      <c r="CT308" s="31"/>
      <c r="CU308" s="33"/>
      <c r="CV308" s="67" t="str">
        <f>FLEET7[[#This Row],[Category]]</f>
        <v>Light Plant</v>
      </c>
      <c r="CW308" s="22" t="str">
        <f t="shared" si="8"/>
        <v>LP-116</v>
      </c>
      <c r="CX308" s="22" t="str">
        <f>IFERROR(TRIM(MID(FLEET7[[#This Row],[Secondary Asset Identifier]], FIND(" - ", FLEET7[[#This Row],[Secondary Asset Identifier]]) + 3, LEN(FLEET7[[#This Row],[Secondary Asset Identifier]]))),FLEET7[[#This Row],[Emp ID]])</f>
        <v/>
      </c>
      <c r="CY30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8" s="22" t="str">
        <f>FLEET7[[#This Row],[Assigned]]</f>
        <v/>
      </c>
      <c r="DA308" s="22" t="str">
        <f t="shared" si="9"/>
        <v>LP-116</v>
      </c>
    </row>
    <row r="309" spans="1:105" x14ac:dyDescent="0.3">
      <c r="A309" s="17" t="s">
        <v>5060</v>
      </c>
      <c r="B309" s="18" t="s">
        <v>5061</v>
      </c>
      <c r="C309" s="18" t="s">
        <v>3483</v>
      </c>
      <c r="D309" s="18" t="s">
        <v>5291</v>
      </c>
      <c r="E309" s="18" t="s">
        <v>3823</v>
      </c>
      <c r="F309" s="18" t="s">
        <v>3824</v>
      </c>
      <c r="G309" s="18"/>
      <c r="H309" s="18" t="s">
        <v>5292</v>
      </c>
      <c r="I309" s="19"/>
      <c r="J309" s="18"/>
      <c r="K309" s="20">
        <v>45786.736018518503</v>
      </c>
      <c r="L309" s="18" t="s">
        <v>5191</v>
      </c>
      <c r="M309" s="18"/>
      <c r="N309" s="18"/>
      <c r="O309" s="18"/>
      <c r="P309" s="18"/>
      <c r="Q309" s="18"/>
      <c r="R309" s="18" t="s">
        <v>7757</v>
      </c>
      <c r="S309" s="18"/>
      <c r="T309" s="18" t="s">
        <v>5067</v>
      </c>
      <c r="U309" s="18" t="s">
        <v>5232</v>
      </c>
      <c r="V309" s="18">
        <v>359</v>
      </c>
      <c r="W309" s="18">
        <v>0</v>
      </c>
      <c r="X309" s="18">
        <v>0</v>
      </c>
      <c r="Y309" s="18">
        <v>197</v>
      </c>
      <c r="Z309" s="18">
        <v>197</v>
      </c>
      <c r="AA309" s="18"/>
      <c r="AB309" s="18" t="s">
        <v>4409</v>
      </c>
      <c r="AC309" s="18"/>
      <c r="AD309" s="18"/>
      <c r="AE309" s="18"/>
      <c r="AF309" s="18"/>
      <c r="AG309" s="18"/>
      <c r="AH309" s="18"/>
      <c r="AI309" s="18"/>
      <c r="AJ309" s="18"/>
      <c r="AK309" s="18"/>
      <c r="AL309" s="18"/>
      <c r="AM309" s="18"/>
      <c r="AN309" s="18"/>
      <c r="AO309" s="18" t="s">
        <v>5070</v>
      </c>
      <c r="AP309" s="18"/>
      <c r="AQ309" s="18">
        <v>0</v>
      </c>
      <c r="AR309" s="18">
        <v>0</v>
      </c>
      <c r="AS309" s="18" t="s">
        <v>5879</v>
      </c>
      <c r="AT309" s="18">
        <v>0</v>
      </c>
      <c r="AU309" s="18">
        <v>0</v>
      </c>
      <c r="AV309" s="18">
        <v>0</v>
      </c>
      <c r="AW309" s="18">
        <v>0</v>
      </c>
      <c r="AX309" s="18"/>
      <c r="AY309" s="18"/>
      <c r="AZ309" s="18"/>
      <c r="BA309" s="18"/>
      <c r="BB309" s="18"/>
      <c r="BC309" s="18"/>
      <c r="BD309" s="18"/>
      <c r="BE309" s="18"/>
      <c r="BF309" s="18"/>
      <c r="BG309" s="18"/>
      <c r="BH309" s="18"/>
      <c r="BI309" s="18"/>
      <c r="BJ309" s="18"/>
      <c r="BK309" s="18"/>
      <c r="BL309" s="18"/>
      <c r="BM309" s="18"/>
      <c r="BN309" s="18"/>
      <c r="BO309" s="18"/>
      <c r="BP309" s="18"/>
      <c r="BQ309" s="18"/>
      <c r="BR309" s="18"/>
      <c r="BS309" s="18"/>
      <c r="BT309" s="18"/>
      <c r="BU309" s="18"/>
      <c r="BV309" s="18"/>
      <c r="BW309" s="18"/>
      <c r="BX309" s="18"/>
      <c r="BY309" s="18"/>
      <c r="BZ309" s="18"/>
      <c r="CA309" s="18"/>
      <c r="CB309" s="18"/>
      <c r="CC309" s="18"/>
      <c r="CD309" s="18"/>
      <c r="CE309" s="18"/>
      <c r="CF309" s="18"/>
      <c r="CG309" s="18"/>
      <c r="CH309" s="18"/>
      <c r="CI309" s="18"/>
      <c r="CJ309" s="18" t="s">
        <v>5233</v>
      </c>
      <c r="CK309" s="18" t="s">
        <v>5420</v>
      </c>
      <c r="CL309" s="18"/>
      <c r="CM309" s="18"/>
      <c r="CN309" s="18"/>
      <c r="CO309" s="21"/>
      <c r="CP309" s="18" t="s">
        <v>5079</v>
      </c>
      <c r="CQ309" s="18"/>
      <c r="CR309" s="21"/>
      <c r="CS309" s="18"/>
      <c r="CT309" s="31"/>
      <c r="CU309" s="33"/>
      <c r="CV309" s="67" t="str">
        <f>FLEET7[[#This Row],[Category]]</f>
        <v>Light Plant</v>
      </c>
      <c r="CW309" s="22" t="str">
        <f t="shared" si="8"/>
        <v>LP-117</v>
      </c>
      <c r="CX309" s="22" t="str">
        <f>IFERROR(TRIM(MID(FLEET7[[#This Row],[Secondary Asset Identifier]], FIND(" - ", FLEET7[[#This Row],[Secondary Asset Identifier]]) + 3, LEN(FLEET7[[#This Row],[Secondary Asset Identifier]]))),FLEET7[[#This Row],[Emp ID]])</f>
        <v/>
      </c>
      <c r="CY30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09" s="22" t="str">
        <f>FLEET7[[#This Row],[Assigned]]</f>
        <v/>
      </c>
      <c r="DA309" s="22" t="str">
        <f t="shared" si="9"/>
        <v>LP-117</v>
      </c>
    </row>
    <row r="310" spans="1:105" x14ac:dyDescent="0.3">
      <c r="A310" s="17" t="s">
        <v>5060</v>
      </c>
      <c r="B310" s="18" t="s">
        <v>5061</v>
      </c>
      <c r="C310" s="18" t="s">
        <v>7903</v>
      </c>
      <c r="D310" s="18" t="s">
        <v>5291</v>
      </c>
      <c r="E310" s="18" t="s">
        <v>4354</v>
      </c>
      <c r="F310" s="18" t="s">
        <v>7904</v>
      </c>
      <c r="G310" s="18"/>
      <c r="H310" s="18" t="s">
        <v>5292</v>
      </c>
      <c r="I310" s="19"/>
      <c r="J310" s="18"/>
      <c r="K310" s="20">
        <v>45789.230081018497</v>
      </c>
      <c r="L310" s="18" t="s">
        <v>5191</v>
      </c>
      <c r="M310" s="18"/>
      <c r="N310" s="18"/>
      <c r="O310" s="18"/>
      <c r="P310" s="18"/>
      <c r="Q310" s="18"/>
      <c r="R310" s="18" t="s">
        <v>5144</v>
      </c>
      <c r="S310" s="18"/>
      <c r="T310" s="18" t="s">
        <v>5067</v>
      </c>
      <c r="U310" s="18" t="s">
        <v>5232</v>
      </c>
      <c r="V310" s="18">
        <v>466</v>
      </c>
      <c r="W310" s="18">
        <v>0</v>
      </c>
      <c r="X310" s="18">
        <v>0</v>
      </c>
      <c r="Y310" s="18">
        <v>5926</v>
      </c>
      <c r="Z310" s="18">
        <v>5926</v>
      </c>
      <c r="AA310" s="18" t="s">
        <v>7903</v>
      </c>
      <c r="AB310" s="18" t="s">
        <v>4357</v>
      </c>
      <c r="AC310" s="18"/>
      <c r="AD310" s="18"/>
      <c r="AE310" s="18" t="s">
        <v>5069</v>
      </c>
      <c r="AF310" s="18"/>
      <c r="AG310" s="18"/>
      <c r="AH310" s="18"/>
      <c r="AI310" s="18"/>
      <c r="AJ310" s="18"/>
      <c r="AK310" s="18"/>
      <c r="AL310" s="18"/>
      <c r="AM310" s="18"/>
      <c r="AN310" s="18"/>
      <c r="AO310" s="18" t="s">
        <v>5070</v>
      </c>
      <c r="AP310" s="18"/>
      <c r="AQ310" s="18">
        <v>0</v>
      </c>
      <c r="AR310" s="18">
        <v>0</v>
      </c>
      <c r="AS310" s="18" t="s">
        <v>5879</v>
      </c>
      <c r="AT310" s="18">
        <v>0</v>
      </c>
      <c r="AU310" s="18">
        <v>0</v>
      </c>
      <c r="AV310" s="18">
        <v>0</v>
      </c>
      <c r="AW310" s="18">
        <v>0</v>
      </c>
      <c r="AX310" s="18"/>
      <c r="AY310" s="18"/>
      <c r="AZ310" s="18">
        <v>0</v>
      </c>
      <c r="BA310" s="18">
        <v>0</v>
      </c>
      <c r="BB310" s="18">
        <v>0</v>
      </c>
      <c r="BC310" s="18"/>
      <c r="BD310" s="18"/>
      <c r="BE310" s="18"/>
      <c r="BF310" s="18"/>
      <c r="BG310" s="18"/>
      <c r="BH310" s="18"/>
      <c r="BI310" s="18"/>
      <c r="BJ310" s="18"/>
      <c r="BK310" s="18"/>
      <c r="BL310" s="18"/>
      <c r="BM310" s="18"/>
      <c r="BN310" s="18"/>
      <c r="BO310" s="18"/>
      <c r="BP310" s="18"/>
      <c r="BQ310" s="18"/>
      <c r="BR310" s="18"/>
      <c r="BS310" s="18"/>
      <c r="BT310" s="18"/>
      <c r="BU310" s="18"/>
      <c r="BV310" s="18"/>
      <c r="BW310" s="18"/>
      <c r="BX310" s="18"/>
      <c r="BY310" s="18"/>
      <c r="BZ310" s="18"/>
      <c r="CA310" s="18"/>
      <c r="CB310" s="18"/>
      <c r="CC310" s="18"/>
      <c r="CD310" s="18"/>
      <c r="CE310" s="18"/>
      <c r="CF310" s="18"/>
      <c r="CG310" s="18"/>
      <c r="CH310" s="18"/>
      <c r="CI310" s="18"/>
      <c r="CJ310" s="18" t="s">
        <v>5233</v>
      </c>
      <c r="CK310" s="18" t="s">
        <v>5510</v>
      </c>
      <c r="CL310" s="18"/>
      <c r="CM310" s="18"/>
      <c r="CN310" s="18"/>
      <c r="CO310" s="21"/>
      <c r="CP310" s="18" t="s">
        <v>5073</v>
      </c>
      <c r="CQ310" s="18"/>
      <c r="CR310" s="21"/>
      <c r="CS310" s="18"/>
      <c r="CT310" s="31"/>
      <c r="CU310" s="33"/>
      <c r="CV310" s="67" t="str">
        <f>FLEET7[[#This Row],[Category]]</f>
        <v>Light Plant</v>
      </c>
      <c r="CW310" s="22" t="str">
        <f t="shared" si="8"/>
        <v>LP-118</v>
      </c>
      <c r="CX310" s="22" t="str">
        <f>IFERROR(TRIM(MID(FLEET7[[#This Row],[Secondary Asset Identifier]], FIND(" - ", FLEET7[[#This Row],[Secondary Asset Identifier]]) + 3, LEN(FLEET7[[#This Row],[Secondary Asset Identifier]]))),FLEET7[[#This Row],[Emp ID]])</f>
        <v/>
      </c>
      <c r="CY31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0" s="22" t="str">
        <f>FLEET7[[#This Row],[Assigned]]</f>
        <v/>
      </c>
      <c r="DA310" s="22" t="str">
        <f t="shared" si="9"/>
        <v>LP-118</v>
      </c>
    </row>
    <row r="311" spans="1:105" x14ac:dyDescent="0.3">
      <c r="A311" s="17" t="s">
        <v>5060</v>
      </c>
      <c r="B311" s="18" t="s">
        <v>5061</v>
      </c>
      <c r="C311" s="18" t="s">
        <v>4410</v>
      </c>
      <c r="D311" s="18" t="s">
        <v>5230</v>
      </c>
      <c r="E311" s="18" t="s">
        <v>3823</v>
      </c>
      <c r="F311" s="18" t="s">
        <v>4278</v>
      </c>
      <c r="G311" s="18"/>
      <c r="H311" s="18" t="s">
        <v>2427</v>
      </c>
      <c r="I311" s="19"/>
      <c r="J311" s="18"/>
      <c r="K311" s="20">
        <v>45789.231134259302</v>
      </c>
      <c r="L311" s="18" t="s">
        <v>5191</v>
      </c>
      <c r="M311" s="18"/>
      <c r="N311" s="18"/>
      <c r="O311" s="18"/>
      <c r="P311" s="18"/>
      <c r="Q311" s="18"/>
      <c r="R311" s="18" t="s">
        <v>5910</v>
      </c>
      <c r="S311" s="18"/>
      <c r="T311" s="18" t="s">
        <v>5067</v>
      </c>
      <c r="U311" s="18" t="s">
        <v>5232</v>
      </c>
      <c r="V311" s="18">
        <v>459</v>
      </c>
      <c r="W311" s="18"/>
      <c r="X311" s="18"/>
      <c r="Y311" s="18">
        <v>0</v>
      </c>
      <c r="Z311" s="18">
        <v>0</v>
      </c>
      <c r="AA311" s="18"/>
      <c r="AB311" s="18" t="s">
        <v>4411</v>
      </c>
      <c r="AC311" s="18"/>
      <c r="AD311" s="18" t="s">
        <v>4412</v>
      </c>
      <c r="AE311" s="18" t="s">
        <v>5069</v>
      </c>
      <c r="AF311" s="18"/>
      <c r="AG311" s="18"/>
      <c r="AH311" s="18"/>
      <c r="AI311" s="18"/>
      <c r="AJ311" s="18"/>
      <c r="AK311" s="18"/>
      <c r="AL311" s="18"/>
      <c r="AM311" s="18"/>
      <c r="AN311" s="18"/>
      <c r="AO311" s="18" t="s">
        <v>5070</v>
      </c>
      <c r="AP311" s="18"/>
      <c r="AQ311" s="18"/>
      <c r="AR311" s="18">
        <v>0</v>
      </c>
      <c r="AS311" s="18" t="s">
        <v>5879</v>
      </c>
      <c r="AT311" s="18"/>
      <c r="AU311" s="18">
        <v>0</v>
      </c>
      <c r="AV311" s="18">
        <v>0</v>
      </c>
      <c r="AW311" s="18">
        <v>0</v>
      </c>
      <c r="AX311" s="18"/>
      <c r="AY311" s="18"/>
      <c r="AZ311" s="18">
        <v>0</v>
      </c>
      <c r="BA311" s="18">
        <v>0</v>
      </c>
      <c r="BB311" s="18">
        <v>0</v>
      </c>
      <c r="BC311" s="18"/>
      <c r="BD311" s="18"/>
      <c r="BE311" s="18"/>
      <c r="BF311" s="18"/>
      <c r="BG311" s="18"/>
      <c r="BH311" s="18"/>
      <c r="BI311" s="18"/>
      <c r="BJ311" s="18"/>
      <c r="BK311" s="18"/>
      <c r="BL311" s="18"/>
      <c r="BM311" s="18"/>
      <c r="BN311" s="18"/>
      <c r="BO311" s="18"/>
      <c r="BP311" s="18"/>
      <c r="BQ311" s="18"/>
      <c r="BR311" s="18"/>
      <c r="BS311" s="18"/>
      <c r="BT311" s="18"/>
      <c r="BU311" s="18"/>
      <c r="BV311" s="18"/>
      <c r="BW311" s="18"/>
      <c r="BX311" s="18"/>
      <c r="BY311" s="18"/>
      <c r="BZ311" s="18"/>
      <c r="CA311" s="18"/>
      <c r="CB311" s="18"/>
      <c r="CC311" s="18"/>
      <c r="CD311" s="18"/>
      <c r="CE311" s="18"/>
      <c r="CF311" s="18"/>
      <c r="CG311" s="18"/>
      <c r="CH311" s="18"/>
      <c r="CI311" s="18"/>
      <c r="CJ311" s="18" t="s">
        <v>5233</v>
      </c>
      <c r="CK311" s="18" t="s">
        <v>5475</v>
      </c>
      <c r="CL311" s="18"/>
      <c r="CM311" s="18"/>
      <c r="CN311" s="18"/>
      <c r="CO311" s="21"/>
      <c r="CP311" s="18" t="s">
        <v>5073</v>
      </c>
      <c r="CQ311" s="18"/>
      <c r="CR311" s="21"/>
      <c r="CS311" s="18"/>
      <c r="CT311" s="31"/>
      <c r="CU311" s="33"/>
      <c r="CV311" s="67" t="str">
        <f>FLEET7[[#This Row],[Category]]</f>
        <v>Message Board</v>
      </c>
      <c r="CW311" s="22" t="str">
        <f t="shared" si="8"/>
        <v>MB-##?</v>
      </c>
      <c r="CX311" s="22" t="str">
        <f>IFERROR(TRIM(MID(FLEET7[[#This Row],[Secondary Asset Identifier]], FIND(" - ", FLEET7[[#This Row],[Secondary Asset Identifier]]) + 3, LEN(FLEET7[[#This Row],[Secondary Asset Identifier]]))),FLEET7[[#This Row],[Emp ID]])</f>
        <v/>
      </c>
      <c r="CY3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1" s="22" t="str">
        <f>FLEET7[[#This Row],[Assigned]]</f>
        <v/>
      </c>
      <c r="DA311" s="22" t="str">
        <f t="shared" si="9"/>
        <v>MB-##?</v>
      </c>
    </row>
    <row r="312" spans="1:105" x14ac:dyDescent="0.3">
      <c r="A312" s="17" t="s">
        <v>5060</v>
      </c>
      <c r="B312" s="18" t="s">
        <v>5061</v>
      </c>
      <c r="C312" s="18" t="s">
        <v>4413</v>
      </c>
      <c r="D312" s="18" t="s">
        <v>5230</v>
      </c>
      <c r="E312" s="18" t="s">
        <v>3823</v>
      </c>
      <c r="F312" s="18" t="s">
        <v>3824</v>
      </c>
      <c r="G312" s="18"/>
      <c r="H312" s="18" t="s">
        <v>2427</v>
      </c>
      <c r="I312" s="19"/>
      <c r="J312" s="18"/>
      <c r="K312" s="20">
        <v>45789.231898148202</v>
      </c>
      <c r="L312" s="18" t="s">
        <v>5191</v>
      </c>
      <c r="M312" s="18"/>
      <c r="N312" s="18"/>
      <c r="O312" s="18"/>
      <c r="P312" s="18"/>
      <c r="Q312" s="18"/>
      <c r="R312" s="18" t="s">
        <v>8482</v>
      </c>
      <c r="S312" s="18"/>
      <c r="T312" s="18" t="s">
        <v>5067</v>
      </c>
      <c r="U312" s="18" t="s">
        <v>5232</v>
      </c>
      <c r="V312" s="18">
        <v>452</v>
      </c>
      <c r="W312" s="18"/>
      <c r="X312" s="18"/>
      <c r="Y312" s="18">
        <v>0</v>
      </c>
      <c r="Z312" s="18">
        <v>0</v>
      </c>
      <c r="AA312" s="18"/>
      <c r="AB312" s="18" t="s">
        <v>4414</v>
      </c>
      <c r="AC312" s="18"/>
      <c r="AD312" s="18"/>
      <c r="AE312" s="18"/>
      <c r="AF312" s="18"/>
      <c r="AG312" s="18"/>
      <c r="AH312" s="18"/>
      <c r="AI312" s="18"/>
      <c r="AJ312" s="18"/>
      <c r="AK312" s="18"/>
      <c r="AL312" s="18"/>
      <c r="AM312" s="18"/>
      <c r="AN312" s="18"/>
      <c r="AO312" s="18" t="s">
        <v>5070</v>
      </c>
      <c r="AP312" s="18"/>
      <c r="AQ312" s="18"/>
      <c r="AR312" s="18">
        <v>0</v>
      </c>
      <c r="AS312" s="18" t="s">
        <v>5879</v>
      </c>
      <c r="AT312" s="18"/>
      <c r="AU312" s="18">
        <v>0</v>
      </c>
      <c r="AV312" s="18">
        <v>0</v>
      </c>
      <c r="AW312" s="18">
        <v>0</v>
      </c>
      <c r="AX312" s="18"/>
      <c r="AY312" s="18"/>
      <c r="AZ312" s="18">
        <v>0</v>
      </c>
      <c r="BA312" s="18">
        <v>0</v>
      </c>
      <c r="BB312" s="18">
        <v>0</v>
      </c>
      <c r="BC312" s="18"/>
      <c r="BD312" s="18"/>
      <c r="BE312" s="18"/>
      <c r="BF312" s="18"/>
      <c r="BG312" s="18"/>
      <c r="BH312" s="18"/>
      <c r="BI312" s="18"/>
      <c r="BJ312" s="18"/>
      <c r="BK312" s="18"/>
      <c r="BL312" s="18"/>
      <c r="BM312" s="18"/>
      <c r="BN312" s="18"/>
      <c r="BO312" s="18"/>
      <c r="BP312" s="18"/>
      <c r="BQ312" s="18"/>
      <c r="BR312" s="18"/>
      <c r="BS312" s="18"/>
      <c r="BT312" s="18"/>
      <c r="BU312" s="18"/>
      <c r="BV312" s="18"/>
      <c r="BW312" s="18"/>
      <c r="BX312" s="18"/>
      <c r="BY312" s="18"/>
      <c r="BZ312" s="18"/>
      <c r="CA312" s="18"/>
      <c r="CB312" s="18"/>
      <c r="CC312" s="18"/>
      <c r="CD312" s="18"/>
      <c r="CE312" s="18"/>
      <c r="CF312" s="18"/>
      <c r="CG312" s="18"/>
      <c r="CH312" s="18"/>
      <c r="CI312" s="18"/>
      <c r="CJ312" s="18" t="s">
        <v>5233</v>
      </c>
      <c r="CK312" s="18" t="s">
        <v>5446</v>
      </c>
      <c r="CL312" s="18"/>
      <c r="CM312" s="18"/>
      <c r="CN312" s="18"/>
      <c r="CO312" s="21"/>
      <c r="CP312" s="18" t="s">
        <v>5073</v>
      </c>
      <c r="CQ312" s="18"/>
      <c r="CR312" s="21"/>
      <c r="CS312" s="18"/>
      <c r="CT312" s="31"/>
      <c r="CU312" s="33"/>
      <c r="CV312" s="67" t="str">
        <f>FLEET7[[#This Row],[Category]]</f>
        <v>Message Board</v>
      </c>
      <c r="CW312" s="22" t="str">
        <f t="shared" si="8"/>
        <v>MB-??</v>
      </c>
      <c r="CX312" s="22" t="str">
        <f>IFERROR(TRIM(MID(FLEET7[[#This Row],[Secondary Asset Identifier]], FIND(" - ", FLEET7[[#This Row],[Secondary Asset Identifier]]) + 3, LEN(FLEET7[[#This Row],[Secondary Asset Identifier]]))),FLEET7[[#This Row],[Emp ID]])</f>
        <v/>
      </c>
      <c r="CY3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2" s="22" t="str">
        <f>FLEET7[[#This Row],[Assigned]]</f>
        <v/>
      </c>
      <c r="DA312" s="22" t="str">
        <f t="shared" si="9"/>
        <v>MB-??</v>
      </c>
    </row>
    <row r="313" spans="1:105" x14ac:dyDescent="0.3">
      <c r="A313" s="17" t="s">
        <v>5060</v>
      </c>
      <c r="B313" s="18" t="s">
        <v>5061</v>
      </c>
      <c r="C313" s="18" t="s">
        <v>7752</v>
      </c>
      <c r="D313" s="18" t="s">
        <v>5230</v>
      </c>
      <c r="E313" s="18" t="s">
        <v>3862</v>
      </c>
      <c r="F313" s="18" t="s">
        <v>4418</v>
      </c>
      <c r="G313" s="18"/>
      <c r="H313" s="18" t="s">
        <v>2427</v>
      </c>
      <c r="I313" s="19"/>
      <c r="J313" s="18"/>
      <c r="K313" s="20">
        <v>45789.228599536997</v>
      </c>
      <c r="L313" s="18" t="s">
        <v>5191</v>
      </c>
      <c r="M313" s="18"/>
      <c r="N313" s="18"/>
      <c r="O313" s="18"/>
      <c r="P313" s="18"/>
      <c r="Q313" s="18"/>
      <c r="R313" s="18" t="s">
        <v>5066</v>
      </c>
      <c r="S313" s="18"/>
      <c r="T313" s="18" t="s">
        <v>5067</v>
      </c>
      <c r="U313" s="18" t="s">
        <v>5232</v>
      </c>
      <c r="V313" s="18">
        <v>160</v>
      </c>
      <c r="W313" s="18"/>
      <c r="X313" s="18"/>
      <c r="Y313" s="18">
        <v>0</v>
      </c>
      <c r="Z313" s="18">
        <v>0</v>
      </c>
      <c r="AA313" s="18"/>
      <c r="AB313" s="18" t="s">
        <v>7753</v>
      </c>
      <c r="AC313" s="18"/>
      <c r="AD313" s="18"/>
      <c r="AE313" s="18"/>
      <c r="AF313" s="18"/>
      <c r="AG313" s="18"/>
      <c r="AH313" s="18"/>
      <c r="AI313" s="18"/>
      <c r="AJ313" s="18"/>
      <c r="AK313" s="18"/>
      <c r="AL313" s="18"/>
      <c r="AM313" s="18"/>
      <c r="AN313" s="18"/>
      <c r="AO313" s="18" t="s">
        <v>5070</v>
      </c>
      <c r="AP313" s="18"/>
      <c r="AQ313" s="18">
        <v>0</v>
      </c>
      <c r="AR313" s="18">
        <v>0</v>
      </c>
      <c r="AS313" s="18" t="s">
        <v>5879</v>
      </c>
      <c r="AT313" s="18">
        <v>0</v>
      </c>
      <c r="AU313" s="18">
        <v>0</v>
      </c>
      <c r="AV313" s="18">
        <v>0</v>
      </c>
      <c r="AW313" s="18">
        <v>0</v>
      </c>
      <c r="AX313" s="18"/>
      <c r="AY313" s="18"/>
      <c r="AZ313" s="18"/>
      <c r="BA313" s="18"/>
      <c r="BB313" s="18"/>
      <c r="BC313" s="18"/>
      <c r="BD313" s="18"/>
      <c r="BE313" s="18"/>
      <c r="BF313" s="18"/>
      <c r="BG313" s="18"/>
      <c r="BH313" s="18"/>
      <c r="BI313" s="18"/>
      <c r="BJ313" s="18"/>
      <c r="BK313" s="18"/>
      <c r="BL313" s="18"/>
      <c r="BM313" s="18"/>
      <c r="BN313" s="18"/>
      <c r="BO313" s="18"/>
      <c r="BP313" s="18"/>
      <c r="BQ313" s="18"/>
      <c r="BR313" s="18"/>
      <c r="BS313" s="18"/>
      <c r="BT313" s="18"/>
      <c r="BU313" s="18"/>
      <c r="BV313" s="18"/>
      <c r="BW313" s="18"/>
      <c r="BX313" s="18"/>
      <c r="BY313" s="18"/>
      <c r="BZ313" s="18"/>
      <c r="CA313" s="18"/>
      <c r="CB313" s="18"/>
      <c r="CC313" s="18"/>
      <c r="CD313" s="18"/>
      <c r="CE313" s="18"/>
      <c r="CF313" s="18"/>
      <c r="CG313" s="18"/>
      <c r="CH313" s="18"/>
      <c r="CI313" s="18"/>
      <c r="CJ313" s="18" t="s">
        <v>5233</v>
      </c>
      <c r="CK313" s="18" t="s">
        <v>7754</v>
      </c>
      <c r="CL313" s="18"/>
      <c r="CM313" s="18"/>
      <c r="CN313" s="18"/>
      <c r="CO313" s="21"/>
      <c r="CP313" s="18" t="s">
        <v>5079</v>
      </c>
      <c r="CQ313" s="18"/>
      <c r="CR313" s="21"/>
      <c r="CS313" s="18"/>
      <c r="CT313" s="31"/>
      <c r="CU313" s="33"/>
      <c r="CV313" s="67" t="str">
        <f>FLEET7[[#This Row],[Category]]</f>
        <v>Message Board</v>
      </c>
      <c r="CW313" s="22" t="str">
        <f t="shared" si="8"/>
        <v>MB-????????</v>
      </c>
      <c r="CX313" s="22" t="str">
        <f>IFERROR(TRIM(MID(FLEET7[[#This Row],[Secondary Asset Identifier]], FIND(" - ", FLEET7[[#This Row],[Secondary Asset Identifier]]) + 3, LEN(FLEET7[[#This Row],[Secondary Asset Identifier]]))),FLEET7[[#This Row],[Emp ID]])</f>
        <v/>
      </c>
      <c r="CY3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3" s="22" t="str">
        <f>FLEET7[[#This Row],[Assigned]]</f>
        <v/>
      </c>
      <c r="DA313" s="22" t="str">
        <f t="shared" si="9"/>
        <v>MB-????????</v>
      </c>
    </row>
    <row r="314" spans="1:105" x14ac:dyDescent="0.3">
      <c r="A314" s="17" t="s">
        <v>5060</v>
      </c>
      <c r="B314" s="18" t="s">
        <v>5061</v>
      </c>
      <c r="C314" s="18" t="s">
        <v>4415</v>
      </c>
      <c r="D314" s="18" t="s">
        <v>5230</v>
      </c>
      <c r="E314" s="18" t="s">
        <v>3823</v>
      </c>
      <c r="F314" s="18" t="s">
        <v>3824</v>
      </c>
      <c r="G314" s="18"/>
      <c r="H314" s="18" t="s">
        <v>2427</v>
      </c>
      <c r="I314" s="19"/>
      <c r="J314" s="18"/>
      <c r="K314" s="20">
        <v>45789.234606481499</v>
      </c>
      <c r="L314" s="18" t="s">
        <v>5191</v>
      </c>
      <c r="M314" s="18"/>
      <c r="N314" s="18"/>
      <c r="O314" s="18"/>
      <c r="P314" s="18"/>
      <c r="Q314" s="18"/>
      <c r="R314" s="18" t="s">
        <v>8126</v>
      </c>
      <c r="S314" s="18"/>
      <c r="T314" s="18" t="s">
        <v>5067</v>
      </c>
      <c r="U314" s="18" t="s">
        <v>5232</v>
      </c>
      <c r="V314" s="18">
        <v>466</v>
      </c>
      <c r="W314" s="18"/>
      <c r="X314" s="18"/>
      <c r="Y314" s="18">
        <v>0</v>
      </c>
      <c r="Z314" s="18">
        <v>0</v>
      </c>
      <c r="AA314" s="18" t="s">
        <v>3809</v>
      </c>
      <c r="AB314" s="18" t="s">
        <v>4416</v>
      </c>
      <c r="AC314" s="18"/>
      <c r="AD314" s="18"/>
      <c r="AE314" s="18" t="s">
        <v>5069</v>
      </c>
      <c r="AF314" s="18"/>
      <c r="AG314" s="18"/>
      <c r="AH314" s="18"/>
      <c r="AI314" s="18"/>
      <c r="AJ314" s="18"/>
      <c r="AK314" s="18"/>
      <c r="AL314" s="18"/>
      <c r="AM314" s="18"/>
      <c r="AN314" s="18"/>
      <c r="AO314" s="18" t="s">
        <v>5070</v>
      </c>
      <c r="AP314" s="18"/>
      <c r="AQ314" s="18"/>
      <c r="AR314" s="18">
        <v>0</v>
      </c>
      <c r="AS314" s="18" t="s">
        <v>5879</v>
      </c>
      <c r="AT314" s="18"/>
      <c r="AU314" s="18">
        <v>0</v>
      </c>
      <c r="AV314" s="18">
        <v>0</v>
      </c>
      <c r="AW314" s="18">
        <v>0</v>
      </c>
      <c r="AX314" s="18"/>
      <c r="AY314" s="18"/>
      <c r="AZ314" s="18">
        <v>0</v>
      </c>
      <c r="BA314" s="18">
        <v>0</v>
      </c>
      <c r="BB314" s="18">
        <v>0</v>
      </c>
      <c r="BC314" s="18"/>
      <c r="BD314" s="18"/>
      <c r="BE314" s="18"/>
      <c r="BF314" s="18"/>
      <c r="BG314" s="18"/>
      <c r="BH314" s="18"/>
      <c r="BI314" s="18"/>
      <c r="BJ314" s="18"/>
      <c r="BK314" s="18"/>
      <c r="BL314" s="18"/>
      <c r="BM314" s="18"/>
      <c r="BN314" s="18"/>
      <c r="BO314" s="18"/>
      <c r="BP314" s="18"/>
      <c r="BQ314" s="18"/>
      <c r="BR314" s="18"/>
      <c r="BS314" s="18"/>
      <c r="BT314" s="18"/>
      <c r="BU314" s="18"/>
      <c r="BV314" s="18"/>
      <c r="BW314" s="18"/>
      <c r="BX314" s="18"/>
      <c r="BY314" s="18"/>
      <c r="BZ314" s="18"/>
      <c r="CA314" s="18"/>
      <c r="CB314" s="18"/>
      <c r="CC314" s="18"/>
      <c r="CD314" s="18"/>
      <c r="CE314" s="18"/>
      <c r="CF314" s="18"/>
      <c r="CG314" s="18"/>
      <c r="CH314" s="18"/>
      <c r="CI314" s="18"/>
      <c r="CJ314" s="18" t="s">
        <v>5233</v>
      </c>
      <c r="CK314" s="18" t="s">
        <v>5345</v>
      </c>
      <c r="CL314" s="18"/>
      <c r="CM314" s="18"/>
      <c r="CN314" s="18"/>
      <c r="CO314" s="21"/>
      <c r="CP314" s="18" t="s">
        <v>5073</v>
      </c>
      <c r="CQ314" s="18"/>
      <c r="CR314" s="21"/>
      <c r="CS314" s="18"/>
      <c r="CT314" s="31"/>
      <c r="CU314" s="33"/>
      <c r="CV314" s="67" t="str">
        <f>FLEET7[[#This Row],[Category]]</f>
        <v>Message Board</v>
      </c>
      <c r="CW314" s="22" t="str">
        <f t="shared" si="8"/>
        <v>MB-008</v>
      </c>
      <c r="CX314" s="22" t="str">
        <f>IFERROR(TRIM(MID(FLEET7[[#This Row],[Secondary Asset Identifier]], FIND(" - ", FLEET7[[#This Row],[Secondary Asset Identifier]]) + 3, LEN(FLEET7[[#This Row],[Secondary Asset Identifier]]))),FLEET7[[#This Row],[Emp ID]])</f>
        <v/>
      </c>
      <c r="CY3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4" s="22" t="str">
        <f>FLEET7[[#This Row],[Assigned]]</f>
        <v/>
      </c>
      <c r="DA314" s="22" t="str">
        <f t="shared" si="9"/>
        <v>MB-008</v>
      </c>
    </row>
    <row r="315" spans="1:105" x14ac:dyDescent="0.3">
      <c r="A315" s="17" t="s">
        <v>5060</v>
      </c>
      <c r="B315" s="18" t="s">
        <v>5061</v>
      </c>
      <c r="C315" s="18" t="s">
        <v>2290</v>
      </c>
      <c r="D315" s="18" t="s">
        <v>5230</v>
      </c>
      <c r="E315" s="18" t="s">
        <v>3862</v>
      </c>
      <c r="F315" s="18" t="s">
        <v>4418</v>
      </c>
      <c r="G315" s="18"/>
      <c r="H315" s="18" t="s">
        <v>2427</v>
      </c>
      <c r="I315" s="19"/>
      <c r="J315" s="18"/>
      <c r="K315" s="20">
        <v>45772.915740740696</v>
      </c>
      <c r="L315" s="18" t="s">
        <v>5191</v>
      </c>
      <c r="M315" s="18"/>
      <c r="N315" s="18"/>
      <c r="O315" s="18"/>
      <c r="P315" s="18"/>
      <c r="Q315" s="18"/>
      <c r="R315" s="18" t="s">
        <v>5066</v>
      </c>
      <c r="S315" s="18"/>
      <c r="T315" s="18" t="s">
        <v>5067</v>
      </c>
      <c r="U315" s="18" t="s">
        <v>5232</v>
      </c>
      <c r="V315" s="18">
        <v>474</v>
      </c>
      <c r="W315" s="18"/>
      <c r="X315" s="18"/>
      <c r="Y315" s="18">
        <v>0</v>
      </c>
      <c r="Z315" s="18">
        <v>0</v>
      </c>
      <c r="AA315" s="18" t="s">
        <v>5763</v>
      </c>
      <c r="AB315" s="18" t="s">
        <v>4417</v>
      </c>
      <c r="AC315" s="18"/>
      <c r="AD315" s="18"/>
      <c r="AE315" s="18"/>
      <c r="AF315" s="18"/>
      <c r="AG315" s="18"/>
      <c r="AH315" s="18"/>
      <c r="AI315" s="18"/>
      <c r="AJ315" s="18"/>
      <c r="AK315" s="18"/>
      <c r="AL315" s="18"/>
      <c r="AM315" s="18"/>
      <c r="AN315" s="18"/>
      <c r="AO315" s="18" t="s">
        <v>5070</v>
      </c>
      <c r="AP315" s="18"/>
      <c r="AQ315" s="18">
        <v>0</v>
      </c>
      <c r="AR315" s="18">
        <v>0</v>
      </c>
      <c r="AS315" s="18" t="s">
        <v>5879</v>
      </c>
      <c r="AT315" s="18">
        <v>0</v>
      </c>
      <c r="AU315" s="18">
        <v>0</v>
      </c>
      <c r="AV315" s="18">
        <v>0</v>
      </c>
      <c r="AW315" s="18">
        <v>0</v>
      </c>
      <c r="AX315" s="18"/>
      <c r="AY315" s="18"/>
      <c r="AZ315" s="18"/>
      <c r="BA315" s="18"/>
      <c r="BB315" s="18"/>
      <c r="BC315" s="18"/>
      <c r="BD315" s="18"/>
      <c r="BE315" s="18"/>
      <c r="BF315" s="18"/>
      <c r="BG315" s="18"/>
      <c r="BH315" s="18"/>
      <c r="BI315" s="18"/>
      <c r="BJ315" s="18"/>
      <c r="BK315" s="18"/>
      <c r="BL315" s="18"/>
      <c r="BM315" s="18"/>
      <c r="BN315" s="18"/>
      <c r="BO315" s="18"/>
      <c r="BP315" s="18"/>
      <c r="BQ315" s="18"/>
      <c r="BR315" s="18"/>
      <c r="BS315" s="18"/>
      <c r="BT315" s="18"/>
      <c r="BU315" s="18"/>
      <c r="BV315" s="18"/>
      <c r="BW315" s="18"/>
      <c r="BX315" s="18"/>
      <c r="BY315" s="18"/>
      <c r="BZ315" s="18"/>
      <c r="CA315" s="18"/>
      <c r="CB315" s="18"/>
      <c r="CC315" s="18"/>
      <c r="CD315" s="18"/>
      <c r="CE315" s="18"/>
      <c r="CF315" s="18"/>
      <c r="CG315" s="18"/>
      <c r="CH315" s="18"/>
      <c r="CI315" s="18"/>
      <c r="CJ315" s="18" t="s">
        <v>5233</v>
      </c>
      <c r="CK315" s="18" t="s">
        <v>5764</v>
      </c>
      <c r="CL315" s="18"/>
      <c r="CM315" s="18"/>
      <c r="CN315" s="18"/>
      <c r="CO315" s="21"/>
      <c r="CP315" s="18" t="s">
        <v>5079</v>
      </c>
      <c r="CQ315" s="18"/>
      <c r="CR315" s="21"/>
      <c r="CS315" s="18"/>
      <c r="CT315" s="31"/>
      <c r="CU315" s="33"/>
      <c r="CV315" s="67" t="str">
        <f>FLEET7[[#This Row],[Category]]</f>
        <v>Message Board</v>
      </c>
      <c r="CW315" s="22" t="str">
        <f t="shared" si="8"/>
        <v>MB-01</v>
      </c>
      <c r="CX315" s="22" t="str">
        <f>IFERROR(TRIM(MID(FLEET7[[#This Row],[Secondary Asset Identifier]], FIND(" - ", FLEET7[[#This Row],[Secondary Asset Identifier]]) + 3, LEN(FLEET7[[#This Row],[Secondary Asset Identifier]]))),FLEET7[[#This Row],[Emp ID]])</f>
        <v/>
      </c>
      <c r="CY31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5" s="22" t="str">
        <f>FLEET7[[#This Row],[Assigned]]</f>
        <v/>
      </c>
      <c r="DA315" s="22" t="str">
        <f t="shared" si="9"/>
        <v>MB-01</v>
      </c>
    </row>
    <row r="316" spans="1:105" x14ac:dyDescent="0.3">
      <c r="A316" s="17" t="s">
        <v>5060</v>
      </c>
      <c r="B316" s="18" t="s">
        <v>5061</v>
      </c>
      <c r="C316" s="18" t="s">
        <v>4419</v>
      </c>
      <c r="D316" s="18" t="s">
        <v>5230</v>
      </c>
      <c r="E316" s="18" t="s">
        <v>3823</v>
      </c>
      <c r="F316" s="18" t="s">
        <v>3824</v>
      </c>
      <c r="G316" s="18"/>
      <c r="H316" s="18" t="s">
        <v>2427</v>
      </c>
      <c r="I316" s="19"/>
      <c r="J316" s="18"/>
      <c r="K316" s="20">
        <v>45789.231273148202</v>
      </c>
      <c r="L316" s="18" t="s">
        <v>5191</v>
      </c>
      <c r="M316" s="18"/>
      <c r="N316" s="18"/>
      <c r="O316" s="18"/>
      <c r="P316" s="18"/>
      <c r="Q316" s="18"/>
      <c r="R316" s="18" t="s">
        <v>5066</v>
      </c>
      <c r="S316" s="18"/>
      <c r="T316" s="18" t="s">
        <v>5067</v>
      </c>
      <c r="U316" s="18" t="s">
        <v>5232</v>
      </c>
      <c r="V316" s="18">
        <v>466</v>
      </c>
      <c r="W316" s="18"/>
      <c r="X316" s="18"/>
      <c r="Y316" s="18">
        <v>0</v>
      </c>
      <c r="Z316" s="18">
        <v>0</v>
      </c>
      <c r="AA316" s="18" t="s">
        <v>5499</v>
      </c>
      <c r="AB316" s="18" t="s">
        <v>4420</v>
      </c>
      <c r="AC316" s="18"/>
      <c r="AD316" s="18"/>
      <c r="AE316" s="18" t="s">
        <v>5069</v>
      </c>
      <c r="AF316" s="18"/>
      <c r="AG316" s="18"/>
      <c r="AH316" s="18"/>
      <c r="AI316" s="18"/>
      <c r="AJ316" s="18"/>
      <c r="AK316" s="18"/>
      <c r="AL316" s="18"/>
      <c r="AM316" s="18"/>
      <c r="AN316" s="18"/>
      <c r="AO316" s="18" t="s">
        <v>5070</v>
      </c>
      <c r="AP316" s="18"/>
      <c r="AQ316" s="18"/>
      <c r="AR316" s="18">
        <v>0</v>
      </c>
      <c r="AS316" s="18" t="s">
        <v>5879</v>
      </c>
      <c r="AT316" s="18"/>
      <c r="AU316" s="18">
        <v>0</v>
      </c>
      <c r="AV316" s="18">
        <v>0</v>
      </c>
      <c r="AW316" s="18">
        <v>0</v>
      </c>
      <c r="AX316" s="18"/>
      <c r="AY316" s="18"/>
      <c r="AZ316" s="18">
        <v>0</v>
      </c>
      <c r="BA316" s="18">
        <v>0</v>
      </c>
      <c r="BB316" s="18">
        <v>0</v>
      </c>
      <c r="BC316" s="18"/>
      <c r="BD316" s="18"/>
      <c r="BE316" s="18"/>
      <c r="BF316" s="18"/>
      <c r="BG316" s="18"/>
      <c r="BH316" s="18"/>
      <c r="BI316" s="18"/>
      <c r="BJ316" s="18"/>
      <c r="BK316" s="18"/>
      <c r="BL316" s="18"/>
      <c r="BM316" s="18"/>
      <c r="BN316" s="18"/>
      <c r="BO316" s="18"/>
      <c r="BP316" s="18"/>
      <c r="BQ316" s="18"/>
      <c r="BR316" s="18"/>
      <c r="BS316" s="18"/>
      <c r="BT316" s="18"/>
      <c r="BU316" s="18"/>
      <c r="BV316" s="18"/>
      <c r="BW316" s="18"/>
      <c r="BX316" s="18"/>
      <c r="BY316" s="18"/>
      <c r="BZ316" s="18"/>
      <c r="CA316" s="18"/>
      <c r="CB316" s="18"/>
      <c r="CC316" s="18"/>
      <c r="CD316" s="18"/>
      <c r="CE316" s="18"/>
      <c r="CF316" s="18"/>
      <c r="CG316" s="18"/>
      <c r="CH316" s="18"/>
      <c r="CI316" s="18"/>
      <c r="CJ316" s="18" t="s">
        <v>5233</v>
      </c>
      <c r="CK316" s="18" t="s">
        <v>5500</v>
      </c>
      <c r="CL316" s="18"/>
      <c r="CM316" s="18"/>
      <c r="CN316" s="18"/>
      <c r="CO316" s="21"/>
      <c r="CP316" s="21" t="s">
        <v>5073</v>
      </c>
      <c r="CQ316" s="18"/>
      <c r="CR316" s="21"/>
      <c r="CS316" s="18"/>
      <c r="CT316" s="31"/>
      <c r="CU316" s="33"/>
      <c r="CV316" s="67" t="str">
        <f>FLEET7[[#This Row],[Category]]</f>
        <v>Message Board</v>
      </c>
      <c r="CW316" s="22" t="str">
        <f t="shared" si="8"/>
        <v>MB-011</v>
      </c>
      <c r="CX316" s="22" t="str">
        <f>IFERROR(TRIM(MID(FLEET7[[#This Row],[Secondary Asset Identifier]], FIND(" - ", FLEET7[[#This Row],[Secondary Asset Identifier]]) + 3, LEN(FLEET7[[#This Row],[Secondary Asset Identifier]]))),FLEET7[[#This Row],[Emp ID]])</f>
        <v/>
      </c>
      <c r="CY3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6" s="22" t="str">
        <f>FLEET7[[#This Row],[Assigned]]</f>
        <v/>
      </c>
      <c r="DA316" s="22" t="str">
        <f t="shared" si="9"/>
        <v>MB-011</v>
      </c>
    </row>
    <row r="317" spans="1:105" x14ac:dyDescent="0.3">
      <c r="A317" s="17" t="s">
        <v>5060</v>
      </c>
      <c r="B317" s="18" t="s">
        <v>5061</v>
      </c>
      <c r="C317" s="18" t="s">
        <v>4421</v>
      </c>
      <c r="D317" s="18" t="s">
        <v>5230</v>
      </c>
      <c r="E317" s="18" t="s">
        <v>3823</v>
      </c>
      <c r="F317" s="18" t="s">
        <v>3824</v>
      </c>
      <c r="G317" s="18"/>
      <c r="H317" s="18" t="s">
        <v>2427</v>
      </c>
      <c r="I317" s="19"/>
      <c r="J317" s="18"/>
      <c r="K317" s="20">
        <v>45789.234965277799</v>
      </c>
      <c r="L317" s="18" t="s">
        <v>5191</v>
      </c>
      <c r="M317" s="18"/>
      <c r="N317" s="18"/>
      <c r="O317" s="18"/>
      <c r="P317" s="18"/>
      <c r="Q317" s="18"/>
      <c r="R317" s="18" t="s">
        <v>7625</v>
      </c>
      <c r="S317" s="18"/>
      <c r="T317" s="18" t="s">
        <v>5067</v>
      </c>
      <c r="U317" s="18" t="s">
        <v>5232</v>
      </c>
      <c r="V317" s="18">
        <v>466</v>
      </c>
      <c r="W317" s="18"/>
      <c r="X317" s="18"/>
      <c r="Y317" s="18">
        <v>0</v>
      </c>
      <c r="Z317" s="18">
        <v>0</v>
      </c>
      <c r="AA317" s="18" t="s">
        <v>3530</v>
      </c>
      <c r="AB317" s="18" t="s">
        <v>4422</v>
      </c>
      <c r="AC317" s="18"/>
      <c r="AD317" s="18"/>
      <c r="AE317" s="18" t="s">
        <v>5069</v>
      </c>
      <c r="AF317" s="18"/>
      <c r="AG317" s="18"/>
      <c r="AH317" s="18"/>
      <c r="AI317" s="18"/>
      <c r="AJ317" s="18"/>
      <c r="AK317" s="18"/>
      <c r="AL317" s="18"/>
      <c r="AM317" s="18"/>
      <c r="AN317" s="18"/>
      <c r="AO317" s="18" t="s">
        <v>5070</v>
      </c>
      <c r="AP317" s="18"/>
      <c r="AQ317" s="18"/>
      <c r="AR317" s="18">
        <v>0</v>
      </c>
      <c r="AS317" s="18" t="s">
        <v>5879</v>
      </c>
      <c r="AT317" s="18"/>
      <c r="AU317" s="18">
        <v>0</v>
      </c>
      <c r="AV317" s="18">
        <v>0</v>
      </c>
      <c r="AW317" s="18">
        <v>0</v>
      </c>
      <c r="AX317" s="18"/>
      <c r="AY317" s="18"/>
      <c r="AZ317" s="18">
        <v>0</v>
      </c>
      <c r="BA317" s="18">
        <v>0</v>
      </c>
      <c r="BB317" s="18">
        <v>0</v>
      </c>
      <c r="BC317" s="18"/>
      <c r="BD317" s="18"/>
      <c r="BE317" s="18"/>
      <c r="BF317" s="18"/>
      <c r="BG317" s="18"/>
      <c r="BH317" s="18"/>
      <c r="BI317" s="18"/>
      <c r="BJ317" s="18"/>
      <c r="BK317" s="18"/>
      <c r="BL317" s="18"/>
      <c r="BM317" s="18"/>
      <c r="BN317" s="18"/>
      <c r="BO317" s="18"/>
      <c r="BP317" s="18"/>
      <c r="BQ317" s="18"/>
      <c r="BR317" s="18"/>
      <c r="BS317" s="18"/>
      <c r="BT317" s="18"/>
      <c r="BU317" s="18"/>
      <c r="BV317" s="18"/>
      <c r="BW317" s="18"/>
      <c r="BX317" s="18"/>
      <c r="BY317" s="18"/>
      <c r="BZ317" s="18"/>
      <c r="CA317" s="18"/>
      <c r="CB317" s="18"/>
      <c r="CC317" s="18"/>
      <c r="CD317" s="18"/>
      <c r="CE317" s="18"/>
      <c r="CF317" s="18"/>
      <c r="CG317" s="18"/>
      <c r="CH317" s="18"/>
      <c r="CI317" s="18"/>
      <c r="CJ317" s="18" t="s">
        <v>5233</v>
      </c>
      <c r="CK317" s="18" t="s">
        <v>5431</v>
      </c>
      <c r="CL317" s="18"/>
      <c r="CM317" s="18"/>
      <c r="CN317" s="18"/>
      <c r="CO317" s="21"/>
      <c r="CP317" s="18" t="s">
        <v>5073</v>
      </c>
      <c r="CQ317" s="18"/>
      <c r="CR317" s="21"/>
      <c r="CS317" s="18"/>
      <c r="CT317" s="31"/>
      <c r="CU317" s="33"/>
      <c r="CV317" s="67" t="str">
        <f>FLEET7[[#This Row],[Category]]</f>
        <v>Message Board</v>
      </c>
      <c r="CW317" s="22" t="str">
        <f t="shared" si="8"/>
        <v>MB-016</v>
      </c>
      <c r="CX317" s="22" t="str">
        <f>IFERROR(TRIM(MID(FLEET7[[#This Row],[Secondary Asset Identifier]], FIND(" - ", FLEET7[[#This Row],[Secondary Asset Identifier]]) + 3, LEN(FLEET7[[#This Row],[Secondary Asset Identifier]]))),FLEET7[[#This Row],[Emp ID]])</f>
        <v/>
      </c>
      <c r="CY3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7" s="22" t="str">
        <f>FLEET7[[#This Row],[Assigned]]</f>
        <v/>
      </c>
      <c r="DA317" s="22" t="str">
        <f t="shared" si="9"/>
        <v>MB-016</v>
      </c>
    </row>
    <row r="318" spans="1:105" x14ac:dyDescent="0.3">
      <c r="A318" s="17" t="s">
        <v>5060</v>
      </c>
      <c r="B318" s="18" t="s">
        <v>5061</v>
      </c>
      <c r="C318" s="18" t="s">
        <v>4423</v>
      </c>
      <c r="D318" s="18" t="s">
        <v>5230</v>
      </c>
      <c r="E318" s="18" t="s">
        <v>4425</v>
      </c>
      <c r="F318" s="18" t="s">
        <v>4426</v>
      </c>
      <c r="G318" s="18">
        <v>2023</v>
      </c>
      <c r="H318" s="18" t="s">
        <v>2427</v>
      </c>
      <c r="I318" s="19"/>
      <c r="J318" s="18"/>
      <c r="K318" s="20">
        <v>45789.231134259302</v>
      </c>
      <c r="L318" s="18" t="s">
        <v>5191</v>
      </c>
      <c r="M318" s="18"/>
      <c r="N318" s="18"/>
      <c r="O318" s="18"/>
      <c r="P318" s="18"/>
      <c r="Q318" s="18"/>
      <c r="R318" s="18" t="s">
        <v>8483</v>
      </c>
      <c r="S318" s="18"/>
      <c r="T318" s="18" t="s">
        <v>5067</v>
      </c>
      <c r="U318" s="18" t="s">
        <v>5232</v>
      </c>
      <c r="V318" s="18">
        <v>578</v>
      </c>
      <c r="W318" s="18"/>
      <c r="X318" s="18"/>
      <c r="Y318" s="18">
        <v>0</v>
      </c>
      <c r="Z318" s="18">
        <v>0</v>
      </c>
      <c r="AA318" s="18"/>
      <c r="AB318" s="18" t="s">
        <v>4424</v>
      </c>
      <c r="AC318" s="18"/>
      <c r="AD318" s="18"/>
      <c r="AE318" s="18"/>
      <c r="AF318" s="18"/>
      <c r="AG318" s="18"/>
      <c r="AH318" s="18"/>
      <c r="AI318" s="18"/>
      <c r="AJ318" s="18"/>
      <c r="AK318" s="18"/>
      <c r="AL318" s="18"/>
      <c r="AM318" s="18"/>
      <c r="AN318" s="18"/>
      <c r="AO318" s="18" t="s">
        <v>5070</v>
      </c>
      <c r="AP318" s="18" t="s">
        <v>5071</v>
      </c>
      <c r="AQ318" s="18"/>
      <c r="AR318" s="18">
        <v>0</v>
      </c>
      <c r="AS318" s="18" t="s">
        <v>5879</v>
      </c>
      <c r="AT318" s="18"/>
      <c r="AU318" s="18">
        <v>0</v>
      </c>
      <c r="AV318" s="18">
        <v>0</v>
      </c>
      <c r="AW318" s="18">
        <v>0</v>
      </c>
      <c r="AX318" s="18"/>
      <c r="AY318" s="18"/>
      <c r="AZ318" s="18"/>
      <c r="BA318" s="18"/>
      <c r="BB318" s="18"/>
      <c r="BC318" s="18"/>
      <c r="BD318" s="18"/>
      <c r="BE318" s="18"/>
      <c r="BF318" s="18"/>
      <c r="BG318" s="18"/>
      <c r="BH318" s="18"/>
      <c r="BI318" s="18"/>
      <c r="BJ318" s="18"/>
      <c r="BK318" s="18"/>
      <c r="BL318" s="18"/>
      <c r="BM318" s="18"/>
      <c r="BN318" s="18"/>
      <c r="BO318" s="18"/>
      <c r="BP318" s="18"/>
      <c r="BQ318" s="18"/>
      <c r="BR318" s="18"/>
      <c r="BS318" s="18"/>
      <c r="BT318" s="18"/>
      <c r="BU318" s="18"/>
      <c r="BV318" s="18"/>
      <c r="BW318" s="18"/>
      <c r="BX318" s="18"/>
      <c r="BY318" s="18"/>
      <c r="BZ318" s="18"/>
      <c r="CA318" s="18"/>
      <c r="CB318" s="18"/>
      <c r="CC318" s="18"/>
      <c r="CD318" s="18"/>
      <c r="CE318" s="18"/>
      <c r="CF318" s="18"/>
      <c r="CG318" s="18"/>
      <c r="CH318" s="18"/>
      <c r="CI318" s="18"/>
      <c r="CJ318" s="18" t="s">
        <v>5233</v>
      </c>
      <c r="CK318" s="18" t="s">
        <v>5477</v>
      </c>
      <c r="CL318" s="18"/>
      <c r="CM318" s="18"/>
      <c r="CN318" s="18"/>
      <c r="CO318" s="21"/>
      <c r="CP318" s="21" t="s">
        <v>5079</v>
      </c>
      <c r="CQ318" s="18"/>
      <c r="CR318" s="21"/>
      <c r="CS318" s="18"/>
      <c r="CT318" s="31"/>
      <c r="CU318" s="33"/>
      <c r="CV318" s="67" t="str">
        <f>FLEET7[[#This Row],[Category]]</f>
        <v>Message Board</v>
      </c>
      <c r="CW318" s="22" t="str">
        <f t="shared" si="8"/>
        <v>MB-01S</v>
      </c>
      <c r="CX318" s="22" t="str">
        <f>IFERROR(TRIM(MID(FLEET7[[#This Row],[Secondary Asset Identifier]], FIND(" - ", FLEET7[[#This Row],[Secondary Asset Identifier]]) + 3, LEN(FLEET7[[#This Row],[Secondary Asset Identifier]]))),FLEET7[[#This Row],[Emp ID]])</f>
        <v/>
      </c>
      <c r="CY3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8" s="22" t="str">
        <f>FLEET7[[#This Row],[Assigned]]</f>
        <v/>
      </c>
      <c r="DA318" s="22" t="str">
        <f t="shared" si="9"/>
        <v>MB-01S</v>
      </c>
    </row>
    <row r="319" spans="1:105" x14ac:dyDescent="0.3">
      <c r="A319" s="17" t="s">
        <v>5060</v>
      </c>
      <c r="B319" s="18" t="s">
        <v>5061</v>
      </c>
      <c r="C319" s="18" t="s">
        <v>2292</v>
      </c>
      <c r="D319" s="18" t="s">
        <v>5230</v>
      </c>
      <c r="E319" s="18" t="s">
        <v>3862</v>
      </c>
      <c r="F319" s="18" t="s">
        <v>4418</v>
      </c>
      <c r="G319" s="18"/>
      <c r="H319" s="18" t="s">
        <v>2427</v>
      </c>
      <c r="I319" s="19"/>
      <c r="J319" s="18"/>
      <c r="K319" s="20">
        <v>45748.492129629602</v>
      </c>
      <c r="L319" s="18" t="s">
        <v>5191</v>
      </c>
      <c r="M319" s="18"/>
      <c r="N319" s="18"/>
      <c r="O319" s="18"/>
      <c r="P319" s="18"/>
      <c r="Q319" s="18"/>
      <c r="R319" s="18" t="s">
        <v>7906</v>
      </c>
      <c r="S319" s="18"/>
      <c r="T319" s="18" t="s">
        <v>5067</v>
      </c>
      <c r="U319" s="18" t="s">
        <v>5232</v>
      </c>
      <c r="V319" s="18">
        <v>474</v>
      </c>
      <c r="W319" s="18"/>
      <c r="X319" s="18"/>
      <c r="Y319" s="18">
        <v>0</v>
      </c>
      <c r="Z319" s="18">
        <v>0</v>
      </c>
      <c r="AA319" s="18" t="s">
        <v>5738</v>
      </c>
      <c r="AB319" s="18" t="s">
        <v>4427</v>
      </c>
      <c r="AC319" s="18"/>
      <c r="AD319" s="18" t="s">
        <v>4428</v>
      </c>
      <c r="AE319" s="18" t="s">
        <v>5069</v>
      </c>
      <c r="AF319" s="18"/>
      <c r="AG319" s="18"/>
      <c r="AH319" s="19"/>
      <c r="AI319" s="18"/>
      <c r="AJ319" s="18"/>
      <c r="AK319" s="18"/>
      <c r="AL319" s="18"/>
      <c r="AM319" s="18"/>
      <c r="AN319" s="18"/>
      <c r="AO319" s="18" t="s">
        <v>5070</v>
      </c>
      <c r="AP319" s="18"/>
      <c r="AQ319" s="18">
        <v>0</v>
      </c>
      <c r="AR319" s="18">
        <v>0</v>
      </c>
      <c r="AS319" s="18" t="s">
        <v>5879</v>
      </c>
      <c r="AT319" s="18">
        <v>0</v>
      </c>
      <c r="AU319" s="18">
        <v>0</v>
      </c>
      <c r="AV319" s="18">
        <v>0</v>
      </c>
      <c r="AW319" s="18">
        <v>0</v>
      </c>
      <c r="AX319" s="18"/>
      <c r="AY319" s="18"/>
      <c r="AZ319" s="18"/>
      <c r="BA319" s="18"/>
      <c r="BB319" s="18"/>
      <c r="BC319" s="18"/>
      <c r="BD319" s="18"/>
      <c r="BE319" s="18"/>
      <c r="BF319" s="18"/>
      <c r="BG319" s="18"/>
      <c r="BH319" s="18"/>
      <c r="BI319" s="18"/>
      <c r="BJ319" s="18"/>
      <c r="BK319" s="18"/>
      <c r="BL319" s="18"/>
      <c r="BM319" s="18"/>
      <c r="BN319" s="18"/>
      <c r="BO319" s="18"/>
      <c r="BP319" s="18"/>
      <c r="BQ319" s="18"/>
      <c r="BR319" s="18"/>
      <c r="BS319" s="18"/>
      <c r="BT319" s="18"/>
      <c r="BU319" s="18"/>
      <c r="BV319" s="18"/>
      <c r="BW319" s="18"/>
      <c r="BX319" s="18"/>
      <c r="BY319" s="18"/>
      <c r="BZ319" s="18"/>
      <c r="CA319" s="18"/>
      <c r="CB319" s="18"/>
      <c r="CC319" s="18"/>
      <c r="CD319" s="18"/>
      <c r="CE319" s="18"/>
      <c r="CF319" s="18"/>
      <c r="CG319" s="18"/>
      <c r="CH319" s="18"/>
      <c r="CI319" s="18"/>
      <c r="CJ319" s="18" t="s">
        <v>5233</v>
      </c>
      <c r="CK319" s="18" t="s">
        <v>5739</v>
      </c>
      <c r="CL319" s="18"/>
      <c r="CM319" s="18"/>
      <c r="CN319" s="18"/>
      <c r="CO319" s="21"/>
      <c r="CP319" s="21" t="s">
        <v>5079</v>
      </c>
      <c r="CQ319" s="18"/>
      <c r="CR319" s="21"/>
      <c r="CS319" s="18"/>
      <c r="CT319" s="31"/>
      <c r="CU319" s="33"/>
      <c r="CV319" s="67" t="str">
        <f>FLEET7[[#This Row],[Category]]</f>
        <v>Message Board</v>
      </c>
      <c r="CW319" s="22" t="str">
        <f t="shared" si="8"/>
        <v>MB-02</v>
      </c>
      <c r="CX319" s="22" t="str">
        <f>IFERROR(TRIM(MID(FLEET7[[#This Row],[Secondary Asset Identifier]], FIND(" - ", FLEET7[[#This Row],[Secondary Asset Identifier]]) + 3, LEN(FLEET7[[#This Row],[Secondary Asset Identifier]]))),FLEET7[[#This Row],[Emp ID]])</f>
        <v/>
      </c>
      <c r="CY3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19" s="22" t="str">
        <f>FLEET7[[#This Row],[Assigned]]</f>
        <v/>
      </c>
      <c r="DA319" s="22" t="str">
        <f t="shared" si="9"/>
        <v>MB-02</v>
      </c>
    </row>
    <row r="320" spans="1:105" x14ac:dyDescent="0.3">
      <c r="A320" s="17" t="s">
        <v>5060</v>
      </c>
      <c r="B320" s="18" t="s">
        <v>5061</v>
      </c>
      <c r="C320" s="18" t="s">
        <v>4429</v>
      </c>
      <c r="D320" s="18" t="s">
        <v>5230</v>
      </c>
      <c r="E320" s="18" t="s">
        <v>4425</v>
      </c>
      <c r="F320" s="18" t="s">
        <v>4426</v>
      </c>
      <c r="G320" s="18">
        <v>2023</v>
      </c>
      <c r="H320" s="18" t="s">
        <v>2427</v>
      </c>
      <c r="I320" s="19"/>
      <c r="J320" s="18"/>
      <c r="K320" s="20">
        <v>45789.236458333296</v>
      </c>
      <c r="L320" s="18" t="s">
        <v>5191</v>
      </c>
      <c r="M320" s="18"/>
      <c r="N320" s="18"/>
      <c r="O320" s="18"/>
      <c r="P320" s="18"/>
      <c r="Q320" s="18"/>
      <c r="R320" s="18" t="s">
        <v>8484</v>
      </c>
      <c r="S320" s="18"/>
      <c r="T320" s="18" t="s">
        <v>5067</v>
      </c>
      <c r="U320" s="18" t="s">
        <v>5232</v>
      </c>
      <c r="V320" s="18">
        <v>578</v>
      </c>
      <c r="W320" s="18"/>
      <c r="X320" s="18"/>
      <c r="Y320" s="18">
        <v>0</v>
      </c>
      <c r="Z320" s="18">
        <v>0</v>
      </c>
      <c r="AA320" s="18"/>
      <c r="AB320" s="18" t="s">
        <v>4430</v>
      </c>
      <c r="AC320" s="18"/>
      <c r="AD320" s="18"/>
      <c r="AE320" s="18"/>
      <c r="AF320" s="18"/>
      <c r="AG320" s="18"/>
      <c r="AH320" s="18"/>
      <c r="AI320" s="18"/>
      <c r="AJ320" s="18"/>
      <c r="AK320" s="18"/>
      <c r="AL320" s="18"/>
      <c r="AM320" s="18"/>
      <c r="AN320" s="18"/>
      <c r="AO320" s="18" t="s">
        <v>5070</v>
      </c>
      <c r="AP320" s="18" t="s">
        <v>5071</v>
      </c>
      <c r="AQ320" s="18"/>
      <c r="AR320" s="18">
        <v>0</v>
      </c>
      <c r="AS320" s="18" t="s">
        <v>5879</v>
      </c>
      <c r="AT320" s="18"/>
      <c r="AU320" s="18">
        <v>0</v>
      </c>
      <c r="AV320" s="18">
        <v>0</v>
      </c>
      <c r="AW320" s="18">
        <v>0</v>
      </c>
      <c r="AX320" s="18"/>
      <c r="AY320" s="18"/>
      <c r="AZ320" s="18"/>
      <c r="BA320" s="18"/>
      <c r="BB320" s="18"/>
      <c r="BC320" s="18"/>
      <c r="BD320" s="18"/>
      <c r="BE320" s="18"/>
      <c r="BF320" s="18"/>
      <c r="BG320" s="18"/>
      <c r="BH320" s="18"/>
      <c r="BI320" s="18"/>
      <c r="BJ320" s="18"/>
      <c r="BK320" s="18"/>
      <c r="BL320" s="18"/>
      <c r="BM320" s="18"/>
      <c r="BN320" s="18"/>
      <c r="BO320" s="18"/>
      <c r="BP320" s="18"/>
      <c r="BQ320" s="18"/>
      <c r="BR320" s="18"/>
      <c r="BS320" s="18"/>
      <c r="BT320" s="18"/>
      <c r="BU320" s="18"/>
      <c r="BV320" s="18"/>
      <c r="BW320" s="18"/>
      <c r="BX320" s="18"/>
      <c r="BY320" s="18"/>
      <c r="BZ320" s="18"/>
      <c r="CA320" s="18"/>
      <c r="CB320" s="18"/>
      <c r="CC320" s="18"/>
      <c r="CD320" s="18"/>
      <c r="CE320" s="18"/>
      <c r="CF320" s="18"/>
      <c r="CG320" s="18"/>
      <c r="CH320" s="18"/>
      <c r="CI320" s="18"/>
      <c r="CJ320" s="18" t="s">
        <v>5233</v>
      </c>
      <c r="CK320" s="18" t="s">
        <v>5334</v>
      </c>
      <c r="CL320" s="18"/>
      <c r="CM320" s="18"/>
      <c r="CN320" s="18"/>
      <c r="CO320" s="21"/>
      <c r="CP320" s="18" t="s">
        <v>5079</v>
      </c>
      <c r="CQ320" s="18"/>
      <c r="CR320" s="21"/>
      <c r="CS320" s="18"/>
      <c r="CT320" s="31"/>
      <c r="CU320" s="33"/>
      <c r="CV320" s="67" t="str">
        <f>FLEET7[[#This Row],[Category]]</f>
        <v>Message Board</v>
      </c>
      <c r="CW320" s="22" t="str">
        <f t="shared" si="8"/>
        <v>MB-02S</v>
      </c>
      <c r="CX320" s="22" t="str">
        <f>IFERROR(TRIM(MID(FLEET7[[#This Row],[Secondary Asset Identifier]], FIND(" - ", FLEET7[[#This Row],[Secondary Asset Identifier]]) + 3, LEN(FLEET7[[#This Row],[Secondary Asset Identifier]]))),FLEET7[[#This Row],[Emp ID]])</f>
        <v/>
      </c>
      <c r="CY3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0" s="22" t="str">
        <f>FLEET7[[#This Row],[Assigned]]</f>
        <v/>
      </c>
      <c r="DA320" s="22" t="str">
        <f t="shared" si="9"/>
        <v>MB-02S</v>
      </c>
    </row>
    <row r="321" spans="1:105" x14ac:dyDescent="0.3">
      <c r="A321" s="17" t="s">
        <v>5060</v>
      </c>
      <c r="B321" s="18" t="s">
        <v>5061</v>
      </c>
      <c r="C321" s="18" t="s">
        <v>2294</v>
      </c>
      <c r="D321" s="18" t="s">
        <v>5230</v>
      </c>
      <c r="E321" s="18" t="s">
        <v>3862</v>
      </c>
      <c r="F321" s="18" t="s">
        <v>4418</v>
      </c>
      <c r="G321" s="18"/>
      <c r="H321" s="18" t="s">
        <v>2427</v>
      </c>
      <c r="I321" s="19"/>
      <c r="J321" s="18"/>
      <c r="K321" s="20">
        <v>45789.228842592602</v>
      </c>
      <c r="L321" s="18" t="s">
        <v>5191</v>
      </c>
      <c r="M321" s="18"/>
      <c r="N321" s="18"/>
      <c r="O321" s="18"/>
      <c r="P321" s="18"/>
      <c r="Q321" s="18"/>
      <c r="R321" s="18" t="s">
        <v>8403</v>
      </c>
      <c r="S321" s="18"/>
      <c r="T321" s="18" t="s">
        <v>5067</v>
      </c>
      <c r="U321" s="18" t="s">
        <v>5232</v>
      </c>
      <c r="V321" s="18">
        <v>473</v>
      </c>
      <c r="W321" s="18"/>
      <c r="X321" s="18"/>
      <c r="Y321" s="18">
        <v>0</v>
      </c>
      <c r="Z321" s="18">
        <v>0</v>
      </c>
      <c r="AA321" s="18" t="s">
        <v>5411</v>
      </c>
      <c r="AB321" s="18"/>
      <c r="AC321" s="18"/>
      <c r="AD321" s="18" t="s">
        <v>4431</v>
      </c>
      <c r="AE321" s="18" t="s">
        <v>5069</v>
      </c>
      <c r="AF321" s="18"/>
      <c r="AG321" s="18"/>
      <c r="AH321" s="18"/>
      <c r="AI321" s="18"/>
      <c r="AJ321" s="18"/>
      <c r="AK321" s="18"/>
      <c r="AL321" s="18"/>
      <c r="AM321" s="18"/>
      <c r="AN321" s="18"/>
      <c r="AO321" s="18" t="s">
        <v>5070</v>
      </c>
      <c r="AP321" s="18"/>
      <c r="AQ321" s="18">
        <v>0</v>
      </c>
      <c r="AR321" s="18">
        <v>0</v>
      </c>
      <c r="AS321" s="18" t="s">
        <v>5879</v>
      </c>
      <c r="AT321" s="18">
        <v>0</v>
      </c>
      <c r="AU321" s="18">
        <v>0</v>
      </c>
      <c r="AV321" s="18">
        <v>0</v>
      </c>
      <c r="AW321" s="18">
        <v>0</v>
      </c>
      <c r="AX321" s="18"/>
      <c r="AY321" s="18"/>
      <c r="AZ321" s="18"/>
      <c r="BA321" s="18"/>
      <c r="BB321" s="18"/>
      <c r="BC321" s="18"/>
      <c r="BD321" s="18"/>
      <c r="BE321" s="18"/>
      <c r="BF321" s="18"/>
      <c r="BG321" s="18"/>
      <c r="BH321" s="18"/>
      <c r="BI321" s="18"/>
      <c r="BJ321" s="18"/>
      <c r="BK321" s="18"/>
      <c r="BL321" s="18"/>
      <c r="BM321" s="18"/>
      <c r="BN321" s="18"/>
      <c r="BO321" s="18"/>
      <c r="BP321" s="18"/>
      <c r="BQ321" s="18"/>
      <c r="BR321" s="18"/>
      <c r="BS321" s="18"/>
      <c r="BT321" s="18"/>
      <c r="BU321" s="18"/>
      <c r="BV321" s="18"/>
      <c r="BW321" s="18"/>
      <c r="BX321" s="18"/>
      <c r="BY321" s="18"/>
      <c r="BZ321" s="18"/>
      <c r="CA321" s="18"/>
      <c r="CB321" s="18"/>
      <c r="CC321" s="18"/>
      <c r="CD321" s="18"/>
      <c r="CE321" s="18"/>
      <c r="CF321" s="18"/>
      <c r="CG321" s="18"/>
      <c r="CH321" s="18"/>
      <c r="CI321" s="18"/>
      <c r="CJ321" s="18" t="s">
        <v>5233</v>
      </c>
      <c r="CK321" s="18" t="s">
        <v>5412</v>
      </c>
      <c r="CL321" s="18"/>
      <c r="CM321" s="18"/>
      <c r="CN321" s="18"/>
      <c r="CO321" s="21"/>
      <c r="CP321" s="18" t="s">
        <v>5079</v>
      </c>
      <c r="CQ321" s="18"/>
      <c r="CR321" s="21"/>
      <c r="CS321" s="18"/>
      <c r="CT321" s="31"/>
      <c r="CU321" s="33"/>
      <c r="CV321" s="67" t="str">
        <f>FLEET7[[#This Row],[Category]]</f>
        <v>Message Board</v>
      </c>
      <c r="CW321" s="22" t="str">
        <f t="shared" si="8"/>
        <v>MB-03</v>
      </c>
      <c r="CX321" s="22" t="str">
        <f>IFERROR(TRIM(MID(FLEET7[[#This Row],[Secondary Asset Identifier]], FIND(" - ", FLEET7[[#This Row],[Secondary Asset Identifier]]) + 3, LEN(FLEET7[[#This Row],[Secondary Asset Identifier]]))),FLEET7[[#This Row],[Emp ID]])</f>
        <v/>
      </c>
      <c r="CY3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1" s="22" t="str">
        <f>FLEET7[[#This Row],[Assigned]]</f>
        <v/>
      </c>
      <c r="DA321" s="22" t="str">
        <f t="shared" si="9"/>
        <v>MB-03</v>
      </c>
    </row>
    <row r="322" spans="1:105" x14ac:dyDescent="0.3">
      <c r="A322" s="17" t="s">
        <v>5060</v>
      </c>
      <c r="B322" s="18" t="s">
        <v>5061</v>
      </c>
      <c r="C322" s="18" t="s">
        <v>4432</v>
      </c>
      <c r="D322" s="18" t="s">
        <v>5230</v>
      </c>
      <c r="E322" s="18" t="s">
        <v>4425</v>
      </c>
      <c r="F322" s="18" t="s">
        <v>4426</v>
      </c>
      <c r="G322" s="18">
        <v>2023</v>
      </c>
      <c r="H322" s="18" t="s">
        <v>2427</v>
      </c>
      <c r="I322" s="19"/>
      <c r="J322" s="18"/>
      <c r="K322" s="20">
        <v>45785.344340277799</v>
      </c>
      <c r="L322" s="18" t="s">
        <v>5191</v>
      </c>
      <c r="M322" s="18"/>
      <c r="N322" s="18"/>
      <c r="O322" s="18"/>
      <c r="P322" s="18"/>
      <c r="Q322" s="18"/>
      <c r="R322" s="18" t="s">
        <v>7625</v>
      </c>
      <c r="S322" s="18"/>
      <c r="T322" s="18" t="s">
        <v>5067</v>
      </c>
      <c r="U322" s="18" t="s">
        <v>5232</v>
      </c>
      <c r="V322" s="18">
        <v>578</v>
      </c>
      <c r="W322" s="18"/>
      <c r="X322" s="18"/>
      <c r="Y322" s="18">
        <v>0</v>
      </c>
      <c r="Z322" s="18">
        <v>0</v>
      </c>
      <c r="AA322" s="18"/>
      <c r="AB322" s="18" t="s">
        <v>4433</v>
      </c>
      <c r="AC322" s="18"/>
      <c r="AD322" s="18"/>
      <c r="AE322" s="18"/>
      <c r="AF322" s="18"/>
      <c r="AG322" s="18"/>
      <c r="AH322" s="18"/>
      <c r="AI322" s="18"/>
      <c r="AJ322" s="18"/>
      <c r="AK322" s="18"/>
      <c r="AL322" s="18"/>
      <c r="AM322" s="18"/>
      <c r="AN322" s="18"/>
      <c r="AO322" s="18" t="s">
        <v>5070</v>
      </c>
      <c r="AP322" s="18" t="s">
        <v>5071</v>
      </c>
      <c r="AQ322" s="18"/>
      <c r="AR322" s="18">
        <v>0</v>
      </c>
      <c r="AS322" s="18" t="s">
        <v>5879</v>
      </c>
      <c r="AT322" s="18"/>
      <c r="AU322" s="18">
        <v>0</v>
      </c>
      <c r="AV322" s="18">
        <v>0</v>
      </c>
      <c r="AW322" s="18">
        <v>0</v>
      </c>
      <c r="AX322" s="18"/>
      <c r="AY322" s="18"/>
      <c r="AZ322" s="18"/>
      <c r="BA322" s="18"/>
      <c r="BB322" s="18"/>
      <c r="BC322" s="18"/>
      <c r="BD322" s="18"/>
      <c r="BE322" s="18"/>
      <c r="BF322" s="18"/>
      <c r="BG322" s="18"/>
      <c r="BH322" s="18"/>
      <c r="BI322" s="18"/>
      <c r="BJ322" s="18"/>
      <c r="BK322" s="18"/>
      <c r="BL322" s="18"/>
      <c r="BM322" s="18"/>
      <c r="BN322" s="18"/>
      <c r="BO322" s="18"/>
      <c r="BP322" s="18"/>
      <c r="BQ322" s="18"/>
      <c r="BR322" s="18"/>
      <c r="BS322" s="18"/>
      <c r="BT322" s="18"/>
      <c r="BU322" s="18"/>
      <c r="BV322" s="18"/>
      <c r="BW322" s="18"/>
      <c r="BX322" s="18"/>
      <c r="BY322" s="18"/>
      <c r="BZ322" s="18"/>
      <c r="CA322" s="18"/>
      <c r="CB322" s="18"/>
      <c r="CC322" s="18"/>
      <c r="CD322" s="18"/>
      <c r="CE322" s="18"/>
      <c r="CF322" s="18"/>
      <c r="CG322" s="18"/>
      <c r="CH322" s="18"/>
      <c r="CI322" s="18"/>
      <c r="CJ322" s="18" t="s">
        <v>5233</v>
      </c>
      <c r="CK322" s="18" t="s">
        <v>5336</v>
      </c>
      <c r="CL322" s="18"/>
      <c r="CM322" s="18"/>
      <c r="CN322" s="18"/>
      <c r="CO322" s="21"/>
      <c r="CP322" s="21" t="s">
        <v>5079</v>
      </c>
      <c r="CQ322" s="18"/>
      <c r="CR322" s="21"/>
      <c r="CS322" s="18"/>
      <c r="CT322" s="31"/>
      <c r="CU322" s="33"/>
      <c r="CV322" s="67" t="str">
        <f>FLEET7[[#This Row],[Category]]</f>
        <v>Message Board</v>
      </c>
      <c r="CW322" s="22" t="str">
        <f t="shared" ref="CW322:CW385" si="10">TRIM(LEFT($C322, FIND("(", $C322 &amp; "(") - 1))</f>
        <v>MB-03S</v>
      </c>
      <c r="CX322" s="22" t="str">
        <f>IFERROR(TRIM(MID(FLEET7[[#This Row],[Secondary Asset Identifier]], FIND(" - ", FLEET7[[#This Row],[Secondary Asset Identifier]]) + 3, LEN(FLEET7[[#This Row],[Secondary Asset Identifier]]))),FLEET7[[#This Row],[Emp ID]])</f>
        <v/>
      </c>
      <c r="CY3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2" s="22" t="str">
        <f>FLEET7[[#This Row],[Assigned]]</f>
        <v/>
      </c>
      <c r="DA322" s="22" t="str">
        <f t="shared" ref="DA322:DA385" si="11">TRIM(LEFT($C322, FIND("(", $C322 &amp; "(") - 1))</f>
        <v>MB-03S</v>
      </c>
    </row>
    <row r="323" spans="1:105" x14ac:dyDescent="0.3">
      <c r="A323" s="17" t="s">
        <v>5060</v>
      </c>
      <c r="B323" s="18" t="s">
        <v>5061</v>
      </c>
      <c r="C323" s="18" t="s">
        <v>2296</v>
      </c>
      <c r="D323" s="18" t="s">
        <v>5230</v>
      </c>
      <c r="E323" s="18" t="s">
        <v>3862</v>
      </c>
      <c r="F323" s="18" t="s">
        <v>4418</v>
      </c>
      <c r="G323" s="18"/>
      <c r="H323" s="18" t="s">
        <v>2427</v>
      </c>
      <c r="I323" s="19"/>
      <c r="J323" s="18"/>
      <c r="K323" s="20">
        <v>45789.231134259302</v>
      </c>
      <c r="L323" s="18" t="s">
        <v>5191</v>
      </c>
      <c r="M323" s="18"/>
      <c r="N323" s="18"/>
      <c r="O323" s="18"/>
      <c r="P323" s="18"/>
      <c r="Q323" s="18"/>
      <c r="R323" s="18" t="s">
        <v>8403</v>
      </c>
      <c r="S323" s="18"/>
      <c r="T323" s="18" t="s">
        <v>5067</v>
      </c>
      <c r="U323" s="18" t="s">
        <v>5232</v>
      </c>
      <c r="V323" s="18">
        <v>473</v>
      </c>
      <c r="W323" s="18"/>
      <c r="X323" s="18"/>
      <c r="Y323" s="18">
        <v>0</v>
      </c>
      <c r="Z323" s="18">
        <v>0</v>
      </c>
      <c r="AA323" s="18" t="s">
        <v>5733</v>
      </c>
      <c r="AB323" s="18" t="s">
        <v>4434</v>
      </c>
      <c r="AC323" s="18"/>
      <c r="AD323" s="18"/>
      <c r="AE323" s="18"/>
      <c r="AF323" s="18"/>
      <c r="AG323" s="18"/>
      <c r="AH323" s="19"/>
      <c r="AI323" s="18"/>
      <c r="AJ323" s="18"/>
      <c r="AK323" s="18"/>
      <c r="AL323" s="18"/>
      <c r="AM323" s="18"/>
      <c r="AN323" s="18"/>
      <c r="AO323" s="18" t="s">
        <v>5070</v>
      </c>
      <c r="AP323" s="18"/>
      <c r="AQ323" s="18">
        <v>0</v>
      </c>
      <c r="AR323" s="18">
        <v>0</v>
      </c>
      <c r="AS323" s="18" t="s">
        <v>5879</v>
      </c>
      <c r="AT323" s="18">
        <v>0</v>
      </c>
      <c r="AU323" s="18">
        <v>0</v>
      </c>
      <c r="AV323" s="18">
        <v>0</v>
      </c>
      <c r="AW323" s="18">
        <v>0</v>
      </c>
      <c r="AX323" s="18"/>
      <c r="AY323" s="18"/>
      <c r="AZ323" s="18"/>
      <c r="BA323" s="18"/>
      <c r="BB323" s="18"/>
      <c r="BC323" s="18"/>
      <c r="BD323" s="18"/>
      <c r="BE323" s="18"/>
      <c r="BF323" s="18"/>
      <c r="BG323" s="18"/>
      <c r="BH323" s="18"/>
      <c r="BI323" s="18"/>
      <c r="BJ323" s="18"/>
      <c r="BK323" s="18"/>
      <c r="BL323" s="18"/>
      <c r="BM323" s="18"/>
      <c r="BN323" s="18"/>
      <c r="BO323" s="18"/>
      <c r="BP323" s="18"/>
      <c r="BQ323" s="18"/>
      <c r="BR323" s="18"/>
      <c r="BS323" s="18"/>
      <c r="BT323" s="18"/>
      <c r="BU323" s="18"/>
      <c r="BV323" s="18"/>
      <c r="BW323" s="18"/>
      <c r="BX323" s="18"/>
      <c r="BY323" s="18"/>
      <c r="BZ323" s="18"/>
      <c r="CA323" s="18"/>
      <c r="CB323" s="18"/>
      <c r="CC323" s="18"/>
      <c r="CD323" s="18"/>
      <c r="CE323" s="18"/>
      <c r="CF323" s="18"/>
      <c r="CG323" s="18"/>
      <c r="CH323" s="18"/>
      <c r="CI323" s="18"/>
      <c r="CJ323" s="18" t="s">
        <v>5233</v>
      </c>
      <c r="CK323" s="18" t="s">
        <v>5734</v>
      </c>
      <c r="CL323" s="18"/>
      <c r="CM323" s="18"/>
      <c r="CN323" s="18"/>
      <c r="CO323" s="21"/>
      <c r="CP323" s="21" t="s">
        <v>5079</v>
      </c>
      <c r="CQ323" s="18"/>
      <c r="CR323" s="21"/>
      <c r="CS323" s="18"/>
      <c r="CT323" s="31"/>
      <c r="CU323" s="33"/>
      <c r="CV323" s="67" t="str">
        <f>FLEET7[[#This Row],[Category]]</f>
        <v>Message Board</v>
      </c>
      <c r="CW323" s="22" t="str">
        <f t="shared" si="10"/>
        <v>MB-04</v>
      </c>
      <c r="CX323" s="22" t="str">
        <f>IFERROR(TRIM(MID(FLEET7[[#This Row],[Secondary Asset Identifier]], FIND(" - ", FLEET7[[#This Row],[Secondary Asset Identifier]]) + 3, LEN(FLEET7[[#This Row],[Secondary Asset Identifier]]))),FLEET7[[#This Row],[Emp ID]])</f>
        <v/>
      </c>
      <c r="CY3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3" s="22" t="str">
        <f>FLEET7[[#This Row],[Assigned]]</f>
        <v/>
      </c>
      <c r="DA323" s="22" t="str">
        <f t="shared" si="11"/>
        <v>MB-04</v>
      </c>
    </row>
    <row r="324" spans="1:105" x14ac:dyDescent="0.3">
      <c r="A324" s="17" t="s">
        <v>5060</v>
      </c>
      <c r="B324" s="18" t="s">
        <v>5061</v>
      </c>
      <c r="C324" s="18" t="s">
        <v>4435</v>
      </c>
      <c r="D324" s="18" t="s">
        <v>5230</v>
      </c>
      <c r="E324" s="18" t="s">
        <v>4425</v>
      </c>
      <c r="F324" s="18" t="s">
        <v>4426</v>
      </c>
      <c r="G324" s="18">
        <v>2023</v>
      </c>
      <c r="H324" s="18" t="s">
        <v>2427</v>
      </c>
      <c r="I324" s="19"/>
      <c r="J324" s="18"/>
      <c r="K324" s="20">
        <v>45789.232314814799</v>
      </c>
      <c r="L324" s="18" t="s">
        <v>5191</v>
      </c>
      <c r="M324" s="18"/>
      <c r="N324" s="18"/>
      <c r="O324" s="18"/>
      <c r="P324" s="18"/>
      <c r="Q324" s="18"/>
      <c r="R324" s="18" t="s">
        <v>8485</v>
      </c>
      <c r="S324" s="18"/>
      <c r="T324" s="18" t="s">
        <v>5067</v>
      </c>
      <c r="U324" s="18" t="s">
        <v>5232</v>
      </c>
      <c r="V324" s="18">
        <v>578</v>
      </c>
      <c r="W324" s="18"/>
      <c r="X324" s="18"/>
      <c r="Y324" s="18">
        <v>0</v>
      </c>
      <c r="Z324" s="18">
        <v>0</v>
      </c>
      <c r="AA324" s="18"/>
      <c r="AB324" s="18" t="s">
        <v>4436</v>
      </c>
      <c r="AC324" s="18"/>
      <c r="AD324" s="18"/>
      <c r="AE324" s="18"/>
      <c r="AF324" s="18"/>
      <c r="AG324" s="18"/>
      <c r="AH324" s="19"/>
      <c r="AI324" s="18"/>
      <c r="AJ324" s="18"/>
      <c r="AK324" s="18"/>
      <c r="AL324" s="18"/>
      <c r="AM324" s="18"/>
      <c r="AN324" s="18"/>
      <c r="AO324" s="18" t="s">
        <v>5070</v>
      </c>
      <c r="AP324" s="18" t="s">
        <v>5071</v>
      </c>
      <c r="AQ324" s="18"/>
      <c r="AR324" s="18">
        <v>0</v>
      </c>
      <c r="AS324" s="18" t="s">
        <v>5879</v>
      </c>
      <c r="AT324" s="18"/>
      <c r="AU324" s="18">
        <v>0</v>
      </c>
      <c r="AV324" s="18">
        <v>0</v>
      </c>
      <c r="AW324" s="18">
        <v>0</v>
      </c>
      <c r="AX324" s="18"/>
      <c r="AY324" s="18"/>
      <c r="AZ324" s="18"/>
      <c r="BA324" s="18"/>
      <c r="BB324" s="18"/>
      <c r="BC324" s="18"/>
      <c r="BD324" s="18"/>
      <c r="BE324" s="18"/>
      <c r="BF324" s="18"/>
      <c r="BG324" s="18"/>
      <c r="BH324" s="18"/>
      <c r="BI324" s="18"/>
      <c r="BJ324" s="18"/>
      <c r="BK324" s="18"/>
      <c r="BL324" s="18"/>
      <c r="BM324" s="18"/>
      <c r="BN324" s="18"/>
      <c r="BO324" s="18"/>
      <c r="BP324" s="18"/>
      <c r="BQ324" s="18"/>
      <c r="BR324" s="18"/>
      <c r="BS324" s="18"/>
      <c r="BT324" s="18"/>
      <c r="BU324" s="18"/>
      <c r="BV324" s="18"/>
      <c r="BW324" s="18"/>
      <c r="BX324" s="18"/>
      <c r="BY324" s="18"/>
      <c r="BZ324" s="18"/>
      <c r="CA324" s="18"/>
      <c r="CB324" s="18"/>
      <c r="CC324" s="18"/>
      <c r="CD324" s="18"/>
      <c r="CE324" s="18"/>
      <c r="CF324" s="18"/>
      <c r="CG324" s="18"/>
      <c r="CH324" s="18"/>
      <c r="CI324" s="18"/>
      <c r="CJ324" s="18" t="s">
        <v>5233</v>
      </c>
      <c r="CK324" s="18" t="s">
        <v>5435</v>
      </c>
      <c r="CL324" s="18"/>
      <c r="CM324" s="18"/>
      <c r="CN324" s="18"/>
      <c r="CO324" s="21"/>
      <c r="CP324" s="21" t="s">
        <v>5079</v>
      </c>
      <c r="CQ324" s="18"/>
      <c r="CR324" s="21"/>
      <c r="CS324" s="18"/>
      <c r="CT324" s="31"/>
      <c r="CU324" s="33"/>
      <c r="CV324" s="67" t="str">
        <f>FLEET7[[#This Row],[Category]]</f>
        <v>Message Board</v>
      </c>
      <c r="CW324" s="22" t="str">
        <f t="shared" si="10"/>
        <v>MB-04S</v>
      </c>
      <c r="CX324" s="22" t="str">
        <f>IFERROR(TRIM(MID(FLEET7[[#This Row],[Secondary Asset Identifier]], FIND(" - ", FLEET7[[#This Row],[Secondary Asset Identifier]]) + 3, LEN(FLEET7[[#This Row],[Secondary Asset Identifier]]))),FLEET7[[#This Row],[Emp ID]])</f>
        <v/>
      </c>
      <c r="CY3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4" s="22" t="str">
        <f>FLEET7[[#This Row],[Assigned]]</f>
        <v/>
      </c>
      <c r="DA324" s="22" t="str">
        <f t="shared" si="11"/>
        <v>MB-04S</v>
      </c>
    </row>
    <row r="325" spans="1:105" x14ac:dyDescent="0.3">
      <c r="A325" s="17" t="s">
        <v>5060</v>
      </c>
      <c r="B325" s="18" t="s">
        <v>5061</v>
      </c>
      <c r="C325" s="18" t="s">
        <v>2298</v>
      </c>
      <c r="D325" s="18" t="s">
        <v>5230</v>
      </c>
      <c r="E325" s="18" t="s">
        <v>3862</v>
      </c>
      <c r="F325" s="18" t="s">
        <v>4418</v>
      </c>
      <c r="G325" s="18"/>
      <c r="H325" s="18" t="s">
        <v>2427</v>
      </c>
      <c r="I325" s="19"/>
      <c r="J325" s="18"/>
      <c r="K325" s="20">
        <v>45789.231643518498</v>
      </c>
      <c r="L325" s="18" t="s">
        <v>5191</v>
      </c>
      <c r="M325" s="18"/>
      <c r="N325" s="18"/>
      <c r="O325" s="18"/>
      <c r="P325" s="18"/>
      <c r="Q325" s="18"/>
      <c r="R325" s="18" t="s">
        <v>5932</v>
      </c>
      <c r="S325" s="18"/>
      <c r="T325" s="18" t="s">
        <v>5067</v>
      </c>
      <c r="U325" s="18" t="s">
        <v>5232</v>
      </c>
      <c r="V325" s="18">
        <v>473</v>
      </c>
      <c r="W325" s="18"/>
      <c r="X325" s="18"/>
      <c r="Y325" s="18">
        <v>0</v>
      </c>
      <c r="Z325" s="18">
        <v>0</v>
      </c>
      <c r="AA325" s="18" t="s">
        <v>5357</v>
      </c>
      <c r="AB325" s="18" t="s">
        <v>4437</v>
      </c>
      <c r="AC325" s="18"/>
      <c r="AD325" s="18" t="s">
        <v>4438</v>
      </c>
      <c r="AE325" s="18" t="s">
        <v>5069</v>
      </c>
      <c r="AF325" s="18"/>
      <c r="AG325" s="18"/>
      <c r="AH325" s="18"/>
      <c r="AI325" s="18"/>
      <c r="AJ325" s="18"/>
      <c r="AK325" s="18"/>
      <c r="AL325" s="18"/>
      <c r="AM325" s="18"/>
      <c r="AN325" s="18"/>
      <c r="AO325" s="18" t="s">
        <v>5070</v>
      </c>
      <c r="AP325" s="18"/>
      <c r="AQ325" s="18">
        <v>0</v>
      </c>
      <c r="AR325" s="18">
        <v>0</v>
      </c>
      <c r="AS325" s="18" t="s">
        <v>5879</v>
      </c>
      <c r="AT325" s="18">
        <v>0</v>
      </c>
      <c r="AU325" s="18">
        <v>0</v>
      </c>
      <c r="AV325" s="18">
        <v>0</v>
      </c>
      <c r="AW325" s="18">
        <v>0</v>
      </c>
      <c r="AX325" s="18"/>
      <c r="AY325" s="18"/>
      <c r="AZ325" s="18"/>
      <c r="BA325" s="18"/>
      <c r="BB325" s="18"/>
      <c r="BC325" s="18"/>
      <c r="BD325" s="18"/>
      <c r="BE325" s="18"/>
      <c r="BF325" s="18"/>
      <c r="BG325" s="18"/>
      <c r="BH325" s="18"/>
      <c r="BI325" s="18"/>
      <c r="BJ325" s="18"/>
      <c r="BK325" s="18"/>
      <c r="BL325" s="18"/>
      <c r="BM325" s="18"/>
      <c r="BN325" s="18"/>
      <c r="BO325" s="18"/>
      <c r="BP325" s="18"/>
      <c r="BQ325" s="18"/>
      <c r="BR325" s="18"/>
      <c r="BS325" s="18"/>
      <c r="BT325" s="18"/>
      <c r="BU325" s="18"/>
      <c r="BV325" s="18"/>
      <c r="BW325" s="18"/>
      <c r="BX325" s="18"/>
      <c r="BY325" s="18"/>
      <c r="BZ325" s="18"/>
      <c r="CA325" s="18"/>
      <c r="CB325" s="18"/>
      <c r="CC325" s="18"/>
      <c r="CD325" s="18"/>
      <c r="CE325" s="18"/>
      <c r="CF325" s="18"/>
      <c r="CG325" s="18"/>
      <c r="CH325" s="18"/>
      <c r="CI325" s="18"/>
      <c r="CJ325" s="18" t="s">
        <v>5233</v>
      </c>
      <c r="CK325" s="18" t="s">
        <v>5358</v>
      </c>
      <c r="CL325" s="18"/>
      <c r="CM325" s="18"/>
      <c r="CN325" s="18"/>
      <c r="CO325" s="21"/>
      <c r="CP325" s="18" t="s">
        <v>5079</v>
      </c>
      <c r="CQ325" s="18"/>
      <c r="CR325" s="21"/>
      <c r="CS325" s="18"/>
      <c r="CT325" s="31"/>
      <c r="CU325" s="33"/>
      <c r="CV325" s="67" t="str">
        <f>FLEET7[[#This Row],[Category]]</f>
        <v>Message Board</v>
      </c>
      <c r="CW325" s="22" t="str">
        <f t="shared" si="10"/>
        <v>MB-05</v>
      </c>
      <c r="CX325" s="22" t="str">
        <f>IFERROR(TRIM(MID(FLEET7[[#This Row],[Secondary Asset Identifier]], FIND(" - ", FLEET7[[#This Row],[Secondary Asset Identifier]]) + 3, LEN(FLEET7[[#This Row],[Secondary Asset Identifier]]))),FLEET7[[#This Row],[Emp ID]])</f>
        <v/>
      </c>
      <c r="CY3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5" s="22" t="str">
        <f>FLEET7[[#This Row],[Assigned]]</f>
        <v/>
      </c>
      <c r="DA325" s="22" t="str">
        <f t="shared" si="11"/>
        <v>MB-05</v>
      </c>
    </row>
    <row r="326" spans="1:105" x14ac:dyDescent="0.3">
      <c r="A326" s="17" t="s">
        <v>5060</v>
      </c>
      <c r="B326" s="18" t="s">
        <v>5061</v>
      </c>
      <c r="C326" s="18" t="s">
        <v>5933</v>
      </c>
      <c r="D326" s="18" t="s">
        <v>5230</v>
      </c>
      <c r="E326" s="18" t="s">
        <v>3862</v>
      </c>
      <c r="F326" s="18" t="s">
        <v>4418</v>
      </c>
      <c r="G326" s="18">
        <v>2013</v>
      </c>
      <c r="H326" s="18" t="s">
        <v>2427</v>
      </c>
      <c r="I326" s="19"/>
      <c r="J326" s="18"/>
      <c r="K326" s="20">
        <v>45789.233368055597</v>
      </c>
      <c r="L326" s="18" t="s">
        <v>5191</v>
      </c>
      <c r="M326" s="18"/>
      <c r="N326" s="18"/>
      <c r="O326" s="18"/>
      <c r="P326" s="18"/>
      <c r="Q326" s="18"/>
      <c r="R326" s="18" t="s">
        <v>7625</v>
      </c>
      <c r="S326" s="18"/>
      <c r="T326" s="18" t="s">
        <v>5067</v>
      </c>
      <c r="U326" s="18" t="s">
        <v>5232</v>
      </c>
      <c r="V326" s="18">
        <v>233</v>
      </c>
      <c r="W326" s="18"/>
      <c r="X326" s="18"/>
      <c r="Y326" s="18">
        <v>0</v>
      </c>
      <c r="Z326" s="18">
        <v>0</v>
      </c>
      <c r="AA326" s="18"/>
      <c r="AB326" s="18" t="s">
        <v>5934</v>
      </c>
      <c r="AC326" s="18"/>
      <c r="AD326" s="18"/>
      <c r="AE326" s="18"/>
      <c r="AF326" s="18"/>
      <c r="AG326" s="18"/>
      <c r="AH326" s="18"/>
      <c r="AI326" s="18"/>
      <c r="AJ326" s="18"/>
      <c r="AK326" s="18"/>
      <c r="AL326" s="18"/>
      <c r="AM326" s="18"/>
      <c r="AN326" s="18"/>
      <c r="AO326" s="18" t="s">
        <v>5070</v>
      </c>
      <c r="AP326" s="18"/>
      <c r="AQ326" s="18">
        <v>0</v>
      </c>
      <c r="AR326" s="18">
        <v>0</v>
      </c>
      <c r="AS326" s="18" t="s">
        <v>5879</v>
      </c>
      <c r="AT326" s="18">
        <v>0</v>
      </c>
      <c r="AU326" s="18">
        <v>0</v>
      </c>
      <c r="AV326" s="18">
        <v>0</v>
      </c>
      <c r="AW326" s="18">
        <v>0</v>
      </c>
      <c r="AX326" s="18"/>
      <c r="AY326" s="18"/>
      <c r="AZ326" s="18"/>
      <c r="BA326" s="18"/>
      <c r="BB326" s="18"/>
      <c r="BC326" s="18"/>
      <c r="BD326" s="18"/>
      <c r="BE326" s="18"/>
      <c r="BF326" s="18" t="s">
        <v>3358</v>
      </c>
      <c r="BG326" s="18"/>
      <c r="BH326" s="18"/>
      <c r="BI326" s="18"/>
      <c r="BJ326" s="18"/>
      <c r="BK326" s="18"/>
      <c r="BL326" s="18"/>
      <c r="BM326" s="18"/>
      <c r="BN326" s="18"/>
      <c r="BO326" s="18"/>
      <c r="BP326" s="18"/>
      <c r="BQ326" s="18"/>
      <c r="BR326" s="18"/>
      <c r="BS326" s="18"/>
      <c r="BT326" s="18"/>
      <c r="BU326" s="18"/>
      <c r="BV326" s="18"/>
      <c r="BW326" s="18"/>
      <c r="BX326" s="18"/>
      <c r="BY326" s="18"/>
      <c r="BZ326" s="18"/>
      <c r="CA326" s="18"/>
      <c r="CB326" s="18"/>
      <c r="CC326" s="18"/>
      <c r="CD326" s="18"/>
      <c r="CE326" s="18"/>
      <c r="CF326" s="18"/>
      <c r="CG326" s="18"/>
      <c r="CH326" s="18"/>
      <c r="CI326" s="18"/>
      <c r="CJ326" s="18" t="s">
        <v>5233</v>
      </c>
      <c r="CK326" s="18" t="s">
        <v>5935</v>
      </c>
      <c r="CL326" s="18"/>
      <c r="CM326" s="18"/>
      <c r="CN326" s="18"/>
      <c r="CO326" s="21"/>
      <c r="CP326" s="18" t="s">
        <v>5079</v>
      </c>
      <c r="CQ326" s="18"/>
      <c r="CR326" s="21"/>
      <c r="CS326" s="18"/>
      <c r="CT326" s="31"/>
      <c r="CU326" s="33"/>
      <c r="CV326" s="67" t="str">
        <f>FLEET7[[#This Row],[Category]]</f>
        <v>Message Board</v>
      </c>
      <c r="CW326" s="22" t="str">
        <f t="shared" si="10"/>
        <v>MB-05S</v>
      </c>
      <c r="CX326" s="22" t="str">
        <f>IFERROR(TRIM(MID(FLEET7[[#This Row],[Secondary Asset Identifier]], FIND(" - ", FLEET7[[#This Row],[Secondary Asset Identifier]]) + 3, LEN(FLEET7[[#This Row],[Secondary Asset Identifier]]))),FLEET7[[#This Row],[Emp ID]])</f>
        <v>411774</v>
      </c>
      <c r="CY3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411774</v>
      </c>
      <c r="CZ326" s="22" t="str">
        <f>FLEET7[[#This Row],[Assigned]]</f>
        <v>411774</v>
      </c>
      <c r="DA326" s="22" t="str">
        <f t="shared" si="11"/>
        <v>MB-05S</v>
      </c>
    </row>
    <row r="327" spans="1:105" x14ac:dyDescent="0.3">
      <c r="A327" s="17" t="s">
        <v>5060</v>
      </c>
      <c r="B327" s="18" t="s">
        <v>5061</v>
      </c>
      <c r="C327" s="18" t="s">
        <v>4439</v>
      </c>
      <c r="D327" s="18" t="s">
        <v>5230</v>
      </c>
      <c r="E327" s="18" t="s">
        <v>3862</v>
      </c>
      <c r="F327" s="18" t="s">
        <v>4418</v>
      </c>
      <c r="G327" s="18"/>
      <c r="H327" s="18" t="s">
        <v>2427</v>
      </c>
      <c r="I327" s="19"/>
      <c r="J327" s="18"/>
      <c r="K327" s="20">
        <v>45789.2337037037</v>
      </c>
      <c r="L327" s="18" t="s">
        <v>5191</v>
      </c>
      <c r="M327" s="18"/>
      <c r="N327" s="18"/>
      <c r="O327" s="18"/>
      <c r="P327" s="18"/>
      <c r="Q327" s="18"/>
      <c r="R327" s="18" t="s">
        <v>6003</v>
      </c>
      <c r="S327" s="18"/>
      <c r="T327" s="18" t="s">
        <v>5067</v>
      </c>
      <c r="U327" s="18" t="s">
        <v>5232</v>
      </c>
      <c r="V327" s="18">
        <v>473</v>
      </c>
      <c r="W327" s="18"/>
      <c r="X327" s="18"/>
      <c r="Y327" s="18">
        <v>0</v>
      </c>
      <c r="Z327" s="18">
        <v>0</v>
      </c>
      <c r="AA327" s="18" t="s">
        <v>5304</v>
      </c>
      <c r="AB327" s="18" t="s">
        <v>4440</v>
      </c>
      <c r="AC327" s="18"/>
      <c r="AD327" s="18" t="s">
        <v>4441</v>
      </c>
      <c r="AE327" s="18" t="s">
        <v>5069</v>
      </c>
      <c r="AF327" s="18"/>
      <c r="AG327" s="18"/>
      <c r="AH327" s="18"/>
      <c r="AI327" s="18"/>
      <c r="AJ327" s="18"/>
      <c r="AK327" s="18"/>
      <c r="AL327" s="18"/>
      <c r="AM327" s="18"/>
      <c r="AN327" s="18"/>
      <c r="AO327" s="18" t="s">
        <v>5070</v>
      </c>
      <c r="AP327" s="18"/>
      <c r="AQ327" s="18">
        <v>0</v>
      </c>
      <c r="AR327" s="18">
        <v>0</v>
      </c>
      <c r="AS327" s="18" t="s">
        <v>5879</v>
      </c>
      <c r="AT327" s="18">
        <v>0</v>
      </c>
      <c r="AU327" s="18">
        <v>0</v>
      </c>
      <c r="AV327" s="18">
        <v>0</v>
      </c>
      <c r="AW327" s="18">
        <v>0</v>
      </c>
      <c r="AX327" s="18"/>
      <c r="AY327" s="18"/>
      <c r="AZ327" s="18"/>
      <c r="BA327" s="18"/>
      <c r="BB327" s="18"/>
      <c r="BC327" s="18"/>
      <c r="BD327" s="18"/>
      <c r="BE327" s="18"/>
      <c r="BF327" s="18"/>
      <c r="BG327" s="18"/>
      <c r="BH327" s="18"/>
      <c r="BI327" s="18"/>
      <c r="BJ327" s="18"/>
      <c r="BK327" s="18"/>
      <c r="BL327" s="18"/>
      <c r="BM327" s="18"/>
      <c r="BN327" s="18"/>
      <c r="BO327" s="18"/>
      <c r="BP327" s="18"/>
      <c r="BQ327" s="18"/>
      <c r="BR327" s="18"/>
      <c r="BS327" s="18"/>
      <c r="BT327" s="18"/>
      <c r="BU327" s="18"/>
      <c r="BV327" s="18"/>
      <c r="BW327" s="18"/>
      <c r="BX327" s="18"/>
      <c r="BY327" s="18"/>
      <c r="BZ327" s="18"/>
      <c r="CA327" s="18"/>
      <c r="CB327" s="18"/>
      <c r="CC327" s="18"/>
      <c r="CD327" s="18"/>
      <c r="CE327" s="18"/>
      <c r="CF327" s="18"/>
      <c r="CG327" s="18"/>
      <c r="CH327" s="18"/>
      <c r="CI327" s="18"/>
      <c r="CJ327" s="18" t="s">
        <v>5233</v>
      </c>
      <c r="CK327" s="18" t="s">
        <v>5305</v>
      </c>
      <c r="CL327" s="18"/>
      <c r="CM327" s="18"/>
      <c r="CN327" s="18"/>
      <c r="CO327" s="21"/>
      <c r="CP327" s="21" t="s">
        <v>5079</v>
      </c>
      <c r="CQ327" s="18"/>
      <c r="CR327" s="21"/>
      <c r="CS327" s="18"/>
      <c r="CT327" s="31"/>
      <c r="CU327" s="33"/>
      <c r="CV327" s="67" t="str">
        <f>FLEET7[[#This Row],[Category]]</f>
        <v>Message Board</v>
      </c>
      <c r="CW327" s="22" t="str">
        <f t="shared" si="10"/>
        <v>MB-06</v>
      </c>
      <c r="CX327" s="22" t="str">
        <f>IFERROR(TRIM(MID(FLEET7[[#This Row],[Secondary Asset Identifier]], FIND(" - ", FLEET7[[#This Row],[Secondary Asset Identifier]]) + 3, LEN(FLEET7[[#This Row],[Secondary Asset Identifier]]))),FLEET7[[#This Row],[Emp ID]])</f>
        <v/>
      </c>
      <c r="CY3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7" s="22" t="str">
        <f>FLEET7[[#This Row],[Assigned]]</f>
        <v/>
      </c>
      <c r="DA327" s="22" t="str">
        <f t="shared" si="11"/>
        <v>MB-06</v>
      </c>
    </row>
    <row r="328" spans="1:105" x14ac:dyDescent="0.3">
      <c r="A328" s="17" t="s">
        <v>5060</v>
      </c>
      <c r="B328" s="18" t="s">
        <v>5061</v>
      </c>
      <c r="C328" s="18" t="s">
        <v>4442</v>
      </c>
      <c r="D328" s="18" t="s">
        <v>5230</v>
      </c>
      <c r="E328" s="18" t="s">
        <v>3862</v>
      </c>
      <c r="F328" s="18" t="s">
        <v>4418</v>
      </c>
      <c r="G328" s="18"/>
      <c r="H328" s="18" t="s">
        <v>2427</v>
      </c>
      <c r="I328" s="19"/>
      <c r="J328" s="18"/>
      <c r="K328" s="20">
        <v>45789.230682870402</v>
      </c>
      <c r="L328" s="18" t="s">
        <v>5191</v>
      </c>
      <c r="M328" s="18"/>
      <c r="N328" s="18"/>
      <c r="O328" s="18"/>
      <c r="P328" s="18"/>
      <c r="Q328" s="18"/>
      <c r="R328" s="18" t="s">
        <v>8403</v>
      </c>
      <c r="S328" s="18"/>
      <c r="T328" s="18" t="s">
        <v>5067</v>
      </c>
      <c r="U328" s="18" t="s">
        <v>5232</v>
      </c>
      <c r="V328" s="18">
        <v>473</v>
      </c>
      <c r="W328" s="18"/>
      <c r="X328" s="18"/>
      <c r="Y328" s="18">
        <v>0</v>
      </c>
      <c r="Z328" s="18">
        <v>0</v>
      </c>
      <c r="AA328" s="18" t="s">
        <v>5361</v>
      </c>
      <c r="AB328" s="18" t="s">
        <v>4443</v>
      </c>
      <c r="AC328" s="18"/>
      <c r="AD328" s="18" t="s">
        <v>4444</v>
      </c>
      <c r="AE328" s="18" t="s">
        <v>5069</v>
      </c>
      <c r="AF328" s="18"/>
      <c r="AG328" s="18"/>
      <c r="AH328" s="18"/>
      <c r="AI328" s="18"/>
      <c r="AJ328" s="18"/>
      <c r="AK328" s="18"/>
      <c r="AL328" s="18"/>
      <c r="AM328" s="18"/>
      <c r="AN328" s="18"/>
      <c r="AO328" s="18" t="s">
        <v>5070</v>
      </c>
      <c r="AP328" s="18"/>
      <c r="AQ328" s="18">
        <v>0</v>
      </c>
      <c r="AR328" s="18">
        <v>0</v>
      </c>
      <c r="AS328" s="18" t="s">
        <v>5879</v>
      </c>
      <c r="AT328" s="18">
        <v>0</v>
      </c>
      <c r="AU328" s="18">
        <v>0</v>
      </c>
      <c r="AV328" s="18">
        <v>0</v>
      </c>
      <c r="AW328" s="18">
        <v>0</v>
      </c>
      <c r="AX328" s="18"/>
      <c r="AY328" s="18"/>
      <c r="AZ328" s="18"/>
      <c r="BA328" s="18"/>
      <c r="BB328" s="18"/>
      <c r="BC328" s="18"/>
      <c r="BD328" s="18"/>
      <c r="BE328" s="18"/>
      <c r="BF328" s="18"/>
      <c r="BG328" s="18"/>
      <c r="BH328" s="18"/>
      <c r="BI328" s="18"/>
      <c r="BJ328" s="18"/>
      <c r="BK328" s="18"/>
      <c r="BL328" s="18"/>
      <c r="BM328" s="18"/>
      <c r="BN328" s="18"/>
      <c r="BO328" s="18"/>
      <c r="BP328" s="18"/>
      <c r="BQ328" s="18"/>
      <c r="BR328" s="18"/>
      <c r="BS328" s="18"/>
      <c r="BT328" s="18"/>
      <c r="BU328" s="18"/>
      <c r="BV328" s="18"/>
      <c r="BW328" s="18"/>
      <c r="BX328" s="18"/>
      <c r="BY328" s="18"/>
      <c r="BZ328" s="18"/>
      <c r="CA328" s="18"/>
      <c r="CB328" s="18"/>
      <c r="CC328" s="18"/>
      <c r="CD328" s="18"/>
      <c r="CE328" s="18"/>
      <c r="CF328" s="18"/>
      <c r="CG328" s="18"/>
      <c r="CH328" s="18"/>
      <c r="CI328" s="18"/>
      <c r="CJ328" s="18" t="s">
        <v>5233</v>
      </c>
      <c r="CK328" s="18" t="s">
        <v>5362</v>
      </c>
      <c r="CL328" s="18"/>
      <c r="CM328" s="18"/>
      <c r="CN328" s="18"/>
      <c r="CO328" s="21"/>
      <c r="CP328" s="18" t="s">
        <v>5079</v>
      </c>
      <c r="CQ328" s="18"/>
      <c r="CR328" s="21"/>
      <c r="CS328" s="18"/>
      <c r="CT328" s="31"/>
      <c r="CU328" s="33"/>
      <c r="CV328" s="67" t="str">
        <f>FLEET7[[#This Row],[Category]]</f>
        <v>Message Board</v>
      </c>
      <c r="CW328" s="22" t="str">
        <f t="shared" si="10"/>
        <v>MB-07</v>
      </c>
      <c r="CX328" s="22" t="str">
        <f>IFERROR(TRIM(MID(FLEET7[[#This Row],[Secondary Asset Identifier]], FIND(" - ", FLEET7[[#This Row],[Secondary Asset Identifier]]) + 3, LEN(FLEET7[[#This Row],[Secondary Asset Identifier]]))),FLEET7[[#This Row],[Emp ID]])</f>
        <v/>
      </c>
      <c r="CY3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8" s="22" t="str">
        <f>FLEET7[[#This Row],[Assigned]]</f>
        <v/>
      </c>
      <c r="DA328" s="22" t="str">
        <f t="shared" si="11"/>
        <v>MB-07</v>
      </c>
    </row>
    <row r="329" spans="1:105" x14ac:dyDescent="0.3">
      <c r="A329" s="17" t="s">
        <v>5060</v>
      </c>
      <c r="B329" s="18" t="s">
        <v>5061</v>
      </c>
      <c r="C329" s="18" t="s">
        <v>4445</v>
      </c>
      <c r="D329" s="18" t="s">
        <v>5230</v>
      </c>
      <c r="E329" s="18" t="s">
        <v>4425</v>
      </c>
      <c r="F329" s="18" t="s">
        <v>3824</v>
      </c>
      <c r="G329" s="18"/>
      <c r="H329" s="18" t="s">
        <v>2427</v>
      </c>
      <c r="I329" s="19"/>
      <c r="J329" s="18"/>
      <c r="K329" s="20">
        <v>45789.231712963003</v>
      </c>
      <c r="L329" s="18" t="s">
        <v>5191</v>
      </c>
      <c r="M329" s="18"/>
      <c r="N329" s="18"/>
      <c r="O329" s="18"/>
      <c r="P329" s="18"/>
      <c r="Q329" s="18"/>
      <c r="R329" s="18" t="s">
        <v>7625</v>
      </c>
      <c r="S329" s="18"/>
      <c r="T329" s="18" t="s">
        <v>5067</v>
      </c>
      <c r="U329" s="18" t="s">
        <v>5232</v>
      </c>
      <c r="V329" s="18">
        <v>425</v>
      </c>
      <c r="W329" s="18"/>
      <c r="X329" s="18"/>
      <c r="Y329" s="18">
        <v>0</v>
      </c>
      <c r="Z329" s="18">
        <v>0</v>
      </c>
      <c r="AA329" s="18"/>
      <c r="AB329" s="18" t="s">
        <v>4446</v>
      </c>
      <c r="AC329" s="18"/>
      <c r="AD329" s="18" t="s">
        <v>4447</v>
      </c>
      <c r="AE329" s="18"/>
      <c r="AF329" s="18"/>
      <c r="AG329" s="18"/>
      <c r="AH329" s="18"/>
      <c r="AI329" s="18"/>
      <c r="AJ329" s="18"/>
      <c r="AK329" s="18"/>
      <c r="AL329" s="18"/>
      <c r="AM329" s="18"/>
      <c r="AN329" s="18"/>
      <c r="AO329" s="18" t="s">
        <v>5070</v>
      </c>
      <c r="AP329" s="18"/>
      <c r="AQ329" s="18"/>
      <c r="AR329" s="18">
        <v>0</v>
      </c>
      <c r="AS329" s="18" t="s">
        <v>5879</v>
      </c>
      <c r="AT329" s="18"/>
      <c r="AU329" s="18">
        <v>0</v>
      </c>
      <c r="AV329" s="18">
        <v>0</v>
      </c>
      <c r="AW329" s="18">
        <v>0</v>
      </c>
      <c r="AX329" s="18"/>
      <c r="AY329" s="18"/>
      <c r="AZ329" s="18">
        <v>0</v>
      </c>
      <c r="BA329" s="18">
        <v>0</v>
      </c>
      <c r="BB329" s="18">
        <v>0</v>
      </c>
      <c r="BC329" s="18"/>
      <c r="BD329" s="18"/>
      <c r="BE329" s="18"/>
      <c r="BF329" s="18"/>
      <c r="BG329" s="18"/>
      <c r="BH329" s="18"/>
      <c r="BI329" s="18"/>
      <c r="BJ329" s="18"/>
      <c r="BK329" s="18"/>
      <c r="BL329" s="18"/>
      <c r="BM329" s="18"/>
      <c r="BN329" s="18"/>
      <c r="BO329" s="18"/>
      <c r="BP329" s="18"/>
      <c r="BQ329" s="18"/>
      <c r="BR329" s="18"/>
      <c r="BS329" s="18"/>
      <c r="BT329" s="18"/>
      <c r="BU329" s="18"/>
      <c r="BV329" s="18"/>
      <c r="BW329" s="18"/>
      <c r="BX329" s="18"/>
      <c r="BY329" s="18"/>
      <c r="BZ329" s="18"/>
      <c r="CA329" s="18"/>
      <c r="CB329" s="18"/>
      <c r="CC329" s="18"/>
      <c r="CD329" s="18"/>
      <c r="CE329" s="18"/>
      <c r="CF329" s="18"/>
      <c r="CG329" s="18"/>
      <c r="CH329" s="18"/>
      <c r="CI329" s="18"/>
      <c r="CJ329" s="18" t="s">
        <v>5233</v>
      </c>
      <c r="CK329" s="18" t="s">
        <v>5472</v>
      </c>
      <c r="CL329" s="18"/>
      <c r="CM329" s="18"/>
      <c r="CN329" s="18"/>
      <c r="CO329" s="21"/>
      <c r="CP329" s="21" t="s">
        <v>5073</v>
      </c>
      <c r="CQ329" s="18"/>
      <c r="CR329" s="21"/>
      <c r="CS329" s="18"/>
      <c r="CT329" s="31"/>
      <c r="CU329" s="33"/>
      <c r="CV329" s="67" t="str">
        <f>FLEET7[[#This Row],[Category]]</f>
        <v>Message Board</v>
      </c>
      <c r="CW329" s="22" t="str">
        <f t="shared" si="10"/>
        <v>MB-07S</v>
      </c>
      <c r="CX329" s="22" t="str">
        <f>IFERROR(TRIM(MID(FLEET7[[#This Row],[Secondary Asset Identifier]], FIND(" - ", FLEET7[[#This Row],[Secondary Asset Identifier]]) + 3, LEN(FLEET7[[#This Row],[Secondary Asset Identifier]]))),FLEET7[[#This Row],[Emp ID]])</f>
        <v/>
      </c>
      <c r="CY3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29" s="22" t="str">
        <f>FLEET7[[#This Row],[Assigned]]</f>
        <v/>
      </c>
      <c r="DA329" s="22" t="str">
        <f t="shared" si="11"/>
        <v>MB-07S</v>
      </c>
    </row>
    <row r="330" spans="1:105" x14ac:dyDescent="0.3">
      <c r="A330" s="17" t="s">
        <v>5060</v>
      </c>
      <c r="B330" s="18" t="s">
        <v>5061</v>
      </c>
      <c r="C330" s="18" t="s">
        <v>4448</v>
      </c>
      <c r="D330" s="18" t="s">
        <v>5230</v>
      </c>
      <c r="E330" s="18" t="s">
        <v>4425</v>
      </c>
      <c r="F330" s="18" t="s">
        <v>3824</v>
      </c>
      <c r="G330" s="18"/>
      <c r="H330" s="18" t="s">
        <v>2427</v>
      </c>
      <c r="I330" s="19"/>
      <c r="J330" s="18"/>
      <c r="K330" s="20">
        <v>45789.231273148202</v>
      </c>
      <c r="L330" s="18" t="s">
        <v>5191</v>
      </c>
      <c r="M330" s="18"/>
      <c r="N330" s="18"/>
      <c r="O330" s="18"/>
      <c r="P330" s="18"/>
      <c r="Q330" s="18"/>
      <c r="R330" s="18" t="s">
        <v>7625</v>
      </c>
      <c r="S330" s="18"/>
      <c r="T330" s="18" t="s">
        <v>5067</v>
      </c>
      <c r="U330" s="18" t="s">
        <v>5232</v>
      </c>
      <c r="V330" s="18">
        <v>425</v>
      </c>
      <c r="W330" s="18"/>
      <c r="X330" s="18"/>
      <c r="Y330" s="18">
        <v>0</v>
      </c>
      <c r="Z330" s="18">
        <v>0</v>
      </c>
      <c r="AA330" s="18"/>
      <c r="AB330" s="18" t="s">
        <v>4449</v>
      </c>
      <c r="AC330" s="18"/>
      <c r="AD330" s="18" t="s">
        <v>4450</v>
      </c>
      <c r="AE330" s="18"/>
      <c r="AF330" s="18"/>
      <c r="AG330" s="18"/>
      <c r="AH330" s="18"/>
      <c r="AI330" s="18"/>
      <c r="AJ330" s="18"/>
      <c r="AK330" s="18"/>
      <c r="AL330" s="18"/>
      <c r="AM330" s="18"/>
      <c r="AN330" s="18"/>
      <c r="AO330" s="18" t="s">
        <v>5070</v>
      </c>
      <c r="AP330" s="18"/>
      <c r="AQ330" s="18"/>
      <c r="AR330" s="18">
        <v>0</v>
      </c>
      <c r="AS330" s="18" t="s">
        <v>5879</v>
      </c>
      <c r="AT330" s="18"/>
      <c r="AU330" s="18">
        <v>0</v>
      </c>
      <c r="AV330" s="18">
        <v>0</v>
      </c>
      <c r="AW330" s="18">
        <v>0</v>
      </c>
      <c r="AX330" s="18"/>
      <c r="AY330" s="18"/>
      <c r="AZ330" s="18">
        <v>0</v>
      </c>
      <c r="BA330" s="18">
        <v>0</v>
      </c>
      <c r="BB330" s="18">
        <v>0</v>
      </c>
      <c r="BC330" s="18"/>
      <c r="BD330" s="18"/>
      <c r="BE330" s="18"/>
      <c r="BF330" s="18"/>
      <c r="BG330" s="18"/>
      <c r="BH330" s="18"/>
      <c r="BI330" s="18"/>
      <c r="BJ330" s="18"/>
      <c r="BK330" s="18"/>
      <c r="BL330" s="18"/>
      <c r="BM330" s="18"/>
      <c r="BN330" s="18"/>
      <c r="BO330" s="18"/>
      <c r="BP330" s="18"/>
      <c r="BQ330" s="18"/>
      <c r="BR330" s="18"/>
      <c r="BS330" s="18"/>
      <c r="BT330" s="18"/>
      <c r="BU330" s="18"/>
      <c r="BV330" s="18"/>
      <c r="BW330" s="18"/>
      <c r="BX330" s="18"/>
      <c r="BY330" s="18"/>
      <c r="BZ330" s="18"/>
      <c r="CA330" s="18"/>
      <c r="CB330" s="18"/>
      <c r="CC330" s="18"/>
      <c r="CD330" s="18"/>
      <c r="CE330" s="18"/>
      <c r="CF330" s="18"/>
      <c r="CG330" s="18"/>
      <c r="CH330" s="18"/>
      <c r="CI330" s="18"/>
      <c r="CJ330" s="18" t="s">
        <v>5233</v>
      </c>
      <c r="CK330" s="18" t="s">
        <v>5462</v>
      </c>
      <c r="CL330" s="18"/>
      <c r="CM330" s="18"/>
      <c r="CN330" s="18"/>
      <c r="CO330" s="21"/>
      <c r="CP330" s="21" t="s">
        <v>5073</v>
      </c>
      <c r="CQ330" s="18"/>
      <c r="CR330" s="21"/>
      <c r="CS330" s="18"/>
      <c r="CT330" s="31"/>
      <c r="CU330" s="33"/>
      <c r="CV330" s="67" t="str">
        <f>FLEET7[[#This Row],[Category]]</f>
        <v>Message Board</v>
      </c>
      <c r="CW330" s="22" t="str">
        <f t="shared" si="10"/>
        <v>MB-08S</v>
      </c>
      <c r="CX330" s="22" t="str">
        <f>IFERROR(TRIM(MID(FLEET7[[#This Row],[Secondary Asset Identifier]], FIND(" - ", FLEET7[[#This Row],[Secondary Asset Identifier]]) + 3, LEN(FLEET7[[#This Row],[Secondary Asset Identifier]]))),FLEET7[[#This Row],[Emp ID]])</f>
        <v/>
      </c>
      <c r="CY3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0" s="22" t="str">
        <f>FLEET7[[#This Row],[Assigned]]</f>
        <v/>
      </c>
      <c r="DA330" s="22" t="str">
        <f t="shared" si="11"/>
        <v>MB-08S</v>
      </c>
    </row>
    <row r="331" spans="1:105" x14ac:dyDescent="0.3">
      <c r="A331" s="17" t="s">
        <v>5060</v>
      </c>
      <c r="B331" s="18" t="s">
        <v>5061</v>
      </c>
      <c r="C331" s="18" t="s">
        <v>4451</v>
      </c>
      <c r="D331" s="18" t="s">
        <v>5230</v>
      </c>
      <c r="E331" s="18" t="s">
        <v>4425</v>
      </c>
      <c r="F331" s="18" t="s">
        <v>3824</v>
      </c>
      <c r="G331" s="18"/>
      <c r="H331" s="18" t="s">
        <v>2427</v>
      </c>
      <c r="I331" s="19"/>
      <c r="J331" s="18"/>
      <c r="K331" s="20">
        <v>45789.232534722199</v>
      </c>
      <c r="L331" s="18" t="s">
        <v>5191</v>
      </c>
      <c r="M331" s="18"/>
      <c r="N331" s="18"/>
      <c r="O331" s="18"/>
      <c r="P331" s="18"/>
      <c r="Q331" s="18"/>
      <c r="R331" s="18" t="s">
        <v>7625</v>
      </c>
      <c r="S331" s="18"/>
      <c r="T331" s="18" t="s">
        <v>5067</v>
      </c>
      <c r="U331" s="18" t="s">
        <v>5232</v>
      </c>
      <c r="V331" s="18">
        <v>425</v>
      </c>
      <c r="W331" s="18"/>
      <c r="X331" s="18"/>
      <c r="Y331" s="18">
        <v>0</v>
      </c>
      <c r="Z331" s="18">
        <v>0</v>
      </c>
      <c r="AA331" s="18"/>
      <c r="AB331" s="18" t="s">
        <v>4452</v>
      </c>
      <c r="AC331" s="18"/>
      <c r="AD331" s="18" t="s">
        <v>4453</v>
      </c>
      <c r="AE331" s="18"/>
      <c r="AF331" s="18"/>
      <c r="AG331" s="18"/>
      <c r="AH331" s="18"/>
      <c r="AI331" s="18"/>
      <c r="AJ331" s="18"/>
      <c r="AK331" s="18"/>
      <c r="AL331" s="18"/>
      <c r="AM331" s="18"/>
      <c r="AN331" s="18"/>
      <c r="AO331" s="18" t="s">
        <v>5070</v>
      </c>
      <c r="AP331" s="18"/>
      <c r="AQ331" s="18"/>
      <c r="AR331" s="18">
        <v>0</v>
      </c>
      <c r="AS331" s="18" t="s">
        <v>5879</v>
      </c>
      <c r="AT331" s="18"/>
      <c r="AU331" s="18">
        <v>0</v>
      </c>
      <c r="AV331" s="18">
        <v>0</v>
      </c>
      <c r="AW331" s="18">
        <v>0</v>
      </c>
      <c r="AX331" s="18"/>
      <c r="AY331" s="18"/>
      <c r="AZ331" s="18">
        <v>0</v>
      </c>
      <c r="BA331" s="18">
        <v>0</v>
      </c>
      <c r="BB331" s="18">
        <v>0</v>
      </c>
      <c r="BC331" s="18"/>
      <c r="BD331" s="18"/>
      <c r="BE331" s="18"/>
      <c r="BF331" s="18"/>
      <c r="BG331" s="18"/>
      <c r="BH331" s="18"/>
      <c r="BI331" s="18"/>
      <c r="BJ331" s="18"/>
      <c r="BK331" s="18"/>
      <c r="BL331" s="18"/>
      <c r="BM331" s="18"/>
      <c r="BN331" s="18"/>
      <c r="BO331" s="18"/>
      <c r="BP331" s="18"/>
      <c r="BQ331" s="18"/>
      <c r="BR331" s="18"/>
      <c r="BS331" s="18"/>
      <c r="BT331" s="18"/>
      <c r="BU331" s="18"/>
      <c r="BV331" s="18"/>
      <c r="BW331" s="18"/>
      <c r="BX331" s="18"/>
      <c r="BY331" s="18"/>
      <c r="BZ331" s="18"/>
      <c r="CA331" s="18"/>
      <c r="CB331" s="18"/>
      <c r="CC331" s="18"/>
      <c r="CD331" s="18"/>
      <c r="CE331" s="18"/>
      <c r="CF331" s="18"/>
      <c r="CG331" s="18"/>
      <c r="CH331" s="18"/>
      <c r="CI331" s="18"/>
      <c r="CJ331" s="18" t="s">
        <v>5233</v>
      </c>
      <c r="CK331" s="18" t="s">
        <v>5466</v>
      </c>
      <c r="CL331" s="18"/>
      <c r="CM331" s="18"/>
      <c r="CN331" s="18"/>
      <c r="CO331" s="21"/>
      <c r="CP331" s="21" t="s">
        <v>5073</v>
      </c>
      <c r="CQ331" s="18"/>
      <c r="CR331" s="21"/>
      <c r="CS331" s="18"/>
      <c r="CT331" s="31"/>
      <c r="CU331" s="33"/>
      <c r="CV331" s="67" t="str">
        <f>FLEET7[[#This Row],[Category]]</f>
        <v>Message Board</v>
      </c>
      <c r="CW331" s="22" t="str">
        <f t="shared" si="10"/>
        <v>MB-09S</v>
      </c>
      <c r="CX331" s="22" t="str">
        <f>IFERROR(TRIM(MID(FLEET7[[#This Row],[Secondary Asset Identifier]], FIND(" - ", FLEET7[[#This Row],[Secondary Asset Identifier]]) + 3, LEN(FLEET7[[#This Row],[Secondary Asset Identifier]]))),FLEET7[[#This Row],[Emp ID]])</f>
        <v/>
      </c>
      <c r="CY3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1" s="22" t="str">
        <f>FLEET7[[#This Row],[Assigned]]</f>
        <v/>
      </c>
      <c r="DA331" s="22" t="str">
        <f t="shared" si="11"/>
        <v>MB-09S</v>
      </c>
    </row>
    <row r="332" spans="1:105" x14ac:dyDescent="0.3">
      <c r="A332" s="17" t="s">
        <v>5060</v>
      </c>
      <c r="B332" s="18" t="s">
        <v>5061</v>
      </c>
      <c r="C332" s="18" t="s">
        <v>5936</v>
      </c>
      <c r="D332" s="18" t="s">
        <v>5230</v>
      </c>
      <c r="E332" s="18" t="s">
        <v>3823</v>
      </c>
      <c r="F332" s="18" t="s">
        <v>3824</v>
      </c>
      <c r="G332" s="18">
        <v>2014</v>
      </c>
      <c r="H332" s="18" t="s">
        <v>2427</v>
      </c>
      <c r="I332" s="19"/>
      <c r="J332" s="18"/>
      <c r="K332" s="20">
        <v>45789.230752314797</v>
      </c>
      <c r="L332" s="18" t="s">
        <v>5191</v>
      </c>
      <c r="M332" s="18"/>
      <c r="N332" s="18"/>
      <c r="O332" s="18"/>
      <c r="P332" s="18"/>
      <c r="Q332" s="18"/>
      <c r="R332" s="18" t="s">
        <v>8486</v>
      </c>
      <c r="S332" s="18"/>
      <c r="T332" s="18" t="s">
        <v>5067</v>
      </c>
      <c r="U332" s="18" t="s">
        <v>5232</v>
      </c>
      <c r="V332" s="18">
        <v>244</v>
      </c>
      <c r="W332" s="18"/>
      <c r="X332" s="18"/>
      <c r="Y332" s="18">
        <v>0</v>
      </c>
      <c r="Z332" s="18">
        <v>0</v>
      </c>
      <c r="AA332" s="18"/>
      <c r="AB332" s="18" t="s">
        <v>5937</v>
      </c>
      <c r="AC332" s="18"/>
      <c r="AD332" s="18"/>
      <c r="AE332" s="18"/>
      <c r="AF332" s="18"/>
      <c r="AG332" s="18"/>
      <c r="AH332" s="19"/>
      <c r="AI332" s="18"/>
      <c r="AJ332" s="18"/>
      <c r="AK332" s="18"/>
      <c r="AL332" s="18"/>
      <c r="AM332" s="18"/>
      <c r="AN332" s="18"/>
      <c r="AO332" s="18" t="s">
        <v>5070</v>
      </c>
      <c r="AP332" s="18"/>
      <c r="AQ332" s="18">
        <v>0</v>
      </c>
      <c r="AR332" s="18">
        <v>0</v>
      </c>
      <c r="AS332" s="18" t="s">
        <v>5879</v>
      </c>
      <c r="AT332" s="18">
        <v>0</v>
      </c>
      <c r="AU332" s="18">
        <v>0</v>
      </c>
      <c r="AV332" s="18">
        <v>0</v>
      </c>
      <c r="AW332" s="18">
        <v>0</v>
      </c>
      <c r="AX332" s="18"/>
      <c r="AY332" s="18"/>
      <c r="AZ332" s="18"/>
      <c r="BA332" s="18"/>
      <c r="BB332" s="18"/>
      <c r="BC332" s="18"/>
      <c r="BD332" s="18"/>
      <c r="BE332" s="18"/>
      <c r="BF332" s="18"/>
      <c r="BG332" s="18"/>
      <c r="BH332" s="18"/>
      <c r="BI332" s="18"/>
      <c r="BJ332" s="18"/>
      <c r="BK332" s="18"/>
      <c r="BL332" s="18"/>
      <c r="BM332" s="18"/>
      <c r="BN332" s="18"/>
      <c r="BO332" s="18"/>
      <c r="BP332" s="18"/>
      <c r="BQ332" s="18"/>
      <c r="BR332" s="18"/>
      <c r="BS332" s="18"/>
      <c r="BT332" s="18"/>
      <c r="BU332" s="18"/>
      <c r="BV332" s="18"/>
      <c r="BW332" s="18"/>
      <c r="BX332" s="18"/>
      <c r="BY332" s="18"/>
      <c r="BZ332" s="18"/>
      <c r="CA332" s="18"/>
      <c r="CB332" s="18"/>
      <c r="CC332" s="18"/>
      <c r="CD332" s="18"/>
      <c r="CE332" s="18"/>
      <c r="CF332" s="18"/>
      <c r="CG332" s="18"/>
      <c r="CH332" s="18"/>
      <c r="CI332" s="18"/>
      <c r="CJ332" s="18" t="s">
        <v>5233</v>
      </c>
      <c r="CK332" s="18" t="s">
        <v>5938</v>
      </c>
      <c r="CL332" s="18"/>
      <c r="CM332" s="18"/>
      <c r="CN332" s="18"/>
      <c r="CO332" s="21"/>
      <c r="CP332" s="21" t="s">
        <v>5079</v>
      </c>
      <c r="CQ332" s="18"/>
      <c r="CR332" s="21"/>
      <c r="CS332" s="18"/>
      <c r="CT332" s="31"/>
      <c r="CU332" s="33"/>
      <c r="CV332" s="67" t="str">
        <f>FLEET7[[#This Row],[Category]]</f>
        <v>Message Board</v>
      </c>
      <c r="CW332" s="22" t="str">
        <f t="shared" si="10"/>
        <v>MB-1004707</v>
      </c>
      <c r="CX332" s="22" t="str">
        <f>IFERROR(TRIM(MID(FLEET7[[#This Row],[Secondary Asset Identifier]], FIND(" - ", FLEET7[[#This Row],[Secondary Asset Identifier]]) + 3, LEN(FLEET7[[#This Row],[Secondary Asset Identifier]]))),FLEET7[[#This Row],[Emp ID]])</f>
        <v/>
      </c>
      <c r="CY3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2" s="22" t="str">
        <f>FLEET7[[#This Row],[Assigned]]</f>
        <v/>
      </c>
      <c r="DA332" s="22" t="str">
        <f t="shared" si="11"/>
        <v>MB-1004707</v>
      </c>
    </row>
    <row r="333" spans="1:105" x14ac:dyDescent="0.3">
      <c r="A333" s="17" t="s">
        <v>5060</v>
      </c>
      <c r="B333" s="18" t="s">
        <v>5061</v>
      </c>
      <c r="C333" s="18" t="s">
        <v>4454</v>
      </c>
      <c r="D333" s="18" t="s">
        <v>5230</v>
      </c>
      <c r="E333" s="18" t="s">
        <v>4425</v>
      </c>
      <c r="F333" s="18" t="s">
        <v>3824</v>
      </c>
      <c r="G333" s="18"/>
      <c r="H333" s="18" t="s">
        <v>2427</v>
      </c>
      <c r="I333" s="19"/>
      <c r="J333" s="18"/>
      <c r="K333" s="20">
        <v>45789.234664351898</v>
      </c>
      <c r="L333" s="18" t="s">
        <v>5191</v>
      </c>
      <c r="M333" s="18"/>
      <c r="N333" s="18"/>
      <c r="O333" s="18"/>
      <c r="P333" s="18"/>
      <c r="Q333" s="18"/>
      <c r="R333" s="18" t="s">
        <v>7907</v>
      </c>
      <c r="S333" s="18"/>
      <c r="T333" s="18" t="s">
        <v>5067</v>
      </c>
      <c r="U333" s="18" t="s">
        <v>5232</v>
      </c>
      <c r="V333" s="18">
        <v>426</v>
      </c>
      <c r="W333" s="18"/>
      <c r="X333" s="18"/>
      <c r="Y333" s="18">
        <v>0</v>
      </c>
      <c r="Z333" s="18">
        <v>0</v>
      </c>
      <c r="AA333" s="18"/>
      <c r="AB333" s="18" t="s">
        <v>4455</v>
      </c>
      <c r="AC333" s="18"/>
      <c r="AD333" s="18" t="s">
        <v>4456</v>
      </c>
      <c r="AE333" s="18"/>
      <c r="AF333" s="18"/>
      <c r="AG333" s="18"/>
      <c r="AH333" s="18"/>
      <c r="AI333" s="18"/>
      <c r="AJ333" s="18"/>
      <c r="AK333" s="18"/>
      <c r="AL333" s="18"/>
      <c r="AM333" s="18"/>
      <c r="AN333" s="18"/>
      <c r="AO333" s="18" t="s">
        <v>5070</v>
      </c>
      <c r="AP333" s="18"/>
      <c r="AQ333" s="18"/>
      <c r="AR333" s="18">
        <v>0</v>
      </c>
      <c r="AS333" s="18" t="s">
        <v>5879</v>
      </c>
      <c r="AT333" s="18"/>
      <c r="AU333" s="18">
        <v>0</v>
      </c>
      <c r="AV333" s="18">
        <v>0</v>
      </c>
      <c r="AW333" s="18">
        <v>0</v>
      </c>
      <c r="AX333" s="18"/>
      <c r="AY333" s="18"/>
      <c r="AZ333" s="18">
        <v>0</v>
      </c>
      <c r="BA333" s="18">
        <v>0</v>
      </c>
      <c r="BB333" s="18">
        <v>0</v>
      </c>
      <c r="BC333" s="18"/>
      <c r="BD333" s="18"/>
      <c r="BE333" s="18"/>
      <c r="BF333" s="18"/>
      <c r="BG333" s="18"/>
      <c r="BH333" s="18"/>
      <c r="BI333" s="18"/>
      <c r="BJ333" s="18"/>
      <c r="BK333" s="18"/>
      <c r="BL333" s="18"/>
      <c r="BM333" s="18"/>
      <c r="BN333" s="18"/>
      <c r="BO333" s="18"/>
      <c r="BP333" s="18"/>
      <c r="BQ333" s="18"/>
      <c r="BR333" s="18"/>
      <c r="BS333" s="18"/>
      <c r="BT333" s="18"/>
      <c r="BU333" s="18"/>
      <c r="BV333" s="18"/>
      <c r="BW333" s="18"/>
      <c r="BX333" s="18"/>
      <c r="BY333" s="18"/>
      <c r="BZ333" s="18"/>
      <c r="CA333" s="18"/>
      <c r="CB333" s="18"/>
      <c r="CC333" s="18"/>
      <c r="CD333" s="18"/>
      <c r="CE333" s="18"/>
      <c r="CF333" s="18"/>
      <c r="CG333" s="18"/>
      <c r="CH333" s="18"/>
      <c r="CI333" s="18"/>
      <c r="CJ333" s="18" t="s">
        <v>5233</v>
      </c>
      <c r="CK333" s="18" t="s">
        <v>5447</v>
      </c>
      <c r="CL333" s="18"/>
      <c r="CM333" s="18"/>
      <c r="CN333" s="18"/>
      <c r="CO333" s="21"/>
      <c r="CP333" s="18" t="s">
        <v>5073</v>
      </c>
      <c r="CQ333" s="18"/>
      <c r="CR333" s="21"/>
      <c r="CS333" s="18"/>
      <c r="CT333" s="31"/>
      <c r="CU333" s="33"/>
      <c r="CV333" s="67" t="str">
        <f>FLEET7[[#This Row],[Category]]</f>
        <v>Message Board</v>
      </c>
      <c r="CW333" s="22" t="str">
        <f t="shared" si="10"/>
        <v>MB-10S</v>
      </c>
      <c r="CX333" s="22" t="str">
        <f>IFERROR(TRIM(MID(FLEET7[[#This Row],[Secondary Asset Identifier]], FIND(" - ", FLEET7[[#This Row],[Secondary Asset Identifier]]) + 3, LEN(FLEET7[[#This Row],[Secondary Asset Identifier]]))),FLEET7[[#This Row],[Emp ID]])</f>
        <v/>
      </c>
      <c r="CY3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3" s="22" t="str">
        <f>FLEET7[[#This Row],[Assigned]]</f>
        <v/>
      </c>
      <c r="DA333" s="22" t="str">
        <f t="shared" si="11"/>
        <v>MB-10S</v>
      </c>
    </row>
    <row r="334" spans="1:105" x14ac:dyDescent="0.3">
      <c r="A334" s="17" t="s">
        <v>5060</v>
      </c>
      <c r="B334" s="18" t="s">
        <v>5061</v>
      </c>
      <c r="C334" s="18" t="s">
        <v>8487</v>
      </c>
      <c r="D334" s="18" t="s">
        <v>5230</v>
      </c>
      <c r="E334" s="18" t="s">
        <v>8488</v>
      </c>
      <c r="F334" s="18" t="s">
        <v>3824</v>
      </c>
      <c r="G334" s="18"/>
      <c r="H334" s="18" t="s">
        <v>2427</v>
      </c>
      <c r="I334" s="19"/>
      <c r="J334" s="18"/>
      <c r="K334" s="20">
        <v>45789.234606481499</v>
      </c>
      <c r="L334" s="18" t="s">
        <v>5191</v>
      </c>
      <c r="M334" s="18"/>
      <c r="N334" s="18"/>
      <c r="O334" s="18"/>
      <c r="P334" s="18"/>
      <c r="Q334" s="18"/>
      <c r="R334" s="18" t="s">
        <v>8489</v>
      </c>
      <c r="S334" s="18"/>
      <c r="T334" s="18" t="s">
        <v>5067</v>
      </c>
      <c r="U334" s="18" t="s">
        <v>5232</v>
      </c>
      <c r="V334" s="18">
        <v>35</v>
      </c>
      <c r="W334" s="18"/>
      <c r="X334" s="18"/>
      <c r="Y334" s="18">
        <v>0</v>
      </c>
      <c r="Z334" s="18">
        <v>0</v>
      </c>
      <c r="AA334" s="18"/>
      <c r="AB334" s="18" t="s">
        <v>8490</v>
      </c>
      <c r="AC334" s="18" t="s">
        <v>8491</v>
      </c>
      <c r="AD334" s="18"/>
      <c r="AE334" s="18"/>
      <c r="AF334" s="18"/>
      <c r="AG334" s="18"/>
      <c r="AH334" s="18"/>
      <c r="AI334" s="18"/>
      <c r="AJ334" s="18"/>
      <c r="AK334" s="18"/>
      <c r="AL334" s="18"/>
      <c r="AM334" s="18"/>
      <c r="AN334" s="18"/>
      <c r="AO334" s="18" t="s">
        <v>5070</v>
      </c>
      <c r="AP334" s="18"/>
      <c r="AQ334" s="18">
        <v>0</v>
      </c>
      <c r="AR334" s="18">
        <v>0</v>
      </c>
      <c r="AS334" s="18" t="s">
        <v>5879</v>
      </c>
      <c r="AT334" s="18">
        <v>0</v>
      </c>
      <c r="AU334" s="18">
        <v>0</v>
      </c>
      <c r="AV334" s="18">
        <v>0</v>
      </c>
      <c r="AW334" s="18">
        <v>0</v>
      </c>
      <c r="AX334" s="18"/>
      <c r="AY334" s="18"/>
      <c r="AZ334" s="18"/>
      <c r="BA334" s="18"/>
      <c r="BB334" s="18"/>
      <c r="BC334" s="18"/>
      <c r="BD334" s="18"/>
      <c r="BE334" s="18"/>
      <c r="BF334" s="18"/>
      <c r="BG334" s="18"/>
      <c r="BH334" s="18"/>
      <c r="BI334" s="18"/>
      <c r="BJ334" s="18"/>
      <c r="BK334" s="18"/>
      <c r="BL334" s="18"/>
      <c r="BM334" s="18"/>
      <c r="BN334" s="18"/>
      <c r="BO334" s="18"/>
      <c r="BP334" s="18"/>
      <c r="BQ334" s="18"/>
      <c r="BR334" s="18"/>
      <c r="BS334" s="18"/>
      <c r="BT334" s="18"/>
      <c r="BU334" s="18"/>
      <c r="BV334" s="18"/>
      <c r="BW334" s="18"/>
      <c r="BX334" s="18"/>
      <c r="BY334" s="18"/>
      <c r="BZ334" s="18"/>
      <c r="CA334" s="18"/>
      <c r="CB334" s="18"/>
      <c r="CC334" s="18"/>
      <c r="CD334" s="18"/>
      <c r="CE334" s="18"/>
      <c r="CF334" s="18"/>
      <c r="CG334" s="18"/>
      <c r="CH334" s="18"/>
      <c r="CI334" s="18"/>
      <c r="CJ334" s="18" t="s">
        <v>5233</v>
      </c>
      <c r="CK334" s="18" t="s">
        <v>8492</v>
      </c>
      <c r="CL334" s="18"/>
      <c r="CM334" s="18"/>
      <c r="CN334" s="18"/>
      <c r="CO334" s="21"/>
      <c r="CP334" s="18" t="s">
        <v>5079</v>
      </c>
      <c r="CQ334" s="18"/>
      <c r="CR334" s="21"/>
      <c r="CS334" s="18"/>
      <c r="CT334" s="31"/>
      <c r="CU334" s="33"/>
      <c r="CV334" s="67" t="str">
        <f>FLEET7[[#This Row],[Category]]</f>
        <v>Message Board</v>
      </c>
      <c r="CW334" s="22" t="str">
        <f t="shared" si="10"/>
        <v>MB-11s</v>
      </c>
      <c r="CX334" s="22" t="str">
        <f>IFERROR(TRIM(MID(FLEET7[[#This Row],[Secondary Asset Identifier]], FIND(" - ", FLEET7[[#This Row],[Secondary Asset Identifier]]) + 3, LEN(FLEET7[[#This Row],[Secondary Asset Identifier]]))),FLEET7[[#This Row],[Emp ID]])</f>
        <v/>
      </c>
      <c r="CY3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4" s="22" t="str">
        <f>FLEET7[[#This Row],[Assigned]]</f>
        <v/>
      </c>
      <c r="DA334" s="22" t="str">
        <f t="shared" si="11"/>
        <v>MB-11s</v>
      </c>
    </row>
    <row r="335" spans="1:105" x14ac:dyDescent="0.3">
      <c r="A335" s="17" t="s">
        <v>5060</v>
      </c>
      <c r="B335" s="18" t="s">
        <v>5061</v>
      </c>
      <c r="C335" s="18" t="s">
        <v>8493</v>
      </c>
      <c r="D335" s="18" t="s">
        <v>5230</v>
      </c>
      <c r="E335" s="18" t="s">
        <v>8488</v>
      </c>
      <c r="F335" s="18" t="s">
        <v>3824</v>
      </c>
      <c r="G335" s="18"/>
      <c r="H335" s="18" t="s">
        <v>2427</v>
      </c>
      <c r="I335" s="19"/>
      <c r="J335" s="18"/>
      <c r="K335" s="20">
        <v>45789.237453703703</v>
      </c>
      <c r="L335" s="18" t="s">
        <v>5191</v>
      </c>
      <c r="M335" s="18"/>
      <c r="N335" s="18"/>
      <c r="O335" s="18"/>
      <c r="P335" s="18"/>
      <c r="Q335" s="18"/>
      <c r="R335" s="18" t="s">
        <v>8494</v>
      </c>
      <c r="S335" s="18"/>
      <c r="T335" s="18" t="s">
        <v>5067</v>
      </c>
      <c r="U335" s="18" t="s">
        <v>5232</v>
      </c>
      <c r="V335" s="18">
        <v>37</v>
      </c>
      <c r="W335" s="18"/>
      <c r="X335" s="18"/>
      <c r="Y335" s="18">
        <v>0</v>
      </c>
      <c r="Z335" s="18">
        <v>0</v>
      </c>
      <c r="AA335" s="18"/>
      <c r="AB335" s="18" t="s">
        <v>8495</v>
      </c>
      <c r="AC335" s="18" t="s">
        <v>8496</v>
      </c>
      <c r="AD335" s="18"/>
      <c r="AE335" s="18"/>
      <c r="AF335" s="18"/>
      <c r="AG335" s="18"/>
      <c r="AH335" s="18"/>
      <c r="AI335" s="18"/>
      <c r="AJ335" s="18"/>
      <c r="AK335" s="18"/>
      <c r="AL335" s="18"/>
      <c r="AM335" s="18"/>
      <c r="AN335" s="18"/>
      <c r="AO335" s="18" t="s">
        <v>5070</v>
      </c>
      <c r="AP335" s="18"/>
      <c r="AQ335" s="18">
        <v>0</v>
      </c>
      <c r="AR335" s="18">
        <v>0</v>
      </c>
      <c r="AS335" s="18" t="s">
        <v>5879</v>
      </c>
      <c r="AT335" s="18">
        <v>0</v>
      </c>
      <c r="AU335" s="18">
        <v>0</v>
      </c>
      <c r="AV335" s="18">
        <v>0</v>
      </c>
      <c r="AW335" s="18">
        <v>0</v>
      </c>
      <c r="AX335" s="18"/>
      <c r="AY335" s="18"/>
      <c r="AZ335" s="18"/>
      <c r="BA335" s="18"/>
      <c r="BB335" s="18"/>
      <c r="BC335" s="18"/>
      <c r="BD335" s="18"/>
      <c r="BE335" s="18"/>
      <c r="BF335" s="18"/>
      <c r="BG335" s="18"/>
      <c r="BH335" s="18"/>
      <c r="BI335" s="18"/>
      <c r="BJ335" s="18"/>
      <c r="BK335" s="18"/>
      <c r="BL335" s="18"/>
      <c r="BM335" s="18"/>
      <c r="BN335" s="18"/>
      <c r="BO335" s="18"/>
      <c r="BP335" s="18"/>
      <c r="BQ335" s="18"/>
      <c r="BR335" s="18"/>
      <c r="BS335" s="18"/>
      <c r="BT335" s="18"/>
      <c r="BU335" s="18"/>
      <c r="BV335" s="18"/>
      <c r="BW335" s="18"/>
      <c r="BX335" s="18"/>
      <c r="BY335" s="18"/>
      <c r="BZ335" s="18"/>
      <c r="CA335" s="18"/>
      <c r="CB335" s="18"/>
      <c r="CC335" s="18"/>
      <c r="CD335" s="18"/>
      <c r="CE335" s="18"/>
      <c r="CF335" s="18"/>
      <c r="CG335" s="18"/>
      <c r="CH335" s="18"/>
      <c r="CI335" s="18"/>
      <c r="CJ335" s="18" t="s">
        <v>5233</v>
      </c>
      <c r="CK335" s="18" t="s">
        <v>8497</v>
      </c>
      <c r="CL335" s="18"/>
      <c r="CM335" s="18"/>
      <c r="CN335" s="18"/>
      <c r="CO335" s="21"/>
      <c r="CP335" s="21" t="s">
        <v>5079</v>
      </c>
      <c r="CQ335" s="18"/>
      <c r="CR335" s="21"/>
      <c r="CS335" s="18"/>
      <c r="CT335" s="31"/>
      <c r="CU335" s="33"/>
      <c r="CV335" s="67" t="str">
        <f>FLEET7[[#This Row],[Category]]</f>
        <v>Message Board</v>
      </c>
      <c r="CW335" s="22" t="str">
        <f t="shared" si="10"/>
        <v>MB-12s</v>
      </c>
      <c r="CX335" s="22" t="str">
        <f>IFERROR(TRIM(MID(FLEET7[[#This Row],[Secondary Asset Identifier]], FIND(" - ", FLEET7[[#This Row],[Secondary Asset Identifier]]) + 3, LEN(FLEET7[[#This Row],[Secondary Asset Identifier]]))),FLEET7[[#This Row],[Emp ID]])</f>
        <v/>
      </c>
      <c r="CY3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5" s="22" t="str">
        <f>FLEET7[[#This Row],[Assigned]]</f>
        <v/>
      </c>
      <c r="DA335" s="22" t="str">
        <f t="shared" si="11"/>
        <v>MB-12s</v>
      </c>
    </row>
    <row r="336" spans="1:105" x14ac:dyDescent="0.3">
      <c r="A336" s="17" t="s">
        <v>5060</v>
      </c>
      <c r="B336" s="18" t="s">
        <v>5061</v>
      </c>
      <c r="C336" s="18" t="s">
        <v>8498</v>
      </c>
      <c r="D336" s="18" t="s">
        <v>5230</v>
      </c>
      <c r="E336" s="18" t="s">
        <v>8488</v>
      </c>
      <c r="F336" s="18" t="s">
        <v>3824</v>
      </c>
      <c r="G336" s="18">
        <v>2025</v>
      </c>
      <c r="H336" s="18" t="s">
        <v>2427</v>
      </c>
      <c r="I336" s="19"/>
      <c r="J336" s="18"/>
      <c r="K336" s="20">
        <v>45789.232037037</v>
      </c>
      <c r="L336" s="18" t="s">
        <v>5191</v>
      </c>
      <c r="M336" s="18"/>
      <c r="N336" s="18"/>
      <c r="O336" s="18"/>
      <c r="P336" s="18"/>
      <c r="Q336" s="18"/>
      <c r="R336" s="18" t="s">
        <v>8499</v>
      </c>
      <c r="S336" s="18"/>
      <c r="T336" s="18" t="s">
        <v>5067</v>
      </c>
      <c r="U336" s="18" t="s">
        <v>5232</v>
      </c>
      <c r="V336" s="18">
        <v>29</v>
      </c>
      <c r="W336" s="18"/>
      <c r="X336" s="18"/>
      <c r="Y336" s="18">
        <v>0</v>
      </c>
      <c r="Z336" s="18">
        <v>0</v>
      </c>
      <c r="AA336" s="18"/>
      <c r="AB336" s="18" t="s">
        <v>8500</v>
      </c>
      <c r="AC336" s="18" t="s">
        <v>8501</v>
      </c>
      <c r="AD336" s="18"/>
      <c r="AE336" s="18"/>
      <c r="AF336" s="18"/>
      <c r="AG336" s="18"/>
      <c r="AH336" s="18"/>
      <c r="AI336" s="18"/>
      <c r="AJ336" s="18"/>
      <c r="AK336" s="18"/>
      <c r="AL336" s="18"/>
      <c r="AM336" s="18"/>
      <c r="AN336" s="18"/>
      <c r="AO336" s="18" t="s">
        <v>5070</v>
      </c>
      <c r="AP336" s="18"/>
      <c r="AQ336" s="18">
        <v>0</v>
      </c>
      <c r="AR336" s="18">
        <v>0</v>
      </c>
      <c r="AS336" s="18" t="s">
        <v>5879</v>
      </c>
      <c r="AT336" s="18">
        <v>0</v>
      </c>
      <c r="AU336" s="18">
        <v>0</v>
      </c>
      <c r="AV336" s="18">
        <v>0</v>
      </c>
      <c r="AW336" s="18">
        <v>0</v>
      </c>
      <c r="AX336" s="18"/>
      <c r="AY336" s="18"/>
      <c r="AZ336" s="18"/>
      <c r="BA336" s="18"/>
      <c r="BB336" s="18"/>
      <c r="BC336" s="18"/>
      <c r="BD336" s="18"/>
      <c r="BE336" s="18"/>
      <c r="BF336" s="18"/>
      <c r="BG336" s="18"/>
      <c r="BH336" s="18"/>
      <c r="BI336" s="18"/>
      <c r="BJ336" s="18"/>
      <c r="BK336" s="18"/>
      <c r="BL336" s="18"/>
      <c r="BM336" s="18"/>
      <c r="BN336" s="18"/>
      <c r="BO336" s="18"/>
      <c r="BP336" s="18"/>
      <c r="BQ336" s="18"/>
      <c r="BR336" s="18"/>
      <c r="BS336" s="18"/>
      <c r="BT336" s="18"/>
      <c r="BU336" s="18"/>
      <c r="BV336" s="18"/>
      <c r="BW336" s="18"/>
      <c r="BX336" s="18"/>
      <c r="BY336" s="18"/>
      <c r="BZ336" s="18"/>
      <c r="CA336" s="18"/>
      <c r="CB336" s="18"/>
      <c r="CC336" s="18"/>
      <c r="CD336" s="18"/>
      <c r="CE336" s="18"/>
      <c r="CF336" s="18"/>
      <c r="CG336" s="18"/>
      <c r="CH336" s="18"/>
      <c r="CI336" s="18"/>
      <c r="CJ336" s="18" t="s">
        <v>5233</v>
      </c>
      <c r="CK336" s="18" t="s">
        <v>7697</v>
      </c>
      <c r="CL336" s="18"/>
      <c r="CM336" s="18"/>
      <c r="CN336" s="18"/>
      <c r="CO336" s="21"/>
      <c r="CP336" s="21" t="s">
        <v>5079</v>
      </c>
      <c r="CQ336" s="18"/>
      <c r="CR336" s="21"/>
      <c r="CS336" s="18"/>
      <c r="CT336" s="31"/>
      <c r="CU336" s="33"/>
      <c r="CV336" s="67" t="str">
        <f>FLEET7[[#This Row],[Category]]</f>
        <v>Message Board</v>
      </c>
      <c r="CW336" s="22" t="str">
        <f t="shared" si="10"/>
        <v>MB-13s</v>
      </c>
      <c r="CX336" s="22" t="str">
        <f>IFERROR(TRIM(MID(FLEET7[[#This Row],[Secondary Asset Identifier]], FIND(" - ", FLEET7[[#This Row],[Secondary Asset Identifier]]) + 3, LEN(FLEET7[[#This Row],[Secondary Asset Identifier]]))),FLEET7[[#This Row],[Emp ID]])</f>
        <v/>
      </c>
      <c r="CY3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6" s="22" t="str">
        <f>FLEET7[[#This Row],[Assigned]]</f>
        <v/>
      </c>
      <c r="DA336" s="22" t="str">
        <f t="shared" si="11"/>
        <v>MB-13s</v>
      </c>
    </row>
    <row r="337" spans="1:105" x14ac:dyDescent="0.3">
      <c r="A337" s="17" t="s">
        <v>5060</v>
      </c>
      <c r="B337" s="18" t="s">
        <v>5061</v>
      </c>
      <c r="C337" s="18" t="s">
        <v>8502</v>
      </c>
      <c r="D337" s="18" t="s">
        <v>5230</v>
      </c>
      <c r="E337" s="18" t="s">
        <v>8488</v>
      </c>
      <c r="F337" s="18" t="s">
        <v>3824</v>
      </c>
      <c r="G337" s="18">
        <v>2025</v>
      </c>
      <c r="H337" s="18" t="s">
        <v>2427</v>
      </c>
      <c r="I337" s="19"/>
      <c r="J337" s="18"/>
      <c r="K337" s="20">
        <v>45789.230104166701</v>
      </c>
      <c r="L337" s="18" t="s">
        <v>5191</v>
      </c>
      <c r="M337" s="18"/>
      <c r="N337" s="18"/>
      <c r="O337" s="18"/>
      <c r="P337" s="18"/>
      <c r="Q337" s="18"/>
      <c r="R337" s="18" t="s">
        <v>8464</v>
      </c>
      <c r="S337" s="18"/>
      <c r="T337" s="18" t="s">
        <v>5067</v>
      </c>
      <c r="U337" s="18" t="s">
        <v>5232</v>
      </c>
      <c r="V337" s="18">
        <v>30</v>
      </c>
      <c r="W337" s="18"/>
      <c r="X337" s="18"/>
      <c r="Y337" s="18">
        <v>0</v>
      </c>
      <c r="Z337" s="18">
        <v>0</v>
      </c>
      <c r="AA337" s="18"/>
      <c r="AB337" s="18" t="s">
        <v>8503</v>
      </c>
      <c r="AC337" s="18" t="s">
        <v>8504</v>
      </c>
      <c r="AD337" s="18"/>
      <c r="AE337" s="18"/>
      <c r="AF337" s="18"/>
      <c r="AG337" s="18"/>
      <c r="AH337" s="18"/>
      <c r="AI337" s="18"/>
      <c r="AJ337" s="18"/>
      <c r="AK337" s="18"/>
      <c r="AL337" s="18"/>
      <c r="AM337" s="18"/>
      <c r="AN337" s="18"/>
      <c r="AO337" s="18" t="s">
        <v>5070</v>
      </c>
      <c r="AP337" s="18"/>
      <c r="AQ337" s="18">
        <v>0</v>
      </c>
      <c r="AR337" s="18">
        <v>0</v>
      </c>
      <c r="AS337" s="18" t="s">
        <v>5879</v>
      </c>
      <c r="AT337" s="18">
        <v>0</v>
      </c>
      <c r="AU337" s="18">
        <v>0</v>
      </c>
      <c r="AV337" s="18">
        <v>0</v>
      </c>
      <c r="AW337" s="18">
        <v>0</v>
      </c>
      <c r="AX337" s="18"/>
      <c r="AY337" s="18"/>
      <c r="AZ337" s="18"/>
      <c r="BA337" s="18"/>
      <c r="BB337" s="18"/>
      <c r="BC337" s="18"/>
      <c r="BD337" s="18"/>
      <c r="BE337" s="18"/>
      <c r="BF337" s="18"/>
      <c r="BG337" s="18"/>
      <c r="BH337" s="18"/>
      <c r="BI337" s="18"/>
      <c r="BJ337" s="18"/>
      <c r="BK337" s="18"/>
      <c r="BL337" s="18"/>
      <c r="BM337" s="18"/>
      <c r="BN337" s="18"/>
      <c r="BO337" s="18"/>
      <c r="BP337" s="18"/>
      <c r="BQ337" s="18"/>
      <c r="BR337" s="18"/>
      <c r="BS337" s="18"/>
      <c r="BT337" s="18"/>
      <c r="BU337" s="18"/>
      <c r="BV337" s="18"/>
      <c r="BW337" s="18"/>
      <c r="BX337" s="18"/>
      <c r="BY337" s="18"/>
      <c r="BZ337" s="18"/>
      <c r="CA337" s="18"/>
      <c r="CB337" s="18"/>
      <c r="CC337" s="18"/>
      <c r="CD337" s="18"/>
      <c r="CE337" s="18"/>
      <c r="CF337" s="18"/>
      <c r="CG337" s="18"/>
      <c r="CH337" s="18"/>
      <c r="CI337" s="18"/>
      <c r="CJ337" s="18" t="s">
        <v>5233</v>
      </c>
      <c r="CK337" s="18" t="s">
        <v>8505</v>
      </c>
      <c r="CL337" s="18"/>
      <c r="CM337" s="18"/>
      <c r="CN337" s="18"/>
      <c r="CO337" s="21"/>
      <c r="CP337" s="21" t="s">
        <v>5079</v>
      </c>
      <c r="CQ337" s="18"/>
      <c r="CR337" s="21"/>
      <c r="CS337" s="18"/>
      <c r="CT337" s="31"/>
      <c r="CU337" s="33"/>
      <c r="CV337" s="67" t="str">
        <f>FLEET7[[#This Row],[Category]]</f>
        <v>Message Board</v>
      </c>
      <c r="CW337" s="22" t="str">
        <f t="shared" si="10"/>
        <v>MB-14S</v>
      </c>
      <c r="CX337" s="22" t="str">
        <f>IFERROR(TRIM(MID(FLEET7[[#This Row],[Secondary Asset Identifier]], FIND(" - ", FLEET7[[#This Row],[Secondary Asset Identifier]]) + 3, LEN(FLEET7[[#This Row],[Secondary Asset Identifier]]))),FLEET7[[#This Row],[Emp ID]])</f>
        <v/>
      </c>
      <c r="CY3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7" s="22" t="str">
        <f>FLEET7[[#This Row],[Assigned]]</f>
        <v/>
      </c>
      <c r="DA337" s="22" t="str">
        <f t="shared" si="11"/>
        <v>MB-14S</v>
      </c>
    </row>
    <row r="338" spans="1:105" x14ac:dyDescent="0.3">
      <c r="A338" s="17" t="s">
        <v>5060</v>
      </c>
      <c r="B338" s="18" t="s">
        <v>5061</v>
      </c>
      <c r="C338" s="18" t="s">
        <v>8506</v>
      </c>
      <c r="D338" s="18" t="s">
        <v>5230</v>
      </c>
      <c r="E338" s="18" t="s">
        <v>8488</v>
      </c>
      <c r="F338" s="18" t="s">
        <v>3824</v>
      </c>
      <c r="G338" s="18">
        <v>2025</v>
      </c>
      <c r="H338" s="18" t="s">
        <v>2427</v>
      </c>
      <c r="I338" s="19"/>
      <c r="J338" s="18"/>
      <c r="K338" s="20">
        <v>45789.229745370401</v>
      </c>
      <c r="L338" s="18" t="s">
        <v>5191</v>
      </c>
      <c r="M338" s="18"/>
      <c r="N338" s="18"/>
      <c r="O338" s="18"/>
      <c r="P338" s="18"/>
      <c r="Q338" s="18"/>
      <c r="R338" s="18" t="s">
        <v>7599</v>
      </c>
      <c r="S338" s="18"/>
      <c r="T338" s="18" t="s">
        <v>5067</v>
      </c>
      <c r="U338" s="18" t="s">
        <v>5232</v>
      </c>
      <c r="V338" s="18">
        <v>30</v>
      </c>
      <c r="W338" s="18"/>
      <c r="X338" s="18"/>
      <c r="Y338" s="18">
        <v>0</v>
      </c>
      <c r="Z338" s="18">
        <v>0</v>
      </c>
      <c r="AA338" s="18"/>
      <c r="AB338" s="18" t="s">
        <v>8507</v>
      </c>
      <c r="AC338" s="18" t="s">
        <v>8508</v>
      </c>
      <c r="AD338" s="18"/>
      <c r="AE338" s="18"/>
      <c r="AF338" s="18"/>
      <c r="AG338" s="18"/>
      <c r="AH338" s="19"/>
      <c r="AI338" s="18"/>
      <c r="AJ338" s="18"/>
      <c r="AK338" s="18"/>
      <c r="AL338" s="18"/>
      <c r="AM338" s="18"/>
      <c r="AN338" s="18"/>
      <c r="AO338" s="18" t="s">
        <v>5070</v>
      </c>
      <c r="AP338" s="18"/>
      <c r="AQ338" s="18">
        <v>0</v>
      </c>
      <c r="AR338" s="18">
        <v>0</v>
      </c>
      <c r="AS338" s="18" t="s">
        <v>5879</v>
      </c>
      <c r="AT338" s="18">
        <v>0</v>
      </c>
      <c r="AU338" s="18">
        <v>0</v>
      </c>
      <c r="AV338" s="18">
        <v>0</v>
      </c>
      <c r="AW338" s="18">
        <v>0</v>
      </c>
      <c r="AX338" s="18"/>
      <c r="AY338" s="18"/>
      <c r="AZ338" s="18"/>
      <c r="BA338" s="18"/>
      <c r="BB338" s="18"/>
      <c r="BC338" s="18"/>
      <c r="BD338" s="18"/>
      <c r="BE338" s="18"/>
      <c r="BF338" s="18"/>
      <c r="BG338" s="18"/>
      <c r="BH338" s="18"/>
      <c r="BI338" s="18"/>
      <c r="BJ338" s="18"/>
      <c r="BK338" s="18"/>
      <c r="BL338" s="18"/>
      <c r="BM338" s="18"/>
      <c r="BN338" s="18"/>
      <c r="BO338" s="18"/>
      <c r="BP338" s="18"/>
      <c r="BQ338" s="18"/>
      <c r="BR338" s="18"/>
      <c r="BS338" s="18"/>
      <c r="BT338" s="18"/>
      <c r="BU338" s="18"/>
      <c r="BV338" s="18"/>
      <c r="BW338" s="18"/>
      <c r="BX338" s="18"/>
      <c r="BY338" s="18"/>
      <c r="BZ338" s="18"/>
      <c r="CA338" s="18"/>
      <c r="CB338" s="18"/>
      <c r="CC338" s="18"/>
      <c r="CD338" s="18"/>
      <c r="CE338" s="18"/>
      <c r="CF338" s="18"/>
      <c r="CG338" s="18"/>
      <c r="CH338" s="18"/>
      <c r="CI338" s="18"/>
      <c r="CJ338" s="18" t="s">
        <v>5233</v>
      </c>
      <c r="CK338" s="18" t="s">
        <v>8509</v>
      </c>
      <c r="CL338" s="18"/>
      <c r="CM338" s="18"/>
      <c r="CN338" s="18"/>
      <c r="CO338" s="21"/>
      <c r="CP338" s="18" t="s">
        <v>5079</v>
      </c>
      <c r="CQ338" s="18"/>
      <c r="CR338" s="21"/>
      <c r="CS338" s="18"/>
      <c r="CT338" s="31"/>
      <c r="CU338" s="33"/>
      <c r="CV338" s="67" t="str">
        <f>FLEET7[[#This Row],[Category]]</f>
        <v>Message Board</v>
      </c>
      <c r="CW338" s="22" t="str">
        <f t="shared" si="10"/>
        <v>MB-15S</v>
      </c>
      <c r="CX338" s="22" t="str">
        <f>IFERROR(TRIM(MID(FLEET7[[#This Row],[Secondary Asset Identifier]], FIND(" - ", FLEET7[[#This Row],[Secondary Asset Identifier]]) + 3, LEN(FLEET7[[#This Row],[Secondary Asset Identifier]]))),FLEET7[[#This Row],[Emp ID]])</f>
        <v/>
      </c>
      <c r="CY3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8" s="22" t="str">
        <f>FLEET7[[#This Row],[Assigned]]</f>
        <v/>
      </c>
      <c r="DA338" s="22" t="str">
        <f t="shared" si="11"/>
        <v>MB-15S</v>
      </c>
    </row>
    <row r="339" spans="1:105" x14ac:dyDescent="0.3">
      <c r="A339" s="17" t="s">
        <v>5060</v>
      </c>
      <c r="B339" s="18" t="s">
        <v>5061</v>
      </c>
      <c r="C339" s="18" t="s">
        <v>4457</v>
      </c>
      <c r="D339" s="18" t="s">
        <v>5230</v>
      </c>
      <c r="E339" s="18" t="s">
        <v>3823</v>
      </c>
      <c r="F339" s="18" t="s">
        <v>4278</v>
      </c>
      <c r="G339" s="18">
        <v>2020</v>
      </c>
      <c r="H339" s="18" t="s">
        <v>2427</v>
      </c>
      <c r="I339" s="19"/>
      <c r="J339" s="18"/>
      <c r="K339" s="20">
        <v>45789.238379629598</v>
      </c>
      <c r="L339" s="18" t="s">
        <v>5191</v>
      </c>
      <c r="M339" s="18"/>
      <c r="N339" s="18"/>
      <c r="O339" s="18"/>
      <c r="P339" s="18"/>
      <c r="Q339" s="18"/>
      <c r="R339" s="18" t="s">
        <v>8510</v>
      </c>
      <c r="S339" s="18"/>
      <c r="T339" s="18" t="s">
        <v>5067</v>
      </c>
      <c r="U339" s="18" t="s">
        <v>5232</v>
      </c>
      <c r="V339" s="18">
        <v>339</v>
      </c>
      <c r="W339" s="18"/>
      <c r="X339" s="18"/>
      <c r="Y339" s="18">
        <v>0</v>
      </c>
      <c r="Z339" s="18">
        <v>0</v>
      </c>
      <c r="AA339" s="18" t="s">
        <v>5359</v>
      </c>
      <c r="AB339" s="18" t="s">
        <v>4458</v>
      </c>
      <c r="AC339" s="18"/>
      <c r="AD339" s="18" t="s">
        <v>4459</v>
      </c>
      <c r="AE339" s="18" t="s">
        <v>5069</v>
      </c>
      <c r="AF339" s="18"/>
      <c r="AG339" s="18"/>
      <c r="AH339" s="18" t="s">
        <v>4282</v>
      </c>
      <c r="AI339" s="18"/>
      <c r="AJ339" s="18"/>
      <c r="AK339" s="18"/>
      <c r="AL339" s="18"/>
      <c r="AM339" s="18"/>
      <c r="AN339" s="18"/>
      <c r="AO339" s="18" t="s">
        <v>5070</v>
      </c>
      <c r="AP339" s="18"/>
      <c r="AQ339" s="18">
        <v>0</v>
      </c>
      <c r="AR339" s="18">
        <v>0</v>
      </c>
      <c r="AS339" s="18" t="s">
        <v>5879</v>
      </c>
      <c r="AT339" s="18">
        <v>0</v>
      </c>
      <c r="AU339" s="18">
        <v>0</v>
      </c>
      <c r="AV339" s="18">
        <v>0</v>
      </c>
      <c r="AW339" s="18">
        <v>0</v>
      </c>
      <c r="AX339" s="18"/>
      <c r="AY339" s="18"/>
      <c r="AZ339" s="18"/>
      <c r="BA339" s="18"/>
      <c r="BB339" s="18"/>
      <c r="BC339" s="18"/>
      <c r="BD339" s="18"/>
      <c r="BE339" s="18"/>
      <c r="BF339" s="18" t="s">
        <v>3901</v>
      </c>
      <c r="BG339" s="18"/>
      <c r="BH339" s="18"/>
      <c r="BI339" s="18"/>
      <c r="BJ339" s="18"/>
      <c r="BK339" s="18"/>
      <c r="BL339" s="18"/>
      <c r="BM339" s="18"/>
      <c r="BN339" s="18"/>
      <c r="BO339" s="18"/>
      <c r="BP339" s="18"/>
      <c r="BQ339" s="18"/>
      <c r="BR339" s="18"/>
      <c r="BS339" s="18"/>
      <c r="BT339" s="18"/>
      <c r="BU339" s="18"/>
      <c r="BV339" s="18"/>
      <c r="BW339" s="18"/>
      <c r="BX339" s="18"/>
      <c r="BY339" s="18"/>
      <c r="BZ339" s="18"/>
      <c r="CA339" s="18"/>
      <c r="CB339" s="18"/>
      <c r="CC339" s="18"/>
      <c r="CD339" s="18"/>
      <c r="CE339" s="18"/>
      <c r="CF339" s="18"/>
      <c r="CG339" s="18"/>
      <c r="CH339" s="18"/>
      <c r="CI339" s="18"/>
      <c r="CJ339" s="18" t="s">
        <v>5233</v>
      </c>
      <c r="CK339" s="18" t="s">
        <v>5360</v>
      </c>
      <c r="CL339" s="18"/>
      <c r="CM339" s="18"/>
      <c r="CN339" s="18"/>
      <c r="CO339" s="21"/>
      <c r="CP339" s="18" t="s">
        <v>5079</v>
      </c>
      <c r="CQ339" s="18"/>
      <c r="CR339" s="21"/>
      <c r="CS339" s="18"/>
      <c r="CT339" s="31"/>
      <c r="CU339" s="33"/>
      <c r="CV339" s="67" t="str">
        <f>FLEET7[[#This Row],[Category]]</f>
        <v>Message Board</v>
      </c>
      <c r="CW339" s="22" t="str">
        <f t="shared" si="10"/>
        <v>MB-L1003321</v>
      </c>
      <c r="CX339" s="22" t="str">
        <f>IFERROR(TRIM(MID(FLEET7[[#This Row],[Secondary Asset Identifier]], FIND(" - ", FLEET7[[#This Row],[Secondary Asset Identifier]]) + 3, LEN(FLEET7[[#This Row],[Secondary Asset Identifier]]))),FLEET7[[#This Row],[Emp ID]])</f>
        <v/>
      </c>
      <c r="CY3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39" s="22" t="str">
        <f>FLEET7[[#This Row],[Assigned]]</f>
        <v/>
      </c>
      <c r="DA339" s="22" t="str">
        <f t="shared" si="11"/>
        <v>MB-L1003321</v>
      </c>
    </row>
    <row r="340" spans="1:105" x14ac:dyDescent="0.3">
      <c r="A340" s="17" t="s">
        <v>5060</v>
      </c>
      <c r="B340" s="18" t="s">
        <v>5061</v>
      </c>
      <c r="C340" s="18" t="s">
        <v>1076</v>
      </c>
      <c r="D340" s="18" t="s">
        <v>5230</v>
      </c>
      <c r="E340" s="18" t="s">
        <v>3823</v>
      </c>
      <c r="F340" s="18" t="s">
        <v>3824</v>
      </c>
      <c r="G340" s="18"/>
      <c r="H340" s="18" t="s">
        <v>2427</v>
      </c>
      <c r="I340" s="19"/>
      <c r="J340" s="18"/>
      <c r="K340" s="20">
        <v>45789.235694444404</v>
      </c>
      <c r="L340" s="18" t="s">
        <v>5191</v>
      </c>
      <c r="M340" s="18"/>
      <c r="N340" s="18"/>
      <c r="O340" s="18"/>
      <c r="P340" s="18"/>
      <c r="Q340" s="18"/>
      <c r="R340" s="18" t="s">
        <v>8128</v>
      </c>
      <c r="S340" s="18"/>
      <c r="T340" s="18" t="s">
        <v>5067</v>
      </c>
      <c r="U340" s="18" t="s">
        <v>5232</v>
      </c>
      <c r="V340" s="18">
        <v>416</v>
      </c>
      <c r="W340" s="18"/>
      <c r="X340" s="18"/>
      <c r="Y340" s="18">
        <v>0</v>
      </c>
      <c r="Z340" s="18">
        <v>0</v>
      </c>
      <c r="AA340" s="18"/>
      <c r="AB340" s="18" t="s">
        <v>4460</v>
      </c>
      <c r="AC340" s="18"/>
      <c r="AD340" s="18"/>
      <c r="AE340" s="18" t="s">
        <v>5069</v>
      </c>
      <c r="AF340" s="18"/>
      <c r="AG340" s="18"/>
      <c r="AH340" s="18"/>
      <c r="AI340" s="18"/>
      <c r="AJ340" s="18"/>
      <c r="AK340" s="18"/>
      <c r="AL340" s="18"/>
      <c r="AM340" s="18"/>
      <c r="AN340" s="18"/>
      <c r="AO340" s="18" t="s">
        <v>5070</v>
      </c>
      <c r="AP340" s="18"/>
      <c r="AQ340" s="18">
        <v>0</v>
      </c>
      <c r="AR340" s="18">
        <v>0</v>
      </c>
      <c r="AS340" s="18" t="s">
        <v>5879</v>
      </c>
      <c r="AT340" s="18">
        <v>0</v>
      </c>
      <c r="AU340" s="18">
        <v>0</v>
      </c>
      <c r="AV340" s="18">
        <v>0</v>
      </c>
      <c r="AW340" s="18">
        <v>0</v>
      </c>
      <c r="AX340" s="18"/>
      <c r="AY340" s="18"/>
      <c r="AZ340" s="18"/>
      <c r="BA340" s="18"/>
      <c r="BB340" s="18"/>
      <c r="BC340" s="18"/>
      <c r="BD340" s="18"/>
      <c r="BE340" s="18"/>
      <c r="BF340" s="18"/>
      <c r="BG340" s="18"/>
      <c r="BH340" s="18"/>
      <c r="BI340" s="18"/>
      <c r="BJ340" s="18"/>
      <c r="BK340" s="18"/>
      <c r="BL340" s="18"/>
      <c r="BM340" s="18"/>
      <c r="BN340" s="18"/>
      <c r="BO340" s="18"/>
      <c r="BP340" s="18"/>
      <c r="BQ340" s="18"/>
      <c r="BR340" s="18"/>
      <c r="BS340" s="18"/>
      <c r="BT340" s="18"/>
      <c r="BU340" s="18"/>
      <c r="BV340" s="18"/>
      <c r="BW340" s="18"/>
      <c r="BX340" s="18"/>
      <c r="BY340" s="18"/>
      <c r="BZ340" s="18"/>
      <c r="CA340" s="18"/>
      <c r="CB340" s="18"/>
      <c r="CC340" s="18"/>
      <c r="CD340" s="18"/>
      <c r="CE340" s="18"/>
      <c r="CF340" s="18"/>
      <c r="CG340" s="18"/>
      <c r="CH340" s="18"/>
      <c r="CI340" s="18"/>
      <c r="CJ340" s="18" t="s">
        <v>5233</v>
      </c>
      <c r="CK340" s="18" t="s">
        <v>5387</v>
      </c>
      <c r="CL340" s="18"/>
      <c r="CM340" s="18"/>
      <c r="CN340" s="18"/>
      <c r="CO340" s="21"/>
      <c r="CP340" s="21" t="s">
        <v>5079</v>
      </c>
      <c r="CQ340" s="18"/>
      <c r="CR340" s="21"/>
      <c r="CS340" s="18"/>
      <c r="CT340" s="31"/>
      <c r="CU340" s="33"/>
      <c r="CV340" s="67" t="str">
        <f>FLEET7[[#This Row],[Category]]</f>
        <v>Message Board</v>
      </c>
      <c r="CW340" s="22" t="str">
        <f t="shared" si="10"/>
        <v>ME-31</v>
      </c>
      <c r="CX340" s="22" t="str">
        <f>IFERROR(TRIM(MID(FLEET7[[#This Row],[Secondary Asset Identifier]], FIND(" - ", FLEET7[[#This Row],[Secondary Asset Identifier]]) + 3, LEN(FLEET7[[#This Row],[Secondary Asset Identifier]]))),FLEET7[[#This Row],[Emp ID]])</f>
        <v/>
      </c>
      <c r="CY3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0" s="22" t="str">
        <f>FLEET7[[#This Row],[Assigned]]</f>
        <v/>
      </c>
      <c r="DA340" s="22" t="str">
        <f t="shared" si="11"/>
        <v>ME-31</v>
      </c>
    </row>
    <row r="341" spans="1:105" x14ac:dyDescent="0.3">
      <c r="A341" s="17" t="s">
        <v>5060</v>
      </c>
      <c r="B341" s="18" t="s">
        <v>5061</v>
      </c>
      <c r="C341" s="18" t="s">
        <v>1077</v>
      </c>
      <c r="D341" s="18" t="s">
        <v>5230</v>
      </c>
      <c r="E341" s="18" t="s">
        <v>3823</v>
      </c>
      <c r="F341" s="18" t="s">
        <v>3824</v>
      </c>
      <c r="G341" s="18"/>
      <c r="H341" s="18" t="s">
        <v>2427</v>
      </c>
      <c r="I341" s="19"/>
      <c r="J341" s="18"/>
      <c r="K341" s="20">
        <v>45789.232858796298</v>
      </c>
      <c r="L341" s="18" t="s">
        <v>5191</v>
      </c>
      <c r="M341" s="18"/>
      <c r="N341" s="18"/>
      <c r="O341" s="18"/>
      <c r="P341" s="18"/>
      <c r="Q341" s="18"/>
      <c r="R341" s="18" t="s">
        <v>7909</v>
      </c>
      <c r="S341" s="18"/>
      <c r="T341" s="18" t="s">
        <v>5067</v>
      </c>
      <c r="U341" s="18" t="s">
        <v>5232</v>
      </c>
      <c r="V341" s="18">
        <v>431</v>
      </c>
      <c r="W341" s="18"/>
      <c r="X341" s="18"/>
      <c r="Y341" s="18">
        <v>0</v>
      </c>
      <c r="Z341" s="18">
        <v>0</v>
      </c>
      <c r="AA341" s="18"/>
      <c r="AB341" s="18" t="s">
        <v>4461</v>
      </c>
      <c r="AC341" s="18"/>
      <c r="AD341" s="18"/>
      <c r="AE341" s="18"/>
      <c r="AF341" s="18"/>
      <c r="AG341" s="18"/>
      <c r="AH341" s="18"/>
      <c r="AI341" s="18"/>
      <c r="AJ341" s="18"/>
      <c r="AK341" s="18"/>
      <c r="AL341" s="18"/>
      <c r="AM341" s="18"/>
      <c r="AN341" s="18"/>
      <c r="AO341" s="18" t="s">
        <v>5070</v>
      </c>
      <c r="AP341" s="18"/>
      <c r="AQ341" s="18"/>
      <c r="AR341" s="18">
        <v>0</v>
      </c>
      <c r="AS341" s="18" t="s">
        <v>5879</v>
      </c>
      <c r="AT341" s="18"/>
      <c r="AU341" s="18">
        <v>0</v>
      </c>
      <c r="AV341" s="18">
        <v>0</v>
      </c>
      <c r="AW341" s="18">
        <v>0</v>
      </c>
      <c r="AX341" s="18"/>
      <c r="AY341" s="18"/>
      <c r="AZ341" s="18">
        <v>0</v>
      </c>
      <c r="BA341" s="18">
        <v>0</v>
      </c>
      <c r="BB341" s="18">
        <v>0</v>
      </c>
      <c r="BC341" s="18"/>
      <c r="BD341" s="18"/>
      <c r="BE341" s="18"/>
      <c r="BF341" s="18"/>
      <c r="BG341" s="18"/>
      <c r="BH341" s="18"/>
      <c r="BI341" s="18"/>
      <c r="BJ341" s="18"/>
      <c r="BK341" s="18"/>
      <c r="BL341" s="18"/>
      <c r="BM341" s="18"/>
      <c r="BN341" s="18"/>
      <c r="BO341" s="18"/>
      <c r="BP341" s="18"/>
      <c r="BQ341" s="18"/>
      <c r="BR341" s="18"/>
      <c r="BS341" s="18"/>
      <c r="BT341" s="18"/>
      <c r="BU341" s="18"/>
      <c r="BV341" s="18"/>
      <c r="BW341" s="18"/>
      <c r="BX341" s="18"/>
      <c r="BY341" s="18"/>
      <c r="BZ341" s="18"/>
      <c r="CA341" s="18"/>
      <c r="CB341" s="18"/>
      <c r="CC341" s="18"/>
      <c r="CD341" s="18"/>
      <c r="CE341" s="18"/>
      <c r="CF341" s="18"/>
      <c r="CG341" s="18"/>
      <c r="CH341" s="18"/>
      <c r="CI341" s="18"/>
      <c r="CJ341" s="18" t="s">
        <v>5233</v>
      </c>
      <c r="CK341" s="18" t="s">
        <v>5377</v>
      </c>
      <c r="CL341" s="18"/>
      <c r="CM341" s="18"/>
      <c r="CN341" s="18"/>
      <c r="CO341" s="21"/>
      <c r="CP341" s="18" t="s">
        <v>5073</v>
      </c>
      <c r="CQ341" s="18"/>
      <c r="CR341" s="21"/>
      <c r="CS341" s="18"/>
      <c r="CT341" s="31"/>
      <c r="CU341" s="33"/>
      <c r="CV341" s="67" t="str">
        <f>FLEET7[[#This Row],[Category]]</f>
        <v>Message Board</v>
      </c>
      <c r="CW341" s="22" t="str">
        <f t="shared" si="10"/>
        <v>ME-32</v>
      </c>
      <c r="CX341" s="22" t="str">
        <f>IFERROR(TRIM(MID(FLEET7[[#This Row],[Secondary Asset Identifier]], FIND(" - ", FLEET7[[#This Row],[Secondary Asset Identifier]]) + 3, LEN(FLEET7[[#This Row],[Secondary Asset Identifier]]))),FLEET7[[#This Row],[Emp ID]])</f>
        <v/>
      </c>
      <c r="CY3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1" s="22" t="str">
        <f>FLEET7[[#This Row],[Assigned]]</f>
        <v/>
      </c>
      <c r="DA341" s="22" t="str">
        <f t="shared" si="11"/>
        <v>ME-32</v>
      </c>
    </row>
    <row r="342" spans="1:105" x14ac:dyDescent="0.3">
      <c r="A342" s="17" t="s">
        <v>5060</v>
      </c>
      <c r="B342" s="18" t="s">
        <v>5061</v>
      </c>
      <c r="C342" s="18" t="s">
        <v>1183</v>
      </c>
      <c r="D342" s="18" t="s">
        <v>5230</v>
      </c>
      <c r="E342" s="18" t="s">
        <v>3823</v>
      </c>
      <c r="F342" s="18" t="s">
        <v>3824</v>
      </c>
      <c r="G342" s="18"/>
      <c r="H342" s="18" t="s">
        <v>2427</v>
      </c>
      <c r="I342" s="19"/>
      <c r="J342" s="18"/>
      <c r="K342" s="20">
        <v>45789.235729166699</v>
      </c>
      <c r="L342" s="18" t="s">
        <v>5191</v>
      </c>
      <c r="M342" s="18"/>
      <c r="N342" s="18"/>
      <c r="O342" s="18"/>
      <c r="P342" s="18"/>
      <c r="Q342" s="18"/>
      <c r="R342" s="18" t="s">
        <v>7896</v>
      </c>
      <c r="S342" s="18"/>
      <c r="T342" s="18" t="s">
        <v>5067</v>
      </c>
      <c r="U342" s="18" t="s">
        <v>5232</v>
      </c>
      <c r="V342" s="18">
        <v>290</v>
      </c>
      <c r="W342" s="18"/>
      <c r="X342" s="18"/>
      <c r="Y342" s="18">
        <v>0</v>
      </c>
      <c r="Z342" s="18">
        <v>0</v>
      </c>
      <c r="AA342" s="18"/>
      <c r="AB342" s="18" t="s">
        <v>4462</v>
      </c>
      <c r="AC342" s="18"/>
      <c r="AD342" s="18"/>
      <c r="AE342" s="18"/>
      <c r="AF342" s="18"/>
      <c r="AG342" s="18"/>
      <c r="AH342" s="18"/>
      <c r="AI342" s="18"/>
      <c r="AJ342" s="18"/>
      <c r="AK342" s="18"/>
      <c r="AL342" s="18"/>
      <c r="AM342" s="18"/>
      <c r="AN342" s="18"/>
      <c r="AO342" s="18" t="s">
        <v>5070</v>
      </c>
      <c r="AP342" s="18"/>
      <c r="AQ342" s="18">
        <v>0</v>
      </c>
      <c r="AR342" s="18">
        <v>0</v>
      </c>
      <c r="AS342" s="18" t="s">
        <v>5879</v>
      </c>
      <c r="AT342" s="18">
        <v>0</v>
      </c>
      <c r="AU342" s="18">
        <v>0</v>
      </c>
      <c r="AV342" s="18">
        <v>0</v>
      </c>
      <c r="AW342" s="18">
        <v>0</v>
      </c>
      <c r="AX342" s="18"/>
      <c r="AY342" s="18"/>
      <c r="AZ342" s="18"/>
      <c r="BA342" s="18"/>
      <c r="BB342" s="18"/>
      <c r="BC342" s="18"/>
      <c r="BD342" s="18"/>
      <c r="BE342" s="18"/>
      <c r="BF342" s="18"/>
      <c r="BG342" s="18"/>
      <c r="BH342" s="18"/>
      <c r="BI342" s="18"/>
      <c r="BJ342" s="18"/>
      <c r="BK342" s="18"/>
      <c r="BL342" s="18"/>
      <c r="BM342" s="18"/>
      <c r="BN342" s="18"/>
      <c r="BO342" s="18"/>
      <c r="BP342" s="18"/>
      <c r="BQ342" s="18"/>
      <c r="BR342" s="18"/>
      <c r="BS342" s="18"/>
      <c r="BT342" s="18"/>
      <c r="BU342" s="18"/>
      <c r="BV342" s="18"/>
      <c r="BW342" s="18"/>
      <c r="BX342" s="18"/>
      <c r="BY342" s="18"/>
      <c r="BZ342" s="18"/>
      <c r="CA342" s="18"/>
      <c r="CB342" s="18"/>
      <c r="CC342" s="18"/>
      <c r="CD342" s="18"/>
      <c r="CE342" s="18"/>
      <c r="CF342" s="18"/>
      <c r="CG342" s="18"/>
      <c r="CH342" s="18"/>
      <c r="CI342" s="18"/>
      <c r="CJ342" s="18" t="s">
        <v>5233</v>
      </c>
      <c r="CK342" s="18" t="s">
        <v>5370</v>
      </c>
      <c r="CL342" s="18"/>
      <c r="CM342" s="18"/>
      <c r="CN342" s="18"/>
      <c r="CO342" s="21"/>
      <c r="CP342" s="18" t="s">
        <v>5079</v>
      </c>
      <c r="CQ342" s="18"/>
      <c r="CR342" s="21"/>
      <c r="CS342" s="18"/>
      <c r="CT342" s="31"/>
      <c r="CU342" s="33"/>
      <c r="CV342" s="67" t="str">
        <f>FLEET7[[#This Row],[Category]]</f>
        <v>Message Board</v>
      </c>
      <c r="CW342" s="22" t="str">
        <f t="shared" si="10"/>
        <v>ME-33</v>
      </c>
      <c r="CX342" s="22" t="str">
        <f>IFERROR(TRIM(MID(FLEET7[[#This Row],[Secondary Asset Identifier]], FIND(" - ", FLEET7[[#This Row],[Secondary Asset Identifier]]) + 3, LEN(FLEET7[[#This Row],[Secondary Asset Identifier]]))),FLEET7[[#This Row],[Emp ID]])</f>
        <v/>
      </c>
      <c r="CY3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2" s="22" t="str">
        <f>FLEET7[[#This Row],[Assigned]]</f>
        <v/>
      </c>
      <c r="DA342" s="22" t="str">
        <f t="shared" si="11"/>
        <v>ME-33</v>
      </c>
    </row>
    <row r="343" spans="1:105" x14ac:dyDescent="0.3">
      <c r="A343" s="17" t="s">
        <v>5060</v>
      </c>
      <c r="B343" s="18" t="s">
        <v>5061</v>
      </c>
      <c r="C343" s="18" t="s">
        <v>1185</v>
      </c>
      <c r="D343" s="18" t="s">
        <v>5230</v>
      </c>
      <c r="E343" s="18" t="s">
        <v>3823</v>
      </c>
      <c r="F343" s="18" t="s">
        <v>3824</v>
      </c>
      <c r="G343" s="18"/>
      <c r="H343" s="18" t="s">
        <v>2427</v>
      </c>
      <c r="I343" s="19"/>
      <c r="J343" s="18"/>
      <c r="K343" s="20">
        <v>45789.233912037002</v>
      </c>
      <c r="L343" s="18" t="s">
        <v>5191</v>
      </c>
      <c r="M343" s="18"/>
      <c r="N343" s="18"/>
      <c r="O343" s="18"/>
      <c r="P343" s="18"/>
      <c r="Q343" s="18"/>
      <c r="R343" s="18" t="s">
        <v>5432</v>
      </c>
      <c r="S343" s="18"/>
      <c r="T343" s="18" t="s">
        <v>5067</v>
      </c>
      <c r="U343" s="18" t="s">
        <v>5232</v>
      </c>
      <c r="V343" s="18">
        <v>452</v>
      </c>
      <c r="W343" s="18"/>
      <c r="X343" s="18"/>
      <c r="Y343" s="18">
        <v>0</v>
      </c>
      <c r="Z343" s="18">
        <v>0</v>
      </c>
      <c r="AA343" s="18"/>
      <c r="AB343" s="18" t="s">
        <v>4463</v>
      </c>
      <c r="AC343" s="18"/>
      <c r="AD343" s="18"/>
      <c r="AE343" s="18"/>
      <c r="AF343" s="18"/>
      <c r="AG343" s="18"/>
      <c r="AH343" s="18"/>
      <c r="AI343" s="18"/>
      <c r="AJ343" s="18"/>
      <c r="AK343" s="18"/>
      <c r="AL343" s="18"/>
      <c r="AM343" s="18"/>
      <c r="AN343" s="18"/>
      <c r="AO343" s="18" t="s">
        <v>5070</v>
      </c>
      <c r="AP343" s="18"/>
      <c r="AQ343" s="18"/>
      <c r="AR343" s="18">
        <v>0</v>
      </c>
      <c r="AS343" s="18" t="s">
        <v>5879</v>
      </c>
      <c r="AT343" s="18"/>
      <c r="AU343" s="18">
        <v>0</v>
      </c>
      <c r="AV343" s="18">
        <v>0</v>
      </c>
      <c r="AW343" s="18">
        <v>0</v>
      </c>
      <c r="AX343" s="18"/>
      <c r="AY343" s="18"/>
      <c r="AZ343" s="18">
        <v>0</v>
      </c>
      <c r="BA343" s="18">
        <v>0</v>
      </c>
      <c r="BB343" s="18">
        <v>0</v>
      </c>
      <c r="BC343" s="18"/>
      <c r="BD343" s="18"/>
      <c r="BE343" s="18"/>
      <c r="BF343" s="18"/>
      <c r="BG343" s="18"/>
      <c r="BH343" s="18"/>
      <c r="BI343" s="18"/>
      <c r="BJ343" s="18"/>
      <c r="BK343" s="18"/>
      <c r="BL343" s="18"/>
      <c r="BM343" s="18"/>
      <c r="BN343" s="18"/>
      <c r="BO343" s="18"/>
      <c r="BP343" s="18"/>
      <c r="BQ343" s="18"/>
      <c r="BR343" s="18"/>
      <c r="BS343" s="18"/>
      <c r="BT343" s="18"/>
      <c r="BU343" s="18"/>
      <c r="BV343" s="18"/>
      <c r="BW343" s="18"/>
      <c r="BX343" s="18"/>
      <c r="BY343" s="18"/>
      <c r="BZ343" s="18"/>
      <c r="CA343" s="18"/>
      <c r="CB343" s="18"/>
      <c r="CC343" s="18"/>
      <c r="CD343" s="18"/>
      <c r="CE343" s="18"/>
      <c r="CF343" s="18"/>
      <c r="CG343" s="18"/>
      <c r="CH343" s="18"/>
      <c r="CI343" s="18"/>
      <c r="CJ343" s="18" t="s">
        <v>5233</v>
      </c>
      <c r="CK343" s="18" t="s">
        <v>5394</v>
      </c>
      <c r="CL343" s="18"/>
      <c r="CM343" s="18"/>
      <c r="CN343" s="18"/>
      <c r="CO343" s="21"/>
      <c r="CP343" s="21" t="s">
        <v>5073</v>
      </c>
      <c r="CQ343" s="18"/>
      <c r="CR343" s="21"/>
      <c r="CS343" s="18"/>
      <c r="CT343" s="31"/>
      <c r="CU343" s="33"/>
      <c r="CV343" s="67" t="str">
        <f>FLEET7[[#This Row],[Category]]</f>
        <v>Message Board</v>
      </c>
      <c r="CW343" s="22" t="str">
        <f t="shared" si="10"/>
        <v>ME-34</v>
      </c>
      <c r="CX343" s="22" t="str">
        <f>IFERROR(TRIM(MID(FLEET7[[#This Row],[Secondary Asset Identifier]], FIND(" - ", FLEET7[[#This Row],[Secondary Asset Identifier]]) + 3, LEN(FLEET7[[#This Row],[Secondary Asset Identifier]]))),FLEET7[[#This Row],[Emp ID]])</f>
        <v/>
      </c>
      <c r="CY3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3" s="22" t="str">
        <f>FLEET7[[#This Row],[Assigned]]</f>
        <v/>
      </c>
      <c r="DA343" s="22" t="str">
        <f t="shared" si="11"/>
        <v>ME-34</v>
      </c>
    </row>
    <row r="344" spans="1:105" x14ac:dyDescent="0.3">
      <c r="A344" s="17" t="s">
        <v>5060</v>
      </c>
      <c r="B344" s="18" t="s">
        <v>5061</v>
      </c>
      <c r="C344" s="18" t="s">
        <v>1187</v>
      </c>
      <c r="D344" s="18" t="s">
        <v>5230</v>
      </c>
      <c r="E344" s="18" t="s">
        <v>3823</v>
      </c>
      <c r="F344" s="18" t="s">
        <v>3824</v>
      </c>
      <c r="G344" s="18"/>
      <c r="H344" s="18" t="s">
        <v>2427</v>
      </c>
      <c r="I344" s="19"/>
      <c r="J344" s="18"/>
      <c r="K344" s="20">
        <v>45789.231145833299</v>
      </c>
      <c r="L344" s="18" t="s">
        <v>5191</v>
      </c>
      <c r="M344" s="18"/>
      <c r="N344" s="18"/>
      <c r="O344" s="18"/>
      <c r="P344" s="18"/>
      <c r="Q344" s="18"/>
      <c r="R344" s="18" t="s">
        <v>5432</v>
      </c>
      <c r="S344" s="18"/>
      <c r="T344" s="18" t="s">
        <v>5067</v>
      </c>
      <c r="U344" s="18" t="s">
        <v>5232</v>
      </c>
      <c r="V344" s="18">
        <v>460</v>
      </c>
      <c r="W344" s="18"/>
      <c r="X344" s="18"/>
      <c r="Y344" s="18">
        <v>0</v>
      </c>
      <c r="Z344" s="18">
        <v>0</v>
      </c>
      <c r="AA344" s="18"/>
      <c r="AB344" s="18" t="s">
        <v>4464</v>
      </c>
      <c r="AC344" s="18"/>
      <c r="AD344" s="18"/>
      <c r="AE344" s="18"/>
      <c r="AF344" s="18"/>
      <c r="AG344" s="18"/>
      <c r="AH344" s="18"/>
      <c r="AI344" s="18"/>
      <c r="AJ344" s="18"/>
      <c r="AK344" s="18"/>
      <c r="AL344" s="18"/>
      <c r="AM344" s="18"/>
      <c r="AN344" s="18"/>
      <c r="AO344" s="18" t="s">
        <v>5070</v>
      </c>
      <c r="AP344" s="18"/>
      <c r="AQ344" s="18">
        <v>0</v>
      </c>
      <c r="AR344" s="18">
        <v>0</v>
      </c>
      <c r="AS344" s="18" t="s">
        <v>5879</v>
      </c>
      <c r="AT344" s="18">
        <v>0</v>
      </c>
      <c r="AU344" s="18">
        <v>0</v>
      </c>
      <c r="AV344" s="18">
        <v>0</v>
      </c>
      <c r="AW344" s="18">
        <v>0</v>
      </c>
      <c r="AX344" s="18"/>
      <c r="AY344" s="18"/>
      <c r="AZ344" s="18"/>
      <c r="BA344" s="18"/>
      <c r="BB344" s="18"/>
      <c r="BC344" s="18"/>
      <c r="BD344" s="18"/>
      <c r="BE344" s="18"/>
      <c r="BF344" s="18"/>
      <c r="BG344" s="18"/>
      <c r="BH344" s="18"/>
      <c r="BI344" s="18"/>
      <c r="BJ344" s="18"/>
      <c r="BK344" s="18"/>
      <c r="BL344" s="18"/>
      <c r="BM344" s="18"/>
      <c r="BN344" s="18"/>
      <c r="BO344" s="18"/>
      <c r="BP344" s="18"/>
      <c r="BQ344" s="18"/>
      <c r="BR344" s="18"/>
      <c r="BS344" s="18"/>
      <c r="BT344" s="18"/>
      <c r="BU344" s="18"/>
      <c r="BV344" s="18"/>
      <c r="BW344" s="18"/>
      <c r="BX344" s="18"/>
      <c r="BY344" s="18"/>
      <c r="BZ344" s="18"/>
      <c r="CA344" s="18"/>
      <c r="CB344" s="18"/>
      <c r="CC344" s="18"/>
      <c r="CD344" s="18"/>
      <c r="CE344" s="18"/>
      <c r="CF344" s="18"/>
      <c r="CG344" s="18"/>
      <c r="CH344" s="18"/>
      <c r="CI344" s="18"/>
      <c r="CJ344" s="18" t="s">
        <v>5233</v>
      </c>
      <c r="CK344" s="18" t="s">
        <v>5496</v>
      </c>
      <c r="CL344" s="18"/>
      <c r="CM344" s="18"/>
      <c r="CN344" s="18"/>
      <c r="CO344" s="21"/>
      <c r="CP344" s="21" t="s">
        <v>5079</v>
      </c>
      <c r="CQ344" s="18"/>
      <c r="CR344" s="21"/>
      <c r="CS344" s="18"/>
      <c r="CT344" s="31"/>
      <c r="CU344" s="33"/>
      <c r="CV344" s="67" t="str">
        <f>FLEET7[[#This Row],[Category]]</f>
        <v>Message Board</v>
      </c>
      <c r="CW344" s="22" t="str">
        <f t="shared" si="10"/>
        <v>ME-35</v>
      </c>
      <c r="CX344" s="22" t="str">
        <f>IFERROR(TRIM(MID(FLEET7[[#This Row],[Secondary Asset Identifier]], FIND(" - ", FLEET7[[#This Row],[Secondary Asset Identifier]]) + 3, LEN(FLEET7[[#This Row],[Secondary Asset Identifier]]))),FLEET7[[#This Row],[Emp ID]])</f>
        <v/>
      </c>
      <c r="CY3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4" s="22" t="str">
        <f>FLEET7[[#This Row],[Assigned]]</f>
        <v/>
      </c>
      <c r="DA344" s="22" t="str">
        <f t="shared" si="11"/>
        <v>ME-35</v>
      </c>
    </row>
    <row r="345" spans="1:105" x14ac:dyDescent="0.3">
      <c r="A345" s="17" t="s">
        <v>5060</v>
      </c>
      <c r="B345" s="18" t="s">
        <v>5061</v>
      </c>
      <c r="C345" s="18" t="s">
        <v>1078</v>
      </c>
      <c r="D345" s="18" t="s">
        <v>5230</v>
      </c>
      <c r="E345" s="18" t="s">
        <v>3823</v>
      </c>
      <c r="F345" s="18" t="s">
        <v>3824</v>
      </c>
      <c r="G345" s="18"/>
      <c r="H345" s="18" t="s">
        <v>2369</v>
      </c>
      <c r="I345" s="19"/>
      <c r="J345" s="18"/>
      <c r="K345" s="20">
        <v>45789.233229166697</v>
      </c>
      <c r="L345" s="18" t="s">
        <v>5191</v>
      </c>
      <c r="M345" s="18"/>
      <c r="N345" s="18"/>
      <c r="O345" s="18"/>
      <c r="P345" s="18"/>
      <c r="Q345" s="18"/>
      <c r="R345" s="18" t="s">
        <v>5393</v>
      </c>
      <c r="S345" s="18"/>
      <c r="T345" s="18" t="s">
        <v>5067</v>
      </c>
      <c r="U345" s="18" t="s">
        <v>5232</v>
      </c>
      <c r="V345" s="18">
        <v>467</v>
      </c>
      <c r="W345" s="18"/>
      <c r="X345" s="18"/>
      <c r="Y345" s="18">
        <v>0</v>
      </c>
      <c r="Z345" s="18">
        <v>0</v>
      </c>
      <c r="AA345" s="18" t="s">
        <v>1078</v>
      </c>
      <c r="AB345" s="18"/>
      <c r="AC345" s="18"/>
      <c r="AD345" s="18"/>
      <c r="AE345" s="18" t="s">
        <v>5069</v>
      </c>
      <c r="AF345" s="18"/>
      <c r="AG345" s="18"/>
      <c r="AH345" s="18"/>
      <c r="AI345" s="18"/>
      <c r="AJ345" s="18"/>
      <c r="AK345" s="18"/>
      <c r="AL345" s="18"/>
      <c r="AM345" s="18"/>
      <c r="AN345" s="18"/>
      <c r="AO345" s="18" t="s">
        <v>5070</v>
      </c>
      <c r="AP345" s="18"/>
      <c r="AQ345" s="18"/>
      <c r="AR345" s="18">
        <v>0</v>
      </c>
      <c r="AS345" s="18" t="s">
        <v>5879</v>
      </c>
      <c r="AT345" s="18"/>
      <c r="AU345" s="18">
        <v>0</v>
      </c>
      <c r="AV345" s="18">
        <v>0</v>
      </c>
      <c r="AW345" s="18">
        <v>0</v>
      </c>
      <c r="AX345" s="18"/>
      <c r="AY345" s="18"/>
      <c r="AZ345" s="18">
        <v>0</v>
      </c>
      <c r="BA345" s="18">
        <v>0</v>
      </c>
      <c r="BB345" s="18">
        <v>0</v>
      </c>
      <c r="BC345" s="18"/>
      <c r="BD345" s="18"/>
      <c r="BE345" s="18"/>
      <c r="BF345" s="18"/>
      <c r="BG345" s="18"/>
      <c r="BH345" s="18"/>
      <c r="BI345" s="18"/>
      <c r="BJ345" s="18"/>
      <c r="BK345" s="18"/>
      <c r="BL345" s="18"/>
      <c r="BM345" s="18"/>
      <c r="BN345" s="18"/>
      <c r="BO345" s="18"/>
      <c r="BP345" s="18"/>
      <c r="BQ345" s="18"/>
      <c r="BR345" s="18"/>
      <c r="BS345" s="18"/>
      <c r="BT345" s="18"/>
      <c r="BU345" s="18"/>
      <c r="BV345" s="18"/>
      <c r="BW345" s="18"/>
      <c r="BX345" s="18"/>
      <c r="BY345" s="18"/>
      <c r="BZ345" s="18"/>
      <c r="CA345" s="18"/>
      <c r="CB345" s="18"/>
      <c r="CC345" s="18"/>
      <c r="CD345" s="18"/>
      <c r="CE345" s="18"/>
      <c r="CF345" s="18"/>
      <c r="CG345" s="18"/>
      <c r="CH345" s="18"/>
      <c r="CI345" s="18"/>
      <c r="CJ345" s="18" t="s">
        <v>5233</v>
      </c>
      <c r="CK345" s="18" t="s">
        <v>5382</v>
      </c>
      <c r="CL345" s="18"/>
      <c r="CM345" s="18"/>
      <c r="CN345" s="18"/>
      <c r="CO345" s="21"/>
      <c r="CP345" s="21" t="s">
        <v>5073</v>
      </c>
      <c r="CQ345" s="18"/>
      <c r="CR345" s="21"/>
      <c r="CS345" s="18"/>
      <c r="CT345" s="31"/>
      <c r="CU345" s="33"/>
      <c r="CV345" s="67" t="str">
        <f>FLEET7[[#This Row],[Category]]</f>
        <v>Arrow Board</v>
      </c>
      <c r="CW345" s="22" t="str">
        <f t="shared" si="10"/>
        <v>ME-36</v>
      </c>
      <c r="CX345" s="22" t="str">
        <f>IFERROR(TRIM(MID(FLEET7[[#This Row],[Secondary Asset Identifier]], FIND(" - ", FLEET7[[#This Row],[Secondary Asset Identifier]]) + 3, LEN(FLEET7[[#This Row],[Secondary Asset Identifier]]))),FLEET7[[#This Row],[Emp ID]])</f>
        <v/>
      </c>
      <c r="CY3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5" s="22" t="str">
        <f>FLEET7[[#This Row],[Assigned]]</f>
        <v/>
      </c>
      <c r="DA345" s="22" t="str">
        <f t="shared" si="11"/>
        <v>ME-36</v>
      </c>
    </row>
    <row r="346" spans="1:105" x14ac:dyDescent="0.3">
      <c r="A346" s="17" t="s">
        <v>5060</v>
      </c>
      <c r="B346" s="18" t="s">
        <v>5061</v>
      </c>
      <c r="C346" s="18" t="s">
        <v>1190</v>
      </c>
      <c r="D346" s="18" t="s">
        <v>5230</v>
      </c>
      <c r="E346" s="18" t="s">
        <v>3823</v>
      </c>
      <c r="F346" s="18" t="s">
        <v>3824</v>
      </c>
      <c r="G346" s="18">
        <v>2023</v>
      </c>
      <c r="H346" s="18" t="s">
        <v>2427</v>
      </c>
      <c r="I346" s="19"/>
      <c r="J346" s="18"/>
      <c r="K346" s="20">
        <v>45789.235289351898</v>
      </c>
      <c r="L346" s="18" t="s">
        <v>5191</v>
      </c>
      <c r="M346" s="18"/>
      <c r="N346" s="18"/>
      <c r="O346" s="18"/>
      <c r="P346" s="18"/>
      <c r="Q346" s="18"/>
      <c r="R346" s="18" t="s">
        <v>5144</v>
      </c>
      <c r="S346" s="18"/>
      <c r="T346" s="18" t="s">
        <v>5067</v>
      </c>
      <c r="U346" s="18" t="s">
        <v>5232</v>
      </c>
      <c r="V346" s="18">
        <v>381</v>
      </c>
      <c r="W346" s="18"/>
      <c r="X346" s="18"/>
      <c r="Y346" s="18">
        <v>0</v>
      </c>
      <c r="Z346" s="18">
        <v>0</v>
      </c>
      <c r="AA346" s="18"/>
      <c r="AB346" s="18" t="s">
        <v>4465</v>
      </c>
      <c r="AC346" s="18"/>
      <c r="AD346" s="18"/>
      <c r="AE346" s="18"/>
      <c r="AF346" s="18"/>
      <c r="AG346" s="18"/>
      <c r="AH346" s="18"/>
      <c r="AI346" s="18"/>
      <c r="AJ346" s="18"/>
      <c r="AK346" s="18"/>
      <c r="AL346" s="18"/>
      <c r="AM346" s="18"/>
      <c r="AN346" s="18"/>
      <c r="AO346" s="18" t="s">
        <v>5070</v>
      </c>
      <c r="AP346" s="18"/>
      <c r="AQ346" s="18">
        <v>0</v>
      </c>
      <c r="AR346" s="18">
        <v>0</v>
      </c>
      <c r="AS346" s="18" t="s">
        <v>5879</v>
      </c>
      <c r="AT346" s="18">
        <v>0</v>
      </c>
      <c r="AU346" s="18">
        <v>0</v>
      </c>
      <c r="AV346" s="18">
        <v>0</v>
      </c>
      <c r="AW346" s="18">
        <v>0</v>
      </c>
      <c r="AX346" s="18"/>
      <c r="AY346" s="18"/>
      <c r="AZ346" s="18"/>
      <c r="BA346" s="18"/>
      <c r="BB346" s="18"/>
      <c r="BC346" s="18"/>
      <c r="BD346" s="18"/>
      <c r="BE346" s="18"/>
      <c r="BF346" s="18"/>
      <c r="BG346" s="18"/>
      <c r="BH346" s="18"/>
      <c r="BI346" s="18"/>
      <c r="BJ346" s="18"/>
      <c r="BK346" s="18"/>
      <c r="BL346" s="18"/>
      <c r="BM346" s="18"/>
      <c r="BN346" s="18"/>
      <c r="BO346" s="18"/>
      <c r="BP346" s="18"/>
      <c r="BQ346" s="18"/>
      <c r="BR346" s="18"/>
      <c r="BS346" s="18"/>
      <c r="BT346" s="18"/>
      <c r="BU346" s="18"/>
      <c r="BV346" s="18"/>
      <c r="BW346" s="18"/>
      <c r="BX346" s="18"/>
      <c r="BY346" s="18"/>
      <c r="BZ346" s="18"/>
      <c r="CA346" s="18"/>
      <c r="CB346" s="18"/>
      <c r="CC346" s="18"/>
      <c r="CD346" s="18"/>
      <c r="CE346" s="18"/>
      <c r="CF346" s="18"/>
      <c r="CG346" s="18"/>
      <c r="CH346" s="18"/>
      <c r="CI346" s="18"/>
      <c r="CJ346" s="18" t="s">
        <v>5233</v>
      </c>
      <c r="CK346" s="18" t="s">
        <v>5352</v>
      </c>
      <c r="CL346" s="18"/>
      <c r="CM346" s="18"/>
      <c r="CN346" s="18"/>
      <c r="CO346" s="21"/>
      <c r="CP346" s="18" t="s">
        <v>5079</v>
      </c>
      <c r="CQ346" s="18"/>
      <c r="CR346" s="21"/>
      <c r="CS346" s="18"/>
      <c r="CT346" s="31"/>
      <c r="CU346" s="33"/>
      <c r="CV346" s="67" t="str">
        <f>FLEET7[[#This Row],[Category]]</f>
        <v>Message Board</v>
      </c>
      <c r="CW346" s="22" t="str">
        <f t="shared" si="10"/>
        <v>ME-37</v>
      </c>
      <c r="CX346" s="22" t="str">
        <f>IFERROR(TRIM(MID(FLEET7[[#This Row],[Secondary Asset Identifier]], FIND(" - ", FLEET7[[#This Row],[Secondary Asset Identifier]]) + 3, LEN(FLEET7[[#This Row],[Secondary Asset Identifier]]))),FLEET7[[#This Row],[Emp ID]])</f>
        <v/>
      </c>
      <c r="CY3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6" s="22" t="str">
        <f>FLEET7[[#This Row],[Assigned]]</f>
        <v/>
      </c>
      <c r="DA346" s="22" t="str">
        <f t="shared" si="11"/>
        <v>ME-37</v>
      </c>
    </row>
    <row r="347" spans="1:105" x14ac:dyDescent="0.3">
      <c r="A347" s="17" t="s">
        <v>5060</v>
      </c>
      <c r="B347" s="18" t="s">
        <v>5061</v>
      </c>
      <c r="C347" s="18" t="s">
        <v>1079</v>
      </c>
      <c r="D347" s="18" t="s">
        <v>5230</v>
      </c>
      <c r="E347" s="18" t="s">
        <v>3823</v>
      </c>
      <c r="F347" s="18" t="s">
        <v>3824</v>
      </c>
      <c r="G347" s="18"/>
      <c r="H347" s="18" t="s">
        <v>2369</v>
      </c>
      <c r="I347" s="19"/>
      <c r="J347" s="18"/>
      <c r="K347" s="20">
        <v>45789.233101851903</v>
      </c>
      <c r="L347" s="18" t="s">
        <v>5191</v>
      </c>
      <c r="M347" s="18"/>
      <c r="N347" s="18"/>
      <c r="O347" s="18"/>
      <c r="P347" s="18"/>
      <c r="Q347" s="18"/>
      <c r="R347" s="18" t="s">
        <v>7910</v>
      </c>
      <c r="S347" s="18"/>
      <c r="T347" s="18" t="s">
        <v>5067</v>
      </c>
      <c r="U347" s="18" t="s">
        <v>5232</v>
      </c>
      <c r="V347" s="18">
        <v>431</v>
      </c>
      <c r="W347" s="18"/>
      <c r="X347" s="18"/>
      <c r="Y347" s="18">
        <v>0</v>
      </c>
      <c r="Z347" s="18">
        <v>0</v>
      </c>
      <c r="AA347" s="18"/>
      <c r="AB347" s="18" t="s">
        <v>4466</v>
      </c>
      <c r="AC347" s="18"/>
      <c r="AD347" s="18"/>
      <c r="AE347" s="18"/>
      <c r="AF347" s="18"/>
      <c r="AG347" s="18"/>
      <c r="AH347" s="18"/>
      <c r="AI347" s="18"/>
      <c r="AJ347" s="18"/>
      <c r="AK347" s="18"/>
      <c r="AL347" s="18"/>
      <c r="AM347" s="18"/>
      <c r="AN347" s="18"/>
      <c r="AO347" s="18" t="s">
        <v>5070</v>
      </c>
      <c r="AP347" s="18"/>
      <c r="AQ347" s="18"/>
      <c r="AR347" s="18">
        <v>0</v>
      </c>
      <c r="AS347" s="18" t="s">
        <v>5879</v>
      </c>
      <c r="AT347" s="18"/>
      <c r="AU347" s="18">
        <v>0</v>
      </c>
      <c r="AV347" s="18">
        <v>0</v>
      </c>
      <c r="AW347" s="18">
        <v>0</v>
      </c>
      <c r="AX347" s="18"/>
      <c r="AY347" s="18"/>
      <c r="AZ347" s="18">
        <v>0</v>
      </c>
      <c r="BA347" s="18">
        <v>0</v>
      </c>
      <c r="BB347" s="18">
        <v>0</v>
      </c>
      <c r="BC347" s="18"/>
      <c r="BD347" s="18"/>
      <c r="BE347" s="18"/>
      <c r="BF347" s="18"/>
      <c r="BG347" s="18"/>
      <c r="BH347" s="18"/>
      <c r="BI347" s="18"/>
      <c r="BJ347" s="18"/>
      <c r="BK347" s="18"/>
      <c r="BL347" s="18"/>
      <c r="BM347" s="18"/>
      <c r="BN347" s="18"/>
      <c r="BO347" s="18"/>
      <c r="BP347" s="18"/>
      <c r="BQ347" s="18"/>
      <c r="BR347" s="18"/>
      <c r="BS347" s="18"/>
      <c r="BT347" s="18"/>
      <c r="BU347" s="18"/>
      <c r="BV347" s="18"/>
      <c r="BW347" s="18"/>
      <c r="BX347" s="18"/>
      <c r="BY347" s="18"/>
      <c r="BZ347" s="18"/>
      <c r="CA347" s="18"/>
      <c r="CB347" s="18"/>
      <c r="CC347" s="18"/>
      <c r="CD347" s="18"/>
      <c r="CE347" s="18"/>
      <c r="CF347" s="18"/>
      <c r="CG347" s="18"/>
      <c r="CH347" s="18"/>
      <c r="CI347" s="18"/>
      <c r="CJ347" s="18" t="s">
        <v>5233</v>
      </c>
      <c r="CK347" s="18" t="s">
        <v>5471</v>
      </c>
      <c r="CL347" s="18"/>
      <c r="CM347" s="18"/>
      <c r="CN347" s="18"/>
      <c r="CO347" s="21"/>
      <c r="CP347" s="21" t="s">
        <v>5073</v>
      </c>
      <c r="CQ347" s="18"/>
      <c r="CR347" s="21"/>
      <c r="CS347" s="18"/>
      <c r="CT347" s="31"/>
      <c r="CU347" s="33"/>
      <c r="CV347" s="67" t="str">
        <f>FLEET7[[#This Row],[Category]]</f>
        <v>Arrow Board</v>
      </c>
      <c r="CW347" s="22" t="str">
        <f t="shared" si="10"/>
        <v>ME-38</v>
      </c>
      <c r="CX347" s="22" t="str">
        <f>IFERROR(TRIM(MID(FLEET7[[#This Row],[Secondary Asset Identifier]], FIND(" - ", FLEET7[[#This Row],[Secondary Asset Identifier]]) + 3, LEN(FLEET7[[#This Row],[Secondary Asset Identifier]]))),FLEET7[[#This Row],[Emp ID]])</f>
        <v/>
      </c>
      <c r="CY3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7" s="22" t="str">
        <f>FLEET7[[#This Row],[Assigned]]</f>
        <v/>
      </c>
      <c r="DA347" s="22" t="str">
        <f t="shared" si="11"/>
        <v>ME-38</v>
      </c>
    </row>
    <row r="348" spans="1:105" x14ac:dyDescent="0.3">
      <c r="A348" s="17" t="s">
        <v>5060</v>
      </c>
      <c r="B348" s="18" t="s">
        <v>5061</v>
      </c>
      <c r="C348" s="18" t="s">
        <v>1193</v>
      </c>
      <c r="D348" s="18" t="s">
        <v>5230</v>
      </c>
      <c r="E348" s="18" t="s">
        <v>3823</v>
      </c>
      <c r="F348" s="18" t="s">
        <v>3824</v>
      </c>
      <c r="G348" s="18">
        <v>2023</v>
      </c>
      <c r="H348" s="18" t="s">
        <v>2427</v>
      </c>
      <c r="I348" s="19"/>
      <c r="J348" s="18"/>
      <c r="K348" s="20">
        <v>45789.228958333297</v>
      </c>
      <c r="L348" s="18" t="s">
        <v>5191</v>
      </c>
      <c r="M348" s="18"/>
      <c r="N348" s="18"/>
      <c r="O348" s="18"/>
      <c r="P348" s="18"/>
      <c r="Q348" s="18"/>
      <c r="R348" s="18" t="s">
        <v>7756</v>
      </c>
      <c r="S348" s="18"/>
      <c r="T348" s="18" t="s">
        <v>5067</v>
      </c>
      <c r="U348" s="18" t="s">
        <v>5232</v>
      </c>
      <c r="V348" s="18">
        <v>380</v>
      </c>
      <c r="W348" s="18"/>
      <c r="X348" s="18"/>
      <c r="Y348" s="18">
        <v>0</v>
      </c>
      <c r="Z348" s="18">
        <v>0</v>
      </c>
      <c r="AA348" s="18"/>
      <c r="AB348" s="18" t="s">
        <v>4467</v>
      </c>
      <c r="AC348" s="18"/>
      <c r="AD348" s="18"/>
      <c r="AE348" s="18"/>
      <c r="AF348" s="18"/>
      <c r="AG348" s="18"/>
      <c r="AH348" s="18"/>
      <c r="AI348" s="18"/>
      <c r="AJ348" s="18"/>
      <c r="AK348" s="18"/>
      <c r="AL348" s="18"/>
      <c r="AM348" s="18"/>
      <c r="AN348" s="18"/>
      <c r="AO348" s="18" t="s">
        <v>5070</v>
      </c>
      <c r="AP348" s="18"/>
      <c r="AQ348" s="18">
        <v>0</v>
      </c>
      <c r="AR348" s="18">
        <v>0</v>
      </c>
      <c r="AS348" s="18" t="s">
        <v>5879</v>
      </c>
      <c r="AT348" s="18">
        <v>0</v>
      </c>
      <c r="AU348" s="18">
        <v>0</v>
      </c>
      <c r="AV348" s="18">
        <v>0</v>
      </c>
      <c r="AW348" s="18">
        <v>0</v>
      </c>
      <c r="AX348" s="18"/>
      <c r="AY348" s="18"/>
      <c r="AZ348" s="18"/>
      <c r="BA348" s="18"/>
      <c r="BB348" s="18"/>
      <c r="BC348" s="18"/>
      <c r="BD348" s="18"/>
      <c r="BE348" s="18"/>
      <c r="BF348" s="18"/>
      <c r="BG348" s="18"/>
      <c r="BH348" s="18"/>
      <c r="BI348" s="18"/>
      <c r="BJ348" s="18"/>
      <c r="BK348" s="18"/>
      <c r="BL348" s="18"/>
      <c r="BM348" s="18"/>
      <c r="BN348" s="18"/>
      <c r="BO348" s="18"/>
      <c r="BP348" s="18"/>
      <c r="BQ348" s="18"/>
      <c r="BR348" s="18"/>
      <c r="BS348" s="18"/>
      <c r="BT348" s="18"/>
      <c r="BU348" s="18"/>
      <c r="BV348" s="18"/>
      <c r="BW348" s="18"/>
      <c r="BX348" s="18"/>
      <c r="BY348" s="18"/>
      <c r="BZ348" s="18"/>
      <c r="CA348" s="18"/>
      <c r="CB348" s="18"/>
      <c r="CC348" s="18"/>
      <c r="CD348" s="18"/>
      <c r="CE348" s="18"/>
      <c r="CF348" s="18"/>
      <c r="CG348" s="18"/>
      <c r="CH348" s="18"/>
      <c r="CI348" s="18"/>
      <c r="CJ348" s="18" t="s">
        <v>5233</v>
      </c>
      <c r="CK348" s="18" t="s">
        <v>5519</v>
      </c>
      <c r="CL348" s="18"/>
      <c r="CM348" s="18"/>
      <c r="CN348" s="18"/>
      <c r="CO348" s="21"/>
      <c r="CP348" s="18" t="s">
        <v>5079</v>
      </c>
      <c r="CQ348" s="18"/>
      <c r="CR348" s="21"/>
      <c r="CS348" s="18"/>
      <c r="CT348" s="31"/>
      <c r="CU348" s="33"/>
      <c r="CV348" s="67" t="str">
        <f>FLEET7[[#This Row],[Category]]</f>
        <v>Message Board</v>
      </c>
      <c r="CW348" s="22" t="str">
        <f t="shared" si="10"/>
        <v>ME-39</v>
      </c>
      <c r="CX348" s="22" t="str">
        <f>IFERROR(TRIM(MID(FLEET7[[#This Row],[Secondary Asset Identifier]], FIND(" - ", FLEET7[[#This Row],[Secondary Asset Identifier]]) + 3, LEN(FLEET7[[#This Row],[Secondary Asset Identifier]]))),FLEET7[[#This Row],[Emp ID]])</f>
        <v/>
      </c>
      <c r="CY3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8" s="22" t="str">
        <f>FLEET7[[#This Row],[Assigned]]</f>
        <v/>
      </c>
      <c r="DA348" s="22" t="str">
        <f t="shared" si="11"/>
        <v>ME-39</v>
      </c>
    </row>
    <row r="349" spans="1:105" x14ac:dyDescent="0.3">
      <c r="A349" s="17" t="s">
        <v>5060</v>
      </c>
      <c r="B349" s="18" t="s">
        <v>5061</v>
      </c>
      <c r="C349" s="18" t="s">
        <v>1195</v>
      </c>
      <c r="D349" s="18" t="s">
        <v>5230</v>
      </c>
      <c r="E349" s="18" t="s">
        <v>4425</v>
      </c>
      <c r="F349" s="18" t="s">
        <v>4426</v>
      </c>
      <c r="G349" s="18">
        <v>2023</v>
      </c>
      <c r="H349" s="18" t="s">
        <v>2427</v>
      </c>
      <c r="I349" s="19"/>
      <c r="J349" s="18"/>
      <c r="K349" s="20">
        <v>45789.236134259299</v>
      </c>
      <c r="L349" s="18" t="s">
        <v>5191</v>
      </c>
      <c r="M349" s="18"/>
      <c r="N349" s="18"/>
      <c r="O349" s="18"/>
      <c r="P349" s="18"/>
      <c r="Q349" s="18"/>
      <c r="R349" s="18" t="s">
        <v>8127</v>
      </c>
      <c r="S349" s="18"/>
      <c r="T349" s="18" t="s">
        <v>5067</v>
      </c>
      <c r="U349" s="18" t="s">
        <v>5232</v>
      </c>
      <c r="V349" s="18">
        <v>581</v>
      </c>
      <c r="W349" s="18"/>
      <c r="X349" s="18"/>
      <c r="Y349" s="18">
        <v>0</v>
      </c>
      <c r="Z349" s="18">
        <v>0</v>
      </c>
      <c r="AA349" s="18"/>
      <c r="AB349" s="18" t="s">
        <v>4468</v>
      </c>
      <c r="AC349" s="18"/>
      <c r="AD349" s="18"/>
      <c r="AE349" s="18"/>
      <c r="AF349" s="18"/>
      <c r="AG349" s="18"/>
      <c r="AH349" s="18"/>
      <c r="AI349" s="18"/>
      <c r="AJ349" s="18"/>
      <c r="AK349" s="18"/>
      <c r="AL349" s="18"/>
      <c r="AM349" s="18"/>
      <c r="AN349" s="18"/>
      <c r="AO349" s="18" t="s">
        <v>5070</v>
      </c>
      <c r="AP349" s="18" t="s">
        <v>5071</v>
      </c>
      <c r="AQ349" s="18"/>
      <c r="AR349" s="18">
        <v>0</v>
      </c>
      <c r="AS349" s="18" t="s">
        <v>5879</v>
      </c>
      <c r="AT349" s="18"/>
      <c r="AU349" s="18">
        <v>0</v>
      </c>
      <c r="AV349" s="18">
        <v>0</v>
      </c>
      <c r="AW349" s="18">
        <v>0</v>
      </c>
      <c r="AX349" s="18"/>
      <c r="AY349" s="18"/>
      <c r="AZ349" s="18"/>
      <c r="BA349" s="18"/>
      <c r="BB349" s="18"/>
      <c r="BC349" s="18"/>
      <c r="BD349" s="18"/>
      <c r="BE349" s="18"/>
      <c r="BF349" s="18"/>
      <c r="BG349" s="18"/>
      <c r="BH349" s="18"/>
      <c r="BI349" s="18"/>
      <c r="BJ349" s="18"/>
      <c r="BK349" s="18"/>
      <c r="BL349" s="18"/>
      <c r="BM349" s="18"/>
      <c r="BN349" s="18"/>
      <c r="BO349" s="18"/>
      <c r="BP349" s="18"/>
      <c r="BQ349" s="18"/>
      <c r="BR349" s="18"/>
      <c r="BS349" s="18"/>
      <c r="BT349" s="18"/>
      <c r="BU349" s="18"/>
      <c r="BV349" s="18"/>
      <c r="BW349" s="18"/>
      <c r="BX349" s="18"/>
      <c r="BY349" s="18"/>
      <c r="BZ349" s="18"/>
      <c r="CA349" s="18"/>
      <c r="CB349" s="18"/>
      <c r="CC349" s="18"/>
      <c r="CD349" s="18"/>
      <c r="CE349" s="18"/>
      <c r="CF349" s="18"/>
      <c r="CG349" s="18"/>
      <c r="CH349" s="18"/>
      <c r="CI349" s="18"/>
      <c r="CJ349" s="18" t="s">
        <v>5233</v>
      </c>
      <c r="CK349" s="18" t="s">
        <v>5339</v>
      </c>
      <c r="CL349" s="18"/>
      <c r="CM349" s="18"/>
      <c r="CN349" s="18"/>
      <c r="CO349" s="21"/>
      <c r="CP349" s="21" t="s">
        <v>5079</v>
      </c>
      <c r="CQ349" s="18"/>
      <c r="CR349" s="21"/>
      <c r="CS349" s="18"/>
      <c r="CT349" s="31"/>
      <c r="CU349" s="33"/>
      <c r="CV349" s="67" t="str">
        <f>FLEET7[[#This Row],[Category]]</f>
        <v>Message Board</v>
      </c>
      <c r="CW349" s="22" t="str">
        <f t="shared" si="10"/>
        <v>ME-40</v>
      </c>
      <c r="CX349" s="22" t="str">
        <f>IFERROR(TRIM(MID(FLEET7[[#This Row],[Secondary Asset Identifier]], FIND(" - ", FLEET7[[#This Row],[Secondary Asset Identifier]]) + 3, LEN(FLEET7[[#This Row],[Secondary Asset Identifier]]))),FLEET7[[#This Row],[Emp ID]])</f>
        <v/>
      </c>
      <c r="CY3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49" s="22" t="str">
        <f>FLEET7[[#This Row],[Assigned]]</f>
        <v/>
      </c>
      <c r="DA349" s="22" t="str">
        <f t="shared" si="11"/>
        <v>ME-40</v>
      </c>
    </row>
    <row r="350" spans="1:105" x14ac:dyDescent="0.3">
      <c r="A350" s="17" t="s">
        <v>5060</v>
      </c>
      <c r="B350" s="18" t="s">
        <v>5061</v>
      </c>
      <c r="C350" s="18" t="s">
        <v>468</v>
      </c>
      <c r="D350" s="18" t="s">
        <v>5230</v>
      </c>
      <c r="E350" s="18" t="s">
        <v>4425</v>
      </c>
      <c r="F350" s="18" t="s">
        <v>4426</v>
      </c>
      <c r="G350" s="18">
        <v>2023</v>
      </c>
      <c r="H350" s="18" t="s">
        <v>2427</v>
      </c>
      <c r="I350" s="19"/>
      <c r="J350" s="18"/>
      <c r="K350" s="20">
        <v>45789.237870370402</v>
      </c>
      <c r="L350" s="18" t="s">
        <v>5191</v>
      </c>
      <c r="M350" s="18"/>
      <c r="N350" s="18"/>
      <c r="O350" s="18"/>
      <c r="P350" s="18"/>
      <c r="Q350" s="18"/>
      <c r="R350" s="18" t="s">
        <v>7896</v>
      </c>
      <c r="S350" s="18"/>
      <c r="T350" s="18" t="s">
        <v>5067</v>
      </c>
      <c r="U350" s="18" t="s">
        <v>5232</v>
      </c>
      <c r="V350" s="18">
        <v>581</v>
      </c>
      <c r="W350" s="18"/>
      <c r="X350" s="18"/>
      <c r="Y350" s="18">
        <v>0</v>
      </c>
      <c r="Z350" s="18">
        <v>0</v>
      </c>
      <c r="AA350" s="18"/>
      <c r="AB350" s="18" t="s">
        <v>4469</v>
      </c>
      <c r="AC350" s="18"/>
      <c r="AD350" s="18"/>
      <c r="AE350" s="18"/>
      <c r="AF350" s="18"/>
      <c r="AG350" s="18"/>
      <c r="AH350" s="18"/>
      <c r="AI350" s="18"/>
      <c r="AJ350" s="18"/>
      <c r="AK350" s="18"/>
      <c r="AL350" s="18"/>
      <c r="AM350" s="18"/>
      <c r="AN350" s="18"/>
      <c r="AO350" s="18" t="s">
        <v>5070</v>
      </c>
      <c r="AP350" s="18" t="s">
        <v>5071</v>
      </c>
      <c r="AQ350" s="18"/>
      <c r="AR350" s="18">
        <v>0</v>
      </c>
      <c r="AS350" s="18" t="s">
        <v>5879</v>
      </c>
      <c r="AT350" s="18"/>
      <c r="AU350" s="18">
        <v>0</v>
      </c>
      <c r="AV350" s="18">
        <v>0</v>
      </c>
      <c r="AW350" s="18">
        <v>0</v>
      </c>
      <c r="AX350" s="18"/>
      <c r="AY350" s="18"/>
      <c r="AZ350" s="18"/>
      <c r="BA350" s="18"/>
      <c r="BB350" s="18"/>
      <c r="BC350" s="18"/>
      <c r="BD350" s="18"/>
      <c r="BE350" s="18"/>
      <c r="BF350" s="18"/>
      <c r="BG350" s="18"/>
      <c r="BH350" s="18"/>
      <c r="BI350" s="18"/>
      <c r="BJ350" s="18"/>
      <c r="BK350" s="18"/>
      <c r="BL350" s="18"/>
      <c r="BM350" s="18"/>
      <c r="BN350" s="18"/>
      <c r="BO350" s="18"/>
      <c r="BP350" s="18"/>
      <c r="BQ350" s="18"/>
      <c r="BR350" s="18"/>
      <c r="BS350" s="18"/>
      <c r="BT350" s="18"/>
      <c r="BU350" s="18"/>
      <c r="BV350" s="18"/>
      <c r="BW350" s="18"/>
      <c r="BX350" s="18"/>
      <c r="BY350" s="18"/>
      <c r="BZ350" s="18"/>
      <c r="CA350" s="18"/>
      <c r="CB350" s="18"/>
      <c r="CC350" s="18"/>
      <c r="CD350" s="18"/>
      <c r="CE350" s="18"/>
      <c r="CF350" s="18"/>
      <c r="CG350" s="18"/>
      <c r="CH350" s="18"/>
      <c r="CI350" s="18"/>
      <c r="CJ350" s="18" t="s">
        <v>5233</v>
      </c>
      <c r="CK350" s="18" t="s">
        <v>5328</v>
      </c>
      <c r="CL350" s="18"/>
      <c r="CM350" s="18"/>
      <c r="CN350" s="18"/>
      <c r="CO350" s="21"/>
      <c r="CP350" s="18" t="s">
        <v>5079</v>
      </c>
      <c r="CQ350" s="18"/>
      <c r="CR350" s="21"/>
      <c r="CS350" s="18"/>
      <c r="CT350" s="31"/>
      <c r="CU350" s="33"/>
      <c r="CV350" s="67" t="str">
        <f>FLEET7[[#This Row],[Category]]</f>
        <v>Message Board</v>
      </c>
      <c r="CW350" s="22" t="str">
        <f t="shared" si="10"/>
        <v>ME-41</v>
      </c>
      <c r="CX350" s="22" t="str">
        <f>IFERROR(TRIM(MID(FLEET7[[#This Row],[Secondary Asset Identifier]], FIND(" - ", FLEET7[[#This Row],[Secondary Asset Identifier]]) + 3, LEN(FLEET7[[#This Row],[Secondary Asset Identifier]]))),FLEET7[[#This Row],[Emp ID]])</f>
        <v/>
      </c>
      <c r="CY3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0" s="22" t="str">
        <f>FLEET7[[#This Row],[Assigned]]</f>
        <v/>
      </c>
      <c r="DA350" s="22" t="str">
        <f t="shared" si="11"/>
        <v>ME-41</v>
      </c>
    </row>
    <row r="351" spans="1:105" x14ac:dyDescent="0.3">
      <c r="A351" s="17" t="s">
        <v>5060</v>
      </c>
      <c r="B351" s="18" t="s">
        <v>5061</v>
      </c>
      <c r="C351" s="18" t="s">
        <v>1080</v>
      </c>
      <c r="D351" s="18" t="s">
        <v>5230</v>
      </c>
      <c r="E351" s="18" t="s">
        <v>4425</v>
      </c>
      <c r="F351" s="18" t="s">
        <v>4426</v>
      </c>
      <c r="G351" s="18">
        <v>2023</v>
      </c>
      <c r="H351" s="18" t="s">
        <v>2427</v>
      </c>
      <c r="I351" s="19"/>
      <c r="J351" s="18"/>
      <c r="K351" s="20">
        <v>45789.232210648202</v>
      </c>
      <c r="L351" s="18" t="s">
        <v>5191</v>
      </c>
      <c r="M351" s="18"/>
      <c r="N351" s="18"/>
      <c r="O351" s="18"/>
      <c r="P351" s="18"/>
      <c r="Q351" s="18"/>
      <c r="R351" s="18" t="s">
        <v>8511</v>
      </c>
      <c r="S351" s="18"/>
      <c r="T351" s="18" t="s">
        <v>5067</v>
      </c>
      <c r="U351" s="18" t="s">
        <v>5232</v>
      </c>
      <c r="V351" s="18">
        <v>581</v>
      </c>
      <c r="W351" s="18"/>
      <c r="X351" s="18"/>
      <c r="Y351" s="18">
        <v>0</v>
      </c>
      <c r="Z351" s="18">
        <v>0</v>
      </c>
      <c r="AA351" s="18"/>
      <c r="AB351" s="18" t="s">
        <v>4470</v>
      </c>
      <c r="AC351" s="18"/>
      <c r="AD351" s="18"/>
      <c r="AE351" s="18"/>
      <c r="AF351" s="18"/>
      <c r="AG351" s="18"/>
      <c r="AH351" s="18"/>
      <c r="AI351" s="18"/>
      <c r="AJ351" s="18"/>
      <c r="AK351" s="18"/>
      <c r="AL351" s="18"/>
      <c r="AM351" s="18"/>
      <c r="AN351" s="18"/>
      <c r="AO351" s="18" t="s">
        <v>5070</v>
      </c>
      <c r="AP351" s="18" t="s">
        <v>5071</v>
      </c>
      <c r="AQ351" s="18"/>
      <c r="AR351" s="18">
        <v>0</v>
      </c>
      <c r="AS351" s="18" t="s">
        <v>5879</v>
      </c>
      <c r="AT351" s="18"/>
      <c r="AU351" s="18">
        <v>0</v>
      </c>
      <c r="AV351" s="18">
        <v>0</v>
      </c>
      <c r="AW351" s="18">
        <v>0</v>
      </c>
      <c r="AX351" s="18"/>
      <c r="AY351" s="18"/>
      <c r="AZ351" s="18"/>
      <c r="BA351" s="18"/>
      <c r="BB351" s="18"/>
      <c r="BC351" s="18"/>
      <c r="BD351" s="18"/>
      <c r="BE351" s="18"/>
      <c r="BF351" s="18"/>
      <c r="BG351" s="18"/>
      <c r="BH351" s="18"/>
      <c r="BI351" s="18"/>
      <c r="BJ351" s="18"/>
      <c r="BK351" s="18"/>
      <c r="BL351" s="18"/>
      <c r="BM351" s="18"/>
      <c r="BN351" s="18"/>
      <c r="BO351" s="18"/>
      <c r="BP351" s="18"/>
      <c r="BQ351" s="18"/>
      <c r="BR351" s="18"/>
      <c r="BS351" s="18"/>
      <c r="BT351" s="18"/>
      <c r="BU351" s="18"/>
      <c r="BV351" s="18"/>
      <c r="BW351" s="18"/>
      <c r="BX351" s="18"/>
      <c r="BY351" s="18"/>
      <c r="BZ351" s="18"/>
      <c r="CA351" s="18"/>
      <c r="CB351" s="18"/>
      <c r="CC351" s="18"/>
      <c r="CD351" s="18"/>
      <c r="CE351" s="18"/>
      <c r="CF351" s="18"/>
      <c r="CG351" s="18"/>
      <c r="CH351" s="18"/>
      <c r="CI351" s="18"/>
      <c r="CJ351" s="18" t="s">
        <v>5233</v>
      </c>
      <c r="CK351" s="18" t="s">
        <v>5428</v>
      </c>
      <c r="CL351" s="18"/>
      <c r="CM351" s="18"/>
      <c r="CN351" s="18"/>
      <c r="CO351" s="21"/>
      <c r="CP351" s="21" t="s">
        <v>5079</v>
      </c>
      <c r="CQ351" s="18"/>
      <c r="CR351" s="21"/>
      <c r="CS351" s="18"/>
      <c r="CT351" s="31"/>
      <c r="CU351" s="33"/>
      <c r="CV351" s="67" t="str">
        <f>FLEET7[[#This Row],[Category]]</f>
        <v>Message Board</v>
      </c>
      <c r="CW351" s="22" t="str">
        <f t="shared" si="10"/>
        <v>ME-42</v>
      </c>
      <c r="CX351" s="22" t="str">
        <f>IFERROR(TRIM(MID(FLEET7[[#This Row],[Secondary Asset Identifier]], FIND(" - ", FLEET7[[#This Row],[Secondary Asset Identifier]]) + 3, LEN(FLEET7[[#This Row],[Secondary Asset Identifier]]))),FLEET7[[#This Row],[Emp ID]])</f>
        <v/>
      </c>
      <c r="CY3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1" s="22" t="str">
        <f>FLEET7[[#This Row],[Assigned]]</f>
        <v/>
      </c>
      <c r="DA351" s="22" t="str">
        <f t="shared" si="11"/>
        <v>ME-42</v>
      </c>
    </row>
    <row r="352" spans="1:105" x14ac:dyDescent="0.3">
      <c r="A352" s="17" t="s">
        <v>5060</v>
      </c>
      <c r="B352" s="18" t="s">
        <v>5061</v>
      </c>
      <c r="C352" s="18" t="s">
        <v>469</v>
      </c>
      <c r="D352" s="18" t="s">
        <v>5230</v>
      </c>
      <c r="E352" s="18" t="s">
        <v>4425</v>
      </c>
      <c r="F352" s="18" t="s">
        <v>4426</v>
      </c>
      <c r="G352" s="18">
        <v>2023</v>
      </c>
      <c r="H352" s="18" t="s">
        <v>2427</v>
      </c>
      <c r="I352" s="19"/>
      <c r="J352" s="18"/>
      <c r="K352" s="20">
        <v>45789.229826388902</v>
      </c>
      <c r="L352" s="18" t="s">
        <v>5191</v>
      </c>
      <c r="M352" s="18"/>
      <c r="N352" s="18"/>
      <c r="O352" s="18"/>
      <c r="P352" s="18"/>
      <c r="Q352" s="18"/>
      <c r="R352" s="18" t="s">
        <v>7909</v>
      </c>
      <c r="S352" s="18"/>
      <c r="T352" s="18" t="s">
        <v>5067</v>
      </c>
      <c r="U352" s="18" t="s">
        <v>5232</v>
      </c>
      <c r="V352" s="18">
        <v>581</v>
      </c>
      <c r="W352" s="18"/>
      <c r="X352" s="18"/>
      <c r="Y352" s="18">
        <v>0</v>
      </c>
      <c r="Z352" s="18">
        <v>0</v>
      </c>
      <c r="AA352" s="18"/>
      <c r="AB352" s="18" t="s">
        <v>4471</v>
      </c>
      <c r="AC352" s="18"/>
      <c r="AD352" s="18"/>
      <c r="AE352" s="18"/>
      <c r="AF352" s="18"/>
      <c r="AG352" s="18"/>
      <c r="AH352" s="18"/>
      <c r="AI352" s="18"/>
      <c r="AJ352" s="18"/>
      <c r="AK352" s="18"/>
      <c r="AL352" s="18"/>
      <c r="AM352" s="18"/>
      <c r="AN352" s="18"/>
      <c r="AO352" s="18" t="s">
        <v>5070</v>
      </c>
      <c r="AP352" s="18" t="s">
        <v>5071</v>
      </c>
      <c r="AQ352" s="18"/>
      <c r="AR352" s="18">
        <v>0</v>
      </c>
      <c r="AS352" s="18" t="s">
        <v>5879</v>
      </c>
      <c r="AT352" s="18"/>
      <c r="AU352" s="18">
        <v>0</v>
      </c>
      <c r="AV352" s="18">
        <v>0</v>
      </c>
      <c r="AW352" s="18">
        <v>0</v>
      </c>
      <c r="AX352" s="18"/>
      <c r="AY352" s="18"/>
      <c r="AZ352" s="18"/>
      <c r="BA352" s="18"/>
      <c r="BB352" s="18"/>
      <c r="BC352" s="18"/>
      <c r="BD352" s="18"/>
      <c r="BE352" s="18"/>
      <c r="BF352" s="18"/>
      <c r="BG352" s="18"/>
      <c r="BH352" s="18"/>
      <c r="BI352" s="18"/>
      <c r="BJ352" s="18"/>
      <c r="BK352" s="18"/>
      <c r="BL352" s="18"/>
      <c r="BM352" s="18"/>
      <c r="BN352" s="18"/>
      <c r="BO352" s="18"/>
      <c r="BP352" s="18"/>
      <c r="BQ352" s="18"/>
      <c r="BR352" s="18"/>
      <c r="BS352" s="18"/>
      <c r="BT352" s="18"/>
      <c r="BU352" s="18"/>
      <c r="BV352" s="18"/>
      <c r="BW352" s="18"/>
      <c r="BX352" s="18"/>
      <c r="BY352" s="18"/>
      <c r="BZ352" s="18"/>
      <c r="CA352" s="18"/>
      <c r="CB352" s="18"/>
      <c r="CC352" s="18"/>
      <c r="CD352" s="18"/>
      <c r="CE352" s="18"/>
      <c r="CF352" s="18"/>
      <c r="CG352" s="18"/>
      <c r="CH352" s="18"/>
      <c r="CI352" s="18"/>
      <c r="CJ352" s="18" t="s">
        <v>5233</v>
      </c>
      <c r="CK352" s="18" t="s">
        <v>5478</v>
      </c>
      <c r="CL352" s="18"/>
      <c r="CM352" s="18"/>
      <c r="CN352" s="18"/>
      <c r="CO352" s="21"/>
      <c r="CP352" s="21" t="s">
        <v>5079</v>
      </c>
      <c r="CQ352" s="18"/>
      <c r="CR352" s="21"/>
      <c r="CS352" s="18"/>
      <c r="CT352" s="31"/>
      <c r="CU352" s="33"/>
      <c r="CV352" s="67" t="str">
        <f>FLEET7[[#This Row],[Category]]</f>
        <v>Message Board</v>
      </c>
      <c r="CW352" s="22" t="str">
        <f t="shared" si="10"/>
        <v>ME-43</v>
      </c>
      <c r="CX352" s="22" t="str">
        <f>IFERROR(TRIM(MID(FLEET7[[#This Row],[Secondary Asset Identifier]], FIND(" - ", FLEET7[[#This Row],[Secondary Asset Identifier]]) + 3, LEN(FLEET7[[#This Row],[Secondary Asset Identifier]]))),FLEET7[[#This Row],[Emp ID]])</f>
        <v/>
      </c>
      <c r="CY3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2" s="22" t="str">
        <f>FLEET7[[#This Row],[Assigned]]</f>
        <v/>
      </c>
      <c r="DA352" s="22" t="str">
        <f t="shared" si="11"/>
        <v>ME-43</v>
      </c>
    </row>
    <row r="353" spans="1:105" x14ac:dyDescent="0.3">
      <c r="A353" s="17" t="s">
        <v>5060</v>
      </c>
      <c r="B353" s="18" t="s">
        <v>5061</v>
      </c>
      <c r="C353" s="18" t="s">
        <v>1198</v>
      </c>
      <c r="D353" s="18" t="s">
        <v>5230</v>
      </c>
      <c r="E353" s="18" t="s">
        <v>4425</v>
      </c>
      <c r="F353" s="18" t="s">
        <v>4426</v>
      </c>
      <c r="G353" s="18">
        <v>2023</v>
      </c>
      <c r="H353" s="18" t="s">
        <v>2427</v>
      </c>
      <c r="I353" s="19"/>
      <c r="J353" s="18"/>
      <c r="K353" s="20">
        <v>45789.237754629597</v>
      </c>
      <c r="L353" s="18" t="s">
        <v>5191</v>
      </c>
      <c r="M353" s="18"/>
      <c r="N353" s="18"/>
      <c r="O353" s="18"/>
      <c r="P353" s="18"/>
      <c r="Q353" s="18"/>
      <c r="R353" s="18" t="s">
        <v>5066</v>
      </c>
      <c r="S353" s="18"/>
      <c r="T353" s="18" t="s">
        <v>5067</v>
      </c>
      <c r="U353" s="18" t="s">
        <v>5232</v>
      </c>
      <c r="V353" s="18">
        <v>581</v>
      </c>
      <c r="W353" s="18"/>
      <c r="X353" s="18"/>
      <c r="Y353" s="18">
        <v>0</v>
      </c>
      <c r="Z353" s="18">
        <v>0</v>
      </c>
      <c r="AA353" s="18"/>
      <c r="AB353" s="18" t="s">
        <v>4472</v>
      </c>
      <c r="AC353" s="18"/>
      <c r="AD353" s="18"/>
      <c r="AE353" s="18"/>
      <c r="AF353" s="18"/>
      <c r="AG353" s="18"/>
      <c r="AH353" s="18"/>
      <c r="AI353" s="18"/>
      <c r="AJ353" s="18"/>
      <c r="AK353" s="18"/>
      <c r="AL353" s="18"/>
      <c r="AM353" s="18"/>
      <c r="AN353" s="18"/>
      <c r="AO353" s="18" t="s">
        <v>5070</v>
      </c>
      <c r="AP353" s="18" t="s">
        <v>5071</v>
      </c>
      <c r="AQ353" s="18"/>
      <c r="AR353" s="18">
        <v>0</v>
      </c>
      <c r="AS353" s="18" t="s">
        <v>5879</v>
      </c>
      <c r="AT353" s="18"/>
      <c r="AU353" s="18">
        <v>0</v>
      </c>
      <c r="AV353" s="18">
        <v>0</v>
      </c>
      <c r="AW353" s="18">
        <v>0</v>
      </c>
      <c r="AX353" s="18"/>
      <c r="AY353" s="18"/>
      <c r="AZ353" s="18"/>
      <c r="BA353" s="18"/>
      <c r="BB353" s="18"/>
      <c r="BC353" s="18"/>
      <c r="BD353" s="18"/>
      <c r="BE353" s="18"/>
      <c r="BF353" s="18"/>
      <c r="BG353" s="18"/>
      <c r="BH353" s="18"/>
      <c r="BI353" s="18"/>
      <c r="BJ353" s="18"/>
      <c r="BK353" s="18"/>
      <c r="BL353" s="18"/>
      <c r="BM353" s="18"/>
      <c r="BN353" s="18"/>
      <c r="BO353" s="18"/>
      <c r="BP353" s="18"/>
      <c r="BQ353" s="18"/>
      <c r="BR353" s="18"/>
      <c r="BS353" s="18"/>
      <c r="BT353" s="18"/>
      <c r="BU353" s="18"/>
      <c r="BV353" s="18"/>
      <c r="BW353" s="18"/>
      <c r="BX353" s="18"/>
      <c r="BY353" s="18"/>
      <c r="BZ353" s="18"/>
      <c r="CA353" s="18"/>
      <c r="CB353" s="18"/>
      <c r="CC353" s="18"/>
      <c r="CD353" s="18"/>
      <c r="CE353" s="18"/>
      <c r="CF353" s="18"/>
      <c r="CG353" s="18"/>
      <c r="CH353" s="18"/>
      <c r="CI353" s="18"/>
      <c r="CJ353" s="18" t="s">
        <v>5233</v>
      </c>
      <c r="CK353" s="18" t="s">
        <v>5745</v>
      </c>
      <c r="CL353" s="18"/>
      <c r="CM353" s="18"/>
      <c r="CN353" s="18"/>
      <c r="CO353" s="21"/>
      <c r="CP353" s="21" t="s">
        <v>5079</v>
      </c>
      <c r="CQ353" s="18"/>
      <c r="CR353" s="21"/>
      <c r="CS353" s="18"/>
      <c r="CT353" s="31"/>
      <c r="CU353" s="33"/>
      <c r="CV353" s="67" t="str">
        <f>FLEET7[[#This Row],[Category]]</f>
        <v>Message Board</v>
      </c>
      <c r="CW353" s="22" t="str">
        <f t="shared" si="10"/>
        <v>ME-44</v>
      </c>
      <c r="CX353" s="22" t="str">
        <f>IFERROR(TRIM(MID(FLEET7[[#This Row],[Secondary Asset Identifier]], FIND(" - ", FLEET7[[#This Row],[Secondary Asset Identifier]]) + 3, LEN(FLEET7[[#This Row],[Secondary Asset Identifier]]))),FLEET7[[#This Row],[Emp ID]])</f>
        <v/>
      </c>
      <c r="CY3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3" s="22" t="str">
        <f>FLEET7[[#This Row],[Assigned]]</f>
        <v/>
      </c>
      <c r="DA353" s="22" t="str">
        <f t="shared" si="11"/>
        <v>ME-44</v>
      </c>
    </row>
    <row r="354" spans="1:105" x14ac:dyDescent="0.3">
      <c r="A354" s="17" t="s">
        <v>5060</v>
      </c>
      <c r="B354" s="18" t="s">
        <v>5061</v>
      </c>
      <c r="C354" s="18" t="s">
        <v>470</v>
      </c>
      <c r="D354" s="18" t="s">
        <v>5230</v>
      </c>
      <c r="E354" s="18" t="s">
        <v>4425</v>
      </c>
      <c r="F354" s="18" t="s">
        <v>4426</v>
      </c>
      <c r="G354" s="18">
        <v>2023</v>
      </c>
      <c r="H354" s="18" t="s">
        <v>2427</v>
      </c>
      <c r="I354" s="19"/>
      <c r="J354" s="18"/>
      <c r="K354" s="20">
        <v>45789.2347337963</v>
      </c>
      <c r="L354" s="18" t="s">
        <v>5191</v>
      </c>
      <c r="M354" s="18"/>
      <c r="N354" s="18"/>
      <c r="O354" s="18"/>
      <c r="P354" s="18"/>
      <c r="Q354" s="18"/>
      <c r="R354" s="18" t="s">
        <v>8403</v>
      </c>
      <c r="S354" s="18"/>
      <c r="T354" s="18" t="s">
        <v>5067</v>
      </c>
      <c r="U354" s="18" t="s">
        <v>5232</v>
      </c>
      <c r="V354" s="18">
        <v>581</v>
      </c>
      <c r="W354" s="18"/>
      <c r="X354" s="18"/>
      <c r="Y354" s="18">
        <v>0</v>
      </c>
      <c r="Z354" s="18">
        <v>0</v>
      </c>
      <c r="AA354" s="18"/>
      <c r="AB354" s="18" t="s">
        <v>4473</v>
      </c>
      <c r="AC354" s="18"/>
      <c r="AD354" s="18"/>
      <c r="AE354" s="18"/>
      <c r="AF354" s="18"/>
      <c r="AG354" s="18"/>
      <c r="AH354" s="18"/>
      <c r="AI354" s="18"/>
      <c r="AJ354" s="18"/>
      <c r="AK354" s="18"/>
      <c r="AL354" s="18"/>
      <c r="AM354" s="18"/>
      <c r="AN354" s="18"/>
      <c r="AO354" s="18" t="s">
        <v>5070</v>
      </c>
      <c r="AP354" s="18" t="s">
        <v>5071</v>
      </c>
      <c r="AQ354" s="18"/>
      <c r="AR354" s="18">
        <v>0</v>
      </c>
      <c r="AS354" s="18" t="s">
        <v>5879</v>
      </c>
      <c r="AT354" s="18"/>
      <c r="AU354" s="18">
        <v>0</v>
      </c>
      <c r="AV354" s="18">
        <v>0</v>
      </c>
      <c r="AW354" s="18">
        <v>0</v>
      </c>
      <c r="AX354" s="18"/>
      <c r="AY354" s="18"/>
      <c r="AZ354" s="18"/>
      <c r="BA354" s="18"/>
      <c r="BB354" s="18"/>
      <c r="BC354" s="18"/>
      <c r="BD354" s="18"/>
      <c r="BE354" s="18"/>
      <c r="BF354" s="18"/>
      <c r="BG354" s="18"/>
      <c r="BH354" s="18"/>
      <c r="BI354" s="18"/>
      <c r="BJ354" s="18"/>
      <c r="BK354" s="18"/>
      <c r="BL354" s="18"/>
      <c r="BM354" s="18"/>
      <c r="BN354" s="18"/>
      <c r="BO354" s="18"/>
      <c r="BP354" s="18"/>
      <c r="BQ354" s="18"/>
      <c r="BR354" s="18"/>
      <c r="BS354" s="18"/>
      <c r="BT354" s="18"/>
      <c r="BU354" s="18"/>
      <c r="BV354" s="18"/>
      <c r="BW354" s="18"/>
      <c r="BX354" s="18"/>
      <c r="BY354" s="18"/>
      <c r="BZ354" s="18"/>
      <c r="CA354" s="18"/>
      <c r="CB354" s="18"/>
      <c r="CC354" s="18"/>
      <c r="CD354" s="18"/>
      <c r="CE354" s="18"/>
      <c r="CF354" s="18"/>
      <c r="CG354" s="18"/>
      <c r="CH354" s="18"/>
      <c r="CI354" s="18"/>
      <c r="CJ354" s="18" t="s">
        <v>5233</v>
      </c>
      <c r="CK354" s="18" t="s">
        <v>5310</v>
      </c>
      <c r="CL354" s="18"/>
      <c r="CM354" s="18"/>
      <c r="CN354" s="18"/>
      <c r="CO354" s="21"/>
      <c r="CP354" s="21" t="s">
        <v>5079</v>
      </c>
      <c r="CQ354" s="18"/>
      <c r="CR354" s="21"/>
      <c r="CS354" s="18"/>
      <c r="CT354" s="31"/>
      <c r="CU354" s="33"/>
      <c r="CV354" s="67" t="str">
        <f>FLEET7[[#This Row],[Category]]</f>
        <v>Message Board</v>
      </c>
      <c r="CW354" s="22" t="str">
        <f t="shared" si="10"/>
        <v>ME-45</v>
      </c>
      <c r="CX354" s="22" t="str">
        <f>IFERROR(TRIM(MID(FLEET7[[#This Row],[Secondary Asset Identifier]], FIND(" - ", FLEET7[[#This Row],[Secondary Asset Identifier]]) + 3, LEN(FLEET7[[#This Row],[Secondary Asset Identifier]]))),FLEET7[[#This Row],[Emp ID]])</f>
        <v/>
      </c>
      <c r="CY3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4" s="22" t="str">
        <f>FLEET7[[#This Row],[Assigned]]</f>
        <v/>
      </c>
      <c r="DA354" s="22" t="str">
        <f t="shared" si="11"/>
        <v>ME-45</v>
      </c>
    </row>
    <row r="355" spans="1:105" x14ac:dyDescent="0.3">
      <c r="A355" s="17" t="s">
        <v>5060</v>
      </c>
      <c r="B355" s="18" t="s">
        <v>5061</v>
      </c>
      <c r="C355" s="18" t="s">
        <v>471</v>
      </c>
      <c r="D355" s="18" t="s">
        <v>5230</v>
      </c>
      <c r="E355" s="18" t="s">
        <v>4425</v>
      </c>
      <c r="F355" s="18" t="s">
        <v>4426</v>
      </c>
      <c r="G355" s="18">
        <v>2023</v>
      </c>
      <c r="H355" s="18" t="s">
        <v>2427</v>
      </c>
      <c r="I355" s="19"/>
      <c r="J355" s="18"/>
      <c r="K355" s="20">
        <v>45789.2331134259</v>
      </c>
      <c r="L355" s="18" t="s">
        <v>5191</v>
      </c>
      <c r="M355" s="18"/>
      <c r="N355" s="18"/>
      <c r="O355" s="18"/>
      <c r="P355" s="18"/>
      <c r="Q355" s="18"/>
      <c r="R355" s="18" t="s">
        <v>8512</v>
      </c>
      <c r="S355" s="18"/>
      <c r="T355" s="18" t="s">
        <v>5067</v>
      </c>
      <c r="U355" s="18" t="s">
        <v>5232</v>
      </c>
      <c r="V355" s="18">
        <v>581</v>
      </c>
      <c r="W355" s="18"/>
      <c r="X355" s="18"/>
      <c r="Y355" s="18">
        <v>0</v>
      </c>
      <c r="Z355" s="18">
        <v>0</v>
      </c>
      <c r="AA355" s="18"/>
      <c r="AB355" s="18" t="s">
        <v>4474</v>
      </c>
      <c r="AC355" s="18"/>
      <c r="AD355" s="18"/>
      <c r="AE355" s="18"/>
      <c r="AF355" s="18"/>
      <c r="AG355" s="18"/>
      <c r="AH355" s="18"/>
      <c r="AI355" s="18"/>
      <c r="AJ355" s="18"/>
      <c r="AK355" s="18"/>
      <c r="AL355" s="18"/>
      <c r="AM355" s="18"/>
      <c r="AN355" s="18"/>
      <c r="AO355" s="18" t="s">
        <v>5070</v>
      </c>
      <c r="AP355" s="18" t="s">
        <v>5071</v>
      </c>
      <c r="AQ355" s="18"/>
      <c r="AR355" s="18">
        <v>0</v>
      </c>
      <c r="AS355" s="18" t="s">
        <v>5879</v>
      </c>
      <c r="AT355" s="18"/>
      <c r="AU355" s="18">
        <v>0</v>
      </c>
      <c r="AV355" s="18">
        <v>0</v>
      </c>
      <c r="AW355" s="18">
        <v>0</v>
      </c>
      <c r="AX355" s="18"/>
      <c r="AY355" s="18"/>
      <c r="AZ355" s="18"/>
      <c r="BA355" s="18"/>
      <c r="BB355" s="18"/>
      <c r="BC355" s="18"/>
      <c r="BD355" s="18"/>
      <c r="BE355" s="18"/>
      <c r="BF355" s="18"/>
      <c r="BG355" s="18"/>
      <c r="BH355" s="18"/>
      <c r="BI355" s="18"/>
      <c r="BJ355" s="18"/>
      <c r="BK355" s="18"/>
      <c r="BL355" s="18"/>
      <c r="BM355" s="18"/>
      <c r="BN355" s="18"/>
      <c r="BO355" s="18"/>
      <c r="BP355" s="18"/>
      <c r="BQ355" s="18"/>
      <c r="BR355" s="18"/>
      <c r="BS355" s="18"/>
      <c r="BT355" s="18"/>
      <c r="BU355" s="18"/>
      <c r="BV355" s="18"/>
      <c r="BW355" s="18"/>
      <c r="BX355" s="18"/>
      <c r="BY355" s="18"/>
      <c r="BZ355" s="18"/>
      <c r="CA355" s="18"/>
      <c r="CB355" s="18"/>
      <c r="CC355" s="18"/>
      <c r="CD355" s="18"/>
      <c r="CE355" s="18"/>
      <c r="CF355" s="18"/>
      <c r="CG355" s="18"/>
      <c r="CH355" s="18"/>
      <c r="CI355" s="18"/>
      <c r="CJ355" s="18" t="s">
        <v>5233</v>
      </c>
      <c r="CK355" s="18" t="s">
        <v>5405</v>
      </c>
      <c r="CL355" s="18"/>
      <c r="CM355" s="18"/>
      <c r="CN355" s="18"/>
      <c r="CO355" s="21"/>
      <c r="CP355" s="21" t="s">
        <v>5079</v>
      </c>
      <c r="CQ355" s="18"/>
      <c r="CR355" s="21"/>
      <c r="CS355" s="18"/>
      <c r="CT355" s="31"/>
      <c r="CU355" s="33"/>
      <c r="CV355" s="67" t="str">
        <f>FLEET7[[#This Row],[Category]]</f>
        <v>Message Board</v>
      </c>
      <c r="CW355" s="22" t="str">
        <f t="shared" si="10"/>
        <v>ME-46</v>
      </c>
      <c r="CX355" s="22" t="str">
        <f>IFERROR(TRIM(MID(FLEET7[[#This Row],[Secondary Asset Identifier]], FIND(" - ", FLEET7[[#This Row],[Secondary Asset Identifier]]) + 3, LEN(FLEET7[[#This Row],[Secondary Asset Identifier]]))),FLEET7[[#This Row],[Emp ID]])</f>
        <v/>
      </c>
      <c r="CY3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5" s="22" t="str">
        <f>FLEET7[[#This Row],[Assigned]]</f>
        <v/>
      </c>
      <c r="DA355" s="22" t="str">
        <f t="shared" si="11"/>
        <v>ME-46</v>
      </c>
    </row>
    <row r="356" spans="1:105" x14ac:dyDescent="0.3">
      <c r="A356" s="17" t="s">
        <v>5060</v>
      </c>
      <c r="B356" s="18" t="s">
        <v>5061</v>
      </c>
      <c r="C356" s="18" t="s">
        <v>472</v>
      </c>
      <c r="D356" s="18" t="s">
        <v>5230</v>
      </c>
      <c r="E356" s="18" t="s">
        <v>4425</v>
      </c>
      <c r="F356" s="18" t="s">
        <v>4426</v>
      </c>
      <c r="G356" s="18">
        <v>2023</v>
      </c>
      <c r="H356" s="18" t="s">
        <v>2427</v>
      </c>
      <c r="I356" s="19"/>
      <c r="J356" s="18"/>
      <c r="K356" s="20">
        <v>45789.232222222199</v>
      </c>
      <c r="L356" s="18" t="s">
        <v>5191</v>
      </c>
      <c r="M356" s="18"/>
      <c r="N356" s="18"/>
      <c r="O356" s="18"/>
      <c r="P356" s="18"/>
      <c r="Q356" s="18"/>
      <c r="R356" s="18" t="s">
        <v>8403</v>
      </c>
      <c r="S356" s="18"/>
      <c r="T356" s="18" t="s">
        <v>5067</v>
      </c>
      <c r="U356" s="18" t="s">
        <v>5232</v>
      </c>
      <c r="V356" s="18">
        <v>581</v>
      </c>
      <c r="W356" s="18"/>
      <c r="X356" s="18"/>
      <c r="Y356" s="18">
        <v>0</v>
      </c>
      <c r="Z356" s="18">
        <v>0</v>
      </c>
      <c r="AA356" s="18"/>
      <c r="AB356" s="18" t="s">
        <v>4475</v>
      </c>
      <c r="AC356" s="18"/>
      <c r="AD356" s="18"/>
      <c r="AE356" s="18"/>
      <c r="AF356" s="18"/>
      <c r="AG356" s="18"/>
      <c r="AH356" s="18"/>
      <c r="AI356" s="18"/>
      <c r="AJ356" s="18"/>
      <c r="AK356" s="18"/>
      <c r="AL356" s="18"/>
      <c r="AM356" s="18"/>
      <c r="AN356" s="18"/>
      <c r="AO356" s="18" t="s">
        <v>5070</v>
      </c>
      <c r="AP356" s="18" t="s">
        <v>5071</v>
      </c>
      <c r="AQ356" s="18"/>
      <c r="AR356" s="18">
        <v>0</v>
      </c>
      <c r="AS356" s="18" t="s">
        <v>5879</v>
      </c>
      <c r="AT356" s="18"/>
      <c r="AU356" s="18">
        <v>0</v>
      </c>
      <c r="AV356" s="18">
        <v>0</v>
      </c>
      <c r="AW356" s="18">
        <v>0</v>
      </c>
      <c r="AX356" s="18"/>
      <c r="AY356" s="18"/>
      <c r="AZ356" s="18"/>
      <c r="BA356" s="18"/>
      <c r="BB356" s="18"/>
      <c r="BC356" s="18"/>
      <c r="BD356" s="18"/>
      <c r="BE356" s="18"/>
      <c r="BF356" s="18"/>
      <c r="BG356" s="18"/>
      <c r="BH356" s="18"/>
      <c r="BI356" s="18"/>
      <c r="BJ356" s="18"/>
      <c r="BK356" s="18"/>
      <c r="BL356" s="18"/>
      <c r="BM356" s="18"/>
      <c r="BN356" s="18"/>
      <c r="BO356" s="18"/>
      <c r="BP356" s="18"/>
      <c r="BQ356" s="18"/>
      <c r="BR356" s="18"/>
      <c r="BS356" s="18"/>
      <c r="BT356" s="18"/>
      <c r="BU356" s="18"/>
      <c r="BV356" s="18"/>
      <c r="BW356" s="18"/>
      <c r="BX356" s="18"/>
      <c r="BY356" s="18"/>
      <c r="BZ356" s="18"/>
      <c r="CA356" s="18"/>
      <c r="CB356" s="18"/>
      <c r="CC356" s="18"/>
      <c r="CD356" s="18"/>
      <c r="CE356" s="18"/>
      <c r="CF356" s="18"/>
      <c r="CG356" s="18"/>
      <c r="CH356" s="18"/>
      <c r="CI356" s="18"/>
      <c r="CJ356" s="18" t="s">
        <v>5233</v>
      </c>
      <c r="CK356" s="18" t="s">
        <v>5356</v>
      </c>
      <c r="CL356" s="18"/>
      <c r="CM356" s="18"/>
      <c r="CN356" s="18"/>
      <c r="CO356" s="21"/>
      <c r="CP356" s="21" t="s">
        <v>5079</v>
      </c>
      <c r="CQ356" s="18"/>
      <c r="CR356" s="21"/>
      <c r="CS356" s="18"/>
      <c r="CT356" s="31"/>
      <c r="CU356" s="33"/>
      <c r="CV356" s="67" t="str">
        <f>FLEET7[[#This Row],[Category]]</f>
        <v>Message Board</v>
      </c>
      <c r="CW356" s="22" t="str">
        <f t="shared" si="10"/>
        <v>ME-47</v>
      </c>
      <c r="CX356" s="22" t="str">
        <f>IFERROR(TRIM(MID(FLEET7[[#This Row],[Secondary Asset Identifier]], FIND(" - ", FLEET7[[#This Row],[Secondary Asset Identifier]]) + 3, LEN(FLEET7[[#This Row],[Secondary Asset Identifier]]))),FLEET7[[#This Row],[Emp ID]])</f>
        <v/>
      </c>
      <c r="CY35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6" s="22" t="str">
        <f>FLEET7[[#This Row],[Assigned]]</f>
        <v/>
      </c>
      <c r="DA356" s="22" t="str">
        <f t="shared" si="11"/>
        <v>ME-47</v>
      </c>
    </row>
    <row r="357" spans="1:105" x14ac:dyDescent="0.3">
      <c r="A357" s="17" t="s">
        <v>5060</v>
      </c>
      <c r="B357" s="18" t="s">
        <v>5061</v>
      </c>
      <c r="C357" s="18" t="s">
        <v>2349</v>
      </c>
      <c r="D357" s="18" t="s">
        <v>5230</v>
      </c>
      <c r="E357" s="18" t="s">
        <v>4425</v>
      </c>
      <c r="F357" s="18" t="s">
        <v>3824</v>
      </c>
      <c r="G357" s="18"/>
      <c r="H357" s="18" t="s">
        <v>2427</v>
      </c>
      <c r="I357" s="19"/>
      <c r="J357" s="18"/>
      <c r="K357" s="20">
        <v>45789.231273148202</v>
      </c>
      <c r="L357" s="18" t="s">
        <v>5191</v>
      </c>
      <c r="M357" s="18"/>
      <c r="N357" s="18"/>
      <c r="O357" s="18"/>
      <c r="P357" s="18"/>
      <c r="Q357" s="18"/>
      <c r="R357" s="18" t="s">
        <v>7908</v>
      </c>
      <c r="S357" s="18"/>
      <c r="T357" s="18" t="s">
        <v>5067</v>
      </c>
      <c r="U357" s="18" t="s">
        <v>5232</v>
      </c>
      <c r="V357" s="18">
        <v>383</v>
      </c>
      <c r="W357" s="18"/>
      <c r="X357" s="18"/>
      <c r="Y357" s="18">
        <v>0</v>
      </c>
      <c r="Z357" s="18">
        <v>0</v>
      </c>
      <c r="AA357" s="18"/>
      <c r="AB357" s="18" t="s">
        <v>4476</v>
      </c>
      <c r="AC357" s="18"/>
      <c r="AD357" s="18"/>
      <c r="AE357" s="18"/>
      <c r="AF357" s="18"/>
      <c r="AG357" s="18"/>
      <c r="AH357" s="18"/>
      <c r="AI357" s="18"/>
      <c r="AJ357" s="18"/>
      <c r="AK357" s="18"/>
      <c r="AL357" s="18"/>
      <c r="AM357" s="18"/>
      <c r="AN357" s="18"/>
      <c r="AO357" s="18" t="s">
        <v>5070</v>
      </c>
      <c r="AP357" s="18"/>
      <c r="AQ357" s="18">
        <v>0</v>
      </c>
      <c r="AR357" s="18">
        <v>0</v>
      </c>
      <c r="AS357" s="18" t="s">
        <v>5879</v>
      </c>
      <c r="AT357" s="18">
        <v>0</v>
      </c>
      <c r="AU357" s="18">
        <v>0</v>
      </c>
      <c r="AV357" s="18">
        <v>0</v>
      </c>
      <c r="AW357" s="18">
        <v>0</v>
      </c>
      <c r="AX357" s="18"/>
      <c r="AY357" s="18"/>
      <c r="AZ357" s="18"/>
      <c r="BA357" s="18"/>
      <c r="BB357" s="18"/>
      <c r="BC357" s="18"/>
      <c r="BD357" s="18"/>
      <c r="BE357" s="18"/>
      <c r="BF357" s="18"/>
      <c r="BG357" s="18"/>
      <c r="BH357" s="18"/>
      <c r="BI357" s="18"/>
      <c r="BJ357" s="18"/>
      <c r="BK357" s="18"/>
      <c r="BL357" s="18"/>
      <c r="BM357" s="18"/>
      <c r="BN357" s="18"/>
      <c r="BO357" s="18"/>
      <c r="BP357" s="18"/>
      <c r="BQ357" s="18"/>
      <c r="BR357" s="18"/>
      <c r="BS357" s="18"/>
      <c r="BT357" s="18"/>
      <c r="BU357" s="18"/>
      <c r="BV357" s="18"/>
      <c r="BW357" s="18"/>
      <c r="BX357" s="18"/>
      <c r="BY357" s="18"/>
      <c r="BZ357" s="18"/>
      <c r="CA357" s="18"/>
      <c r="CB357" s="18"/>
      <c r="CC357" s="18"/>
      <c r="CD357" s="18"/>
      <c r="CE357" s="18"/>
      <c r="CF357" s="18"/>
      <c r="CG357" s="18"/>
      <c r="CH357" s="18"/>
      <c r="CI357" s="18"/>
      <c r="CJ357" s="18" t="s">
        <v>5233</v>
      </c>
      <c r="CK357" s="18" t="s">
        <v>5443</v>
      </c>
      <c r="CL357" s="18"/>
      <c r="CM357" s="18"/>
      <c r="CN357" s="18"/>
      <c r="CO357" s="21"/>
      <c r="CP357" s="18" t="s">
        <v>5079</v>
      </c>
      <c r="CQ357" s="18"/>
      <c r="CR357" s="21"/>
      <c r="CS357" s="18"/>
      <c r="CT357" s="31"/>
      <c r="CU357" s="33"/>
      <c r="CV357" s="67" t="str">
        <f>FLEET7[[#This Row],[Category]]</f>
        <v>Message Board</v>
      </c>
      <c r="CW357" s="22" t="str">
        <f t="shared" si="10"/>
        <v>ME-48</v>
      </c>
      <c r="CX357" s="22" t="str">
        <f>IFERROR(TRIM(MID(FLEET7[[#This Row],[Secondary Asset Identifier]], FIND(" - ", FLEET7[[#This Row],[Secondary Asset Identifier]]) + 3, LEN(FLEET7[[#This Row],[Secondary Asset Identifier]]))),FLEET7[[#This Row],[Emp ID]])</f>
        <v/>
      </c>
      <c r="CY35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7" s="22" t="str">
        <f>FLEET7[[#This Row],[Assigned]]</f>
        <v/>
      </c>
      <c r="DA357" s="22" t="str">
        <f t="shared" si="11"/>
        <v>ME-48</v>
      </c>
    </row>
    <row r="358" spans="1:105" x14ac:dyDescent="0.3">
      <c r="A358" s="17" t="s">
        <v>5060</v>
      </c>
      <c r="B358" s="18" t="s">
        <v>5061</v>
      </c>
      <c r="C358" s="18" t="s">
        <v>2351</v>
      </c>
      <c r="D358" s="18" t="s">
        <v>5230</v>
      </c>
      <c r="E358" s="18" t="s">
        <v>4425</v>
      </c>
      <c r="F358" s="18" t="s">
        <v>3824</v>
      </c>
      <c r="G358" s="18"/>
      <c r="H358" s="18" t="s">
        <v>2427</v>
      </c>
      <c r="I358" s="19"/>
      <c r="J358" s="18"/>
      <c r="K358" s="20">
        <v>45789.232499999998</v>
      </c>
      <c r="L358" s="18" t="s">
        <v>5191</v>
      </c>
      <c r="M358" s="18"/>
      <c r="N358" s="18"/>
      <c r="O358" s="18"/>
      <c r="P358" s="18"/>
      <c r="Q358" s="18"/>
      <c r="R358" s="18" t="s">
        <v>8513</v>
      </c>
      <c r="S358" s="18"/>
      <c r="T358" s="18" t="s">
        <v>5067</v>
      </c>
      <c r="U358" s="18" t="s">
        <v>5232</v>
      </c>
      <c r="V358" s="18">
        <v>392</v>
      </c>
      <c r="W358" s="18"/>
      <c r="X358" s="18"/>
      <c r="Y358" s="18">
        <v>0</v>
      </c>
      <c r="Z358" s="18">
        <v>0</v>
      </c>
      <c r="AA358" s="18"/>
      <c r="AB358" s="18" t="s">
        <v>4477</v>
      </c>
      <c r="AC358" s="18"/>
      <c r="AD358" s="18"/>
      <c r="AE358" s="18"/>
      <c r="AF358" s="18"/>
      <c r="AG358" s="18"/>
      <c r="AH358" s="18"/>
      <c r="AI358" s="18"/>
      <c r="AJ358" s="18"/>
      <c r="AK358" s="18"/>
      <c r="AL358" s="18"/>
      <c r="AM358" s="18"/>
      <c r="AN358" s="18"/>
      <c r="AO358" s="18" t="s">
        <v>5070</v>
      </c>
      <c r="AP358" s="18"/>
      <c r="AQ358" s="18">
        <v>0</v>
      </c>
      <c r="AR358" s="18">
        <v>0</v>
      </c>
      <c r="AS358" s="18" t="s">
        <v>5879</v>
      </c>
      <c r="AT358" s="18">
        <v>0</v>
      </c>
      <c r="AU358" s="18">
        <v>0</v>
      </c>
      <c r="AV358" s="18">
        <v>0</v>
      </c>
      <c r="AW358" s="18">
        <v>0</v>
      </c>
      <c r="AX358" s="18"/>
      <c r="AY358" s="18"/>
      <c r="AZ358" s="18"/>
      <c r="BA358" s="18"/>
      <c r="BB358" s="18"/>
      <c r="BC358" s="18"/>
      <c r="BD358" s="18"/>
      <c r="BE358" s="18"/>
      <c r="BF358" s="18"/>
      <c r="BG358" s="18"/>
      <c r="BH358" s="18"/>
      <c r="BI358" s="18"/>
      <c r="BJ358" s="18"/>
      <c r="BK358" s="18"/>
      <c r="BL358" s="18"/>
      <c r="BM358" s="18"/>
      <c r="BN358" s="18"/>
      <c r="BO358" s="18"/>
      <c r="BP358" s="18"/>
      <c r="BQ358" s="18"/>
      <c r="BR358" s="18"/>
      <c r="BS358" s="18"/>
      <c r="BT358" s="18"/>
      <c r="BU358" s="18"/>
      <c r="BV358" s="18"/>
      <c r="BW358" s="18"/>
      <c r="BX358" s="18"/>
      <c r="BY358" s="18"/>
      <c r="BZ358" s="18"/>
      <c r="CA358" s="18"/>
      <c r="CB358" s="18"/>
      <c r="CC358" s="18"/>
      <c r="CD358" s="18"/>
      <c r="CE358" s="18"/>
      <c r="CF358" s="18"/>
      <c r="CG358" s="18"/>
      <c r="CH358" s="18"/>
      <c r="CI358" s="18"/>
      <c r="CJ358" s="18" t="s">
        <v>5233</v>
      </c>
      <c r="CK358" s="18" t="s">
        <v>5433</v>
      </c>
      <c r="CL358" s="18"/>
      <c r="CM358" s="18"/>
      <c r="CN358" s="18"/>
      <c r="CO358" s="21"/>
      <c r="CP358" s="18" t="s">
        <v>5079</v>
      </c>
      <c r="CQ358" s="18"/>
      <c r="CR358" s="21"/>
      <c r="CS358" s="18"/>
      <c r="CT358" s="31"/>
      <c r="CU358" s="33"/>
      <c r="CV358" s="67" t="str">
        <f>FLEET7[[#This Row],[Category]]</f>
        <v>Message Board</v>
      </c>
      <c r="CW358" s="22" t="str">
        <f t="shared" si="10"/>
        <v>ME-49</v>
      </c>
      <c r="CX358" s="22" t="str">
        <f>IFERROR(TRIM(MID(FLEET7[[#This Row],[Secondary Asset Identifier]], FIND(" - ", FLEET7[[#This Row],[Secondary Asset Identifier]]) + 3, LEN(FLEET7[[#This Row],[Secondary Asset Identifier]]))),FLEET7[[#This Row],[Emp ID]])</f>
        <v/>
      </c>
      <c r="CY35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8" s="22" t="str">
        <f>FLEET7[[#This Row],[Assigned]]</f>
        <v/>
      </c>
      <c r="DA358" s="22" t="str">
        <f t="shared" si="11"/>
        <v>ME-49</v>
      </c>
    </row>
    <row r="359" spans="1:105" x14ac:dyDescent="0.3">
      <c r="A359" s="17" t="s">
        <v>5060</v>
      </c>
      <c r="B359" s="18" t="s">
        <v>5061</v>
      </c>
      <c r="C359" s="18" t="s">
        <v>2352</v>
      </c>
      <c r="D359" s="18" t="s">
        <v>5230</v>
      </c>
      <c r="E359" s="18" t="s">
        <v>4425</v>
      </c>
      <c r="F359" s="18" t="s">
        <v>3824</v>
      </c>
      <c r="G359" s="18"/>
      <c r="H359" s="18" t="s">
        <v>2427</v>
      </c>
      <c r="I359" s="19"/>
      <c r="J359" s="18"/>
      <c r="K359" s="20">
        <v>45514.974884259304</v>
      </c>
      <c r="L359" s="18" t="s">
        <v>5191</v>
      </c>
      <c r="M359" s="18"/>
      <c r="N359" s="18"/>
      <c r="O359" s="18"/>
      <c r="P359" s="18"/>
      <c r="Q359" s="18"/>
      <c r="R359" s="18" t="s">
        <v>8284</v>
      </c>
      <c r="S359" s="18"/>
      <c r="T359" s="18" t="s">
        <v>5067</v>
      </c>
      <c r="U359" s="18" t="s">
        <v>5232</v>
      </c>
      <c r="V359" s="18"/>
      <c r="W359" s="18"/>
      <c r="X359" s="18"/>
      <c r="Y359" s="18">
        <v>0</v>
      </c>
      <c r="Z359" s="18">
        <v>0</v>
      </c>
      <c r="AA359" s="18"/>
      <c r="AB359" s="18" t="s">
        <v>4478</v>
      </c>
      <c r="AC359" s="18"/>
      <c r="AD359" s="18"/>
      <c r="AE359" s="18"/>
      <c r="AF359" s="18"/>
      <c r="AG359" s="18"/>
      <c r="AH359" s="18"/>
      <c r="AI359" s="18"/>
      <c r="AJ359" s="18"/>
      <c r="AK359" s="18"/>
      <c r="AL359" s="18"/>
      <c r="AM359" s="18"/>
      <c r="AN359" s="18"/>
      <c r="AO359" s="18" t="s">
        <v>5070</v>
      </c>
      <c r="AP359" s="18"/>
      <c r="AQ359" s="18">
        <v>0</v>
      </c>
      <c r="AR359" s="18">
        <v>0</v>
      </c>
      <c r="AS359" s="18" t="s">
        <v>5879</v>
      </c>
      <c r="AT359" s="18">
        <v>0</v>
      </c>
      <c r="AU359" s="18">
        <v>0</v>
      </c>
      <c r="AV359" s="18">
        <v>0</v>
      </c>
      <c r="AW359" s="18">
        <v>0</v>
      </c>
      <c r="AX359" s="18"/>
      <c r="AY359" s="18"/>
      <c r="AZ359" s="18"/>
      <c r="BA359" s="18"/>
      <c r="BB359" s="18"/>
      <c r="BC359" s="18"/>
      <c r="BD359" s="18"/>
      <c r="BE359" s="18"/>
      <c r="BF359" s="18"/>
      <c r="BG359" s="18"/>
      <c r="BH359" s="18"/>
      <c r="BI359" s="18"/>
      <c r="BJ359" s="18"/>
      <c r="BK359" s="18"/>
      <c r="BL359" s="18"/>
      <c r="BM359" s="18"/>
      <c r="BN359" s="18"/>
      <c r="BO359" s="18"/>
      <c r="BP359" s="18"/>
      <c r="BQ359" s="18"/>
      <c r="BR359" s="18"/>
      <c r="BS359" s="18"/>
      <c r="BT359" s="18"/>
      <c r="BU359" s="18"/>
      <c r="BV359" s="18"/>
      <c r="BW359" s="18"/>
      <c r="BX359" s="18"/>
      <c r="BY359" s="18"/>
      <c r="BZ359" s="18"/>
      <c r="CA359" s="18"/>
      <c r="CB359" s="18"/>
      <c r="CC359" s="18"/>
      <c r="CD359" s="18"/>
      <c r="CE359" s="18"/>
      <c r="CF359" s="18"/>
      <c r="CG359" s="18"/>
      <c r="CH359" s="18"/>
      <c r="CI359" s="18"/>
      <c r="CJ359" s="18"/>
      <c r="CK359" s="18"/>
      <c r="CL359" s="18"/>
      <c r="CM359" s="18"/>
      <c r="CN359" s="18"/>
      <c r="CO359" s="21"/>
      <c r="CP359" s="18" t="s">
        <v>5079</v>
      </c>
      <c r="CQ359" s="18"/>
      <c r="CR359" s="21"/>
      <c r="CS359" s="18"/>
      <c r="CT359" s="31"/>
      <c r="CU359" s="33"/>
      <c r="CV359" s="67" t="str">
        <f>FLEET7[[#This Row],[Category]]</f>
        <v>Message Board</v>
      </c>
      <c r="CW359" s="22" t="str">
        <f t="shared" si="10"/>
        <v>ME-50</v>
      </c>
      <c r="CX359" s="22" t="str">
        <f>IFERROR(TRIM(MID(FLEET7[[#This Row],[Secondary Asset Identifier]], FIND(" - ", FLEET7[[#This Row],[Secondary Asset Identifier]]) + 3, LEN(FLEET7[[#This Row],[Secondary Asset Identifier]]))),FLEET7[[#This Row],[Emp ID]])</f>
        <v/>
      </c>
      <c r="CY35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59" s="22" t="str">
        <f>FLEET7[[#This Row],[Assigned]]</f>
        <v/>
      </c>
      <c r="DA359" s="22" t="str">
        <f t="shared" si="11"/>
        <v>ME-50</v>
      </c>
    </row>
    <row r="360" spans="1:105" x14ac:dyDescent="0.3">
      <c r="A360" s="17" t="s">
        <v>5060</v>
      </c>
      <c r="B360" s="18" t="s">
        <v>5061</v>
      </c>
      <c r="C360" s="18" t="s">
        <v>2354</v>
      </c>
      <c r="D360" s="18" t="s">
        <v>5230</v>
      </c>
      <c r="E360" s="18" t="s">
        <v>4425</v>
      </c>
      <c r="F360" s="18" t="s">
        <v>3824</v>
      </c>
      <c r="G360" s="18"/>
      <c r="H360" s="18" t="s">
        <v>2427</v>
      </c>
      <c r="I360" s="19"/>
      <c r="J360" s="18"/>
      <c r="K360" s="20">
        <v>45789.232650462996</v>
      </c>
      <c r="L360" s="18" t="s">
        <v>5191</v>
      </c>
      <c r="M360" s="18"/>
      <c r="N360" s="18"/>
      <c r="O360" s="18"/>
      <c r="P360" s="18"/>
      <c r="Q360" s="18"/>
      <c r="R360" s="18" t="s">
        <v>5432</v>
      </c>
      <c r="S360" s="18"/>
      <c r="T360" s="18" t="s">
        <v>5067</v>
      </c>
      <c r="U360" s="18" t="s">
        <v>5232</v>
      </c>
      <c r="V360" s="18">
        <v>392</v>
      </c>
      <c r="W360" s="18"/>
      <c r="X360" s="18"/>
      <c r="Y360" s="18">
        <v>0</v>
      </c>
      <c r="Z360" s="18">
        <v>0</v>
      </c>
      <c r="AA360" s="18"/>
      <c r="AB360" s="18" t="s">
        <v>4479</v>
      </c>
      <c r="AC360" s="18"/>
      <c r="AD360" s="18"/>
      <c r="AE360" s="18"/>
      <c r="AF360" s="18"/>
      <c r="AG360" s="18"/>
      <c r="AH360" s="18"/>
      <c r="AI360" s="18"/>
      <c r="AJ360" s="18"/>
      <c r="AK360" s="18"/>
      <c r="AL360" s="18"/>
      <c r="AM360" s="18"/>
      <c r="AN360" s="18"/>
      <c r="AO360" s="18" t="s">
        <v>5070</v>
      </c>
      <c r="AP360" s="18"/>
      <c r="AQ360" s="18">
        <v>0</v>
      </c>
      <c r="AR360" s="18">
        <v>0</v>
      </c>
      <c r="AS360" s="18" t="s">
        <v>5879</v>
      </c>
      <c r="AT360" s="18">
        <v>0</v>
      </c>
      <c r="AU360" s="18">
        <v>0</v>
      </c>
      <c r="AV360" s="18">
        <v>0</v>
      </c>
      <c r="AW360" s="18">
        <v>0</v>
      </c>
      <c r="AX360" s="18"/>
      <c r="AY360" s="18"/>
      <c r="AZ360" s="18"/>
      <c r="BA360" s="18"/>
      <c r="BB360" s="18"/>
      <c r="BC360" s="18"/>
      <c r="BD360" s="18"/>
      <c r="BE360" s="18"/>
      <c r="BF360" s="18"/>
      <c r="BG360" s="18"/>
      <c r="BH360" s="18"/>
      <c r="BI360" s="18"/>
      <c r="BJ360" s="18"/>
      <c r="BK360" s="18"/>
      <c r="BL360" s="18"/>
      <c r="BM360" s="18"/>
      <c r="BN360" s="18"/>
      <c r="BO360" s="18"/>
      <c r="BP360" s="18"/>
      <c r="BQ360" s="18"/>
      <c r="BR360" s="18"/>
      <c r="BS360" s="18"/>
      <c r="BT360" s="18"/>
      <c r="BU360" s="18"/>
      <c r="BV360" s="18"/>
      <c r="BW360" s="18"/>
      <c r="BX360" s="18"/>
      <c r="BY360" s="18"/>
      <c r="BZ360" s="18"/>
      <c r="CA360" s="18"/>
      <c r="CB360" s="18"/>
      <c r="CC360" s="18"/>
      <c r="CD360" s="18"/>
      <c r="CE360" s="18"/>
      <c r="CF360" s="18"/>
      <c r="CG360" s="18"/>
      <c r="CH360" s="18"/>
      <c r="CI360" s="18"/>
      <c r="CJ360" s="18" t="s">
        <v>5233</v>
      </c>
      <c r="CK360" s="18" t="s">
        <v>5469</v>
      </c>
      <c r="CL360" s="18"/>
      <c r="CM360" s="18"/>
      <c r="CN360" s="18"/>
      <c r="CO360" s="21"/>
      <c r="CP360" s="18" t="s">
        <v>5079</v>
      </c>
      <c r="CQ360" s="18"/>
      <c r="CR360" s="21"/>
      <c r="CS360" s="18"/>
      <c r="CT360" s="31"/>
      <c r="CU360" s="33"/>
      <c r="CV360" s="67" t="str">
        <f>FLEET7[[#This Row],[Category]]</f>
        <v>Message Board</v>
      </c>
      <c r="CW360" s="22" t="str">
        <f t="shared" si="10"/>
        <v>ME-51</v>
      </c>
      <c r="CX360" s="22" t="str">
        <f>IFERROR(TRIM(MID(FLEET7[[#This Row],[Secondary Asset Identifier]], FIND(" - ", FLEET7[[#This Row],[Secondary Asset Identifier]]) + 3, LEN(FLEET7[[#This Row],[Secondary Asset Identifier]]))),FLEET7[[#This Row],[Emp ID]])</f>
        <v/>
      </c>
      <c r="CY36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0" s="22" t="str">
        <f>FLEET7[[#This Row],[Assigned]]</f>
        <v/>
      </c>
      <c r="DA360" s="22" t="str">
        <f t="shared" si="11"/>
        <v>ME-51</v>
      </c>
    </row>
    <row r="361" spans="1:105" x14ac:dyDescent="0.3">
      <c r="A361" s="17" t="s">
        <v>5060</v>
      </c>
      <c r="B361" s="18" t="s">
        <v>5061</v>
      </c>
      <c r="C361" s="18" t="s">
        <v>5939</v>
      </c>
      <c r="D361" s="18" t="s">
        <v>5230</v>
      </c>
      <c r="E361" s="18" t="s">
        <v>3823</v>
      </c>
      <c r="F361" s="18" t="s">
        <v>3858</v>
      </c>
      <c r="G361" s="18">
        <v>2024</v>
      </c>
      <c r="H361" s="18" t="s">
        <v>2369</v>
      </c>
      <c r="I361" s="19"/>
      <c r="J361" s="18"/>
      <c r="K361" s="20">
        <v>45789.233009259297</v>
      </c>
      <c r="L361" s="18" t="s">
        <v>5191</v>
      </c>
      <c r="M361" s="18"/>
      <c r="N361" s="18"/>
      <c r="O361" s="18"/>
      <c r="P361" s="18"/>
      <c r="Q361" s="18"/>
      <c r="R361" s="18" t="s">
        <v>7897</v>
      </c>
      <c r="S361" s="18"/>
      <c r="T361" s="18" t="s">
        <v>5067</v>
      </c>
      <c r="U361" s="18" t="s">
        <v>5232</v>
      </c>
      <c r="V361" s="18">
        <v>238</v>
      </c>
      <c r="W361" s="18"/>
      <c r="X361" s="18"/>
      <c r="Y361" s="18">
        <v>0</v>
      </c>
      <c r="Z361" s="18">
        <v>0</v>
      </c>
      <c r="AA361" s="18" t="s">
        <v>5939</v>
      </c>
      <c r="AB361" s="18" t="s">
        <v>5940</v>
      </c>
      <c r="AC361" s="18"/>
      <c r="AD361" s="18"/>
      <c r="AE361" s="18"/>
      <c r="AF361" s="18"/>
      <c r="AG361" s="18"/>
      <c r="AH361" s="18"/>
      <c r="AI361" s="18"/>
      <c r="AJ361" s="18"/>
      <c r="AK361" s="18"/>
      <c r="AL361" s="18"/>
      <c r="AM361" s="18"/>
      <c r="AN361" s="18"/>
      <c r="AO361" s="18" t="s">
        <v>5070</v>
      </c>
      <c r="AP361" s="18"/>
      <c r="AQ361" s="18">
        <v>0</v>
      </c>
      <c r="AR361" s="18">
        <v>0</v>
      </c>
      <c r="AS361" s="18" t="s">
        <v>5879</v>
      </c>
      <c r="AT361" s="18">
        <v>0</v>
      </c>
      <c r="AU361" s="18">
        <v>0</v>
      </c>
      <c r="AV361" s="18">
        <v>0</v>
      </c>
      <c r="AW361" s="18">
        <v>0</v>
      </c>
      <c r="AX361" s="18"/>
      <c r="AY361" s="18"/>
      <c r="AZ361" s="18"/>
      <c r="BA361" s="18"/>
      <c r="BB361" s="18"/>
      <c r="BC361" s="18"/>
      <c r="BD361" s="18"/>
      <c r="BE361" s="18"/>
      <c r="BF361" s="18"/>
      <c r="BG361" s="18"/>
      <c r="BH361" s="18"/>
      <c r="BI361" s="18"/>
      <c r="BJ361" s="18"/>
      <c r="BK361" s="18"/>
      <c r="BL361" s="18"/>
      <c r="BM361" s="18"/>
      <c r="BN361" s="18"/>
      <c r="BO361" s="18"/>
      <c r="BP361" s="18"/>
      <c r="BQ361" s="18"/>
      <c r="BR361" s="18"/>
      <c r="BS361" s="18"/>
      <c r="BT361" s="18"/>
      <c r="BU361" s="18"/>
      <c r="BV361" s="18"/>
      <c r="BW361" s="18"/>
      <c r="BX361" s="18"/>
      <c r="BY361" s="18"/>
      <c r="BZ361" s="18"/>
      <c r="CA361" s="18"/>
      <c r="CB361" s="18"/>
      <c r="CC361" s="18"/>
      <c r="CD361" s="18"/>
      <c r="CE361" s="18"/>
      <c r="CF361" s="18"/>
      <c r="CG361" s="18"/>
      <c r="CH361" s="18"/>
      <c r="CI361" s="18"/>
      <c r="CJ361" s="18" t="s">
        <v>5233</v>
      </c>
      <c r="CK361" s="18" t="s">
        <v>5941</v>
      </c>
      <c r="CL361" s="18"/>
      <c r="CM361" s="18"/>
      <c r="CN361" s="18"/>
      <c r="CO361" s="21"/>
      <c r="CP361" s="21" t="s">
        <v>5079</v>
      </c>
      <c r="CQ361" s="18"/>
      <c r="CR361" s="21"/>
      <c r="CS361" s="18"/>
      <c r="CT361" s="31"/>
      <c r="CU361" s="33"/>
      <c r="CV361" s="67" t="str">
        <f>FLEET7[[#This Row],[Category]]</f>
        <v>Arrow Board</v>
      </c>
      <c r="CW361" s="22" t="str">
        <f t="shared" si="10"/>
        <v>ME-53</v>
      </c>
      <c r="CX361" s="22" t="str">
        <f>IFERROR(TRIM(MID(FLEET7[[#This Row],[Secondary Asset Identifier]], FIND(" - ", FLEET7[[#This Row],[Secondary Asset Identifier]]) + 3, LEN(FLEET7[[#This Row],[Secondary Asset Identifier]]))),FLEET7[[#This Row],[Emp ID]])</f>
        <v/>
      </c>
      <c r="CY36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1" s="22" t="str">
        <f>FLEET7[[#This Row],[Assigned]]</f>
        <v/>
      </c>
      <c r="DA361" s="22" t="str">
        <f t="shared" si="11"/>
        <v>ME-53</v>
      </c>
    </row>
    <row r="362" spans="1:105" x14ac:dyDescent="0.3">
      <c r="A362" s="17" t="s">
        <v>5060</v>
      </c>
      <c r="B362" s="18" t="s">
        <v>5061</v>
      </c>
      <c r="C362" s="18" t="s">
        <v>5942</v>
      </c>
      <c r="D362" s="18" t="s">
        <v>5230</v>
      </c>
      <c r="E362" s="18" t="s">
        <v>3823</v>
      </c>
      <c r="F362" s="18" t="s">
        <v>3858</v>
      </c>
      <c r="G362" s="18">
        <v>2024</v>
      </c>
      <c r="H362" s="18" t="s">
        <v>2369</v>
      </c>
      <c r="I362" s="19"/>
      <c r="J362" s="18"/>
      <c r="K362" s="20">
        <v>45789.235381944403</v>
      </c>
      <c r="L362" s="18" t="s">
        <v>5191</v>
      </c>
      <c r="M362" s="18"/>
      <c r="N362" s="18"/>
      <c r="O362" s="18"/>
      <c r="P362" s="18"/>
      <c r="Q362" s="18"/>
      <c r="R362" s="18" t="s">
        <v>7751</v>
      </c>
      <c r="S362" s="18"/>
      <c r="T362" s="18" t="s">
        <v>5067</v>
      </c>
      <c r="U362" s="18" t="s">
        <v>5232</v>
      </c>
      <c r="V362" s="18">
        <v>240</v>
      </c>
      <c r="W362" s="18"/>
      <c r="X362" s="18"/>
      <c r="Y362" s="18">
        <v>0</v>
      </c>
      <c r="Z362" s="18">
        <v>0</v>
      </c>
      <c r="AA362" s="18"/>
      <c r="AB362" s="18" t="s">
        <v>5943</v>
      </c>
      <c r="AC362" s="18"/>
      <c r="AD362" s="18"/>
      <c r="AE362" s="18"/>
      <c r="AF362" s="18"/>
      <c r="AG362" s="18"/>
      <c r="AH362" s="18"/>
      <c r="AI362" s="18"/>
      <c r="AJ362" s="18"/>
      <c r="AK362" s="18"/>
      <c r="AL362" s="18"/>
      <c r="AM362" s="18"/>
      <c r="AN362" s="18"/>
      <c r="AO362" s="18" t="s">
        <v>5070</v>
      </c>
      <c r="AP362" s="18"/>
      <c r="AQ362" s="18"/>
      <c r="AR362" s="18">
        <v>0</v>
      </c>
      <c r="AS362" s="18" t="s">
        <v>5879</v>
      </c>
      <c r="AT362" s="18"/>
      <c r="AU362" s="18">
        <v>0</v>
      </c>
      <c r="AV362" s="18">
        <v>0</v>
      </c>
      <c r="AW362" s="18">
        <v>0</v>
      </c>
      <c r="AX362" s="18"/>
      <c r="AY362" s="18"/>
      <c r="AZ362" s="18">
        <v>0</v>
      </c>
      <c r="BA362" s="18">
        <v>0</v>
      </c>
      <c r="BB362" s="18">
        <v>0</v>
      </c>
      <c r="BC362" s="18"/>
      <c r="BD362" s="18"/>
      <c r="BE362" s="18"/>
      <c r="BF362" s="18"/>
      <c r="BG362" s="18"/>
      <c r="BH362" s="18"/>
      <c r="BI362" s="18"/>
      <c r="BJ362" s="18"/>
      <c r="BK362" s="18"/>
      <c r="BL362" s="18"/>
      <c r="BM362" s="18"/>
      <c r="BN362" s="18"/>
      <c r="BO362" s="18"/>
      <c r="BP362" s="18"/>
      <c r="BQ362" s="18"/>
      <c r="BR362" s="18"/>
      <c r="BS362" s="18"/>
      <c r="BT362" s="18"/>
      <c r="BU362" s="18"/>
      <c r="BV362" s="18"/>
      <c r="BW362" s="18"/>
      <c r="BX362" s="18"/>
      <c r="BY362" s="18"/>
      <c r="BZ362" s="18"/>
      <c r="CA362" s="18"/>
      <c r="CB362" s="18"/>
      <c r="CC362" s="18"/>
      <c r="CD362" s="18"/>
      <c r="CE362" s="18"/>
      <c r="CF362" s="18"/>
      <c r="CG362" s="18"/>
      <c r="CH362" s="18"/>
      <c r="CI362" s="18"/>
      <c r="CJ362" s="18" t="s">
        <v>5233</v>
      </c>
      <c r="CK362" s="18" t="s">
        <v>5944</v>
      </c>
      <c r="CL362" s="18"/>
      <c r="CM362" s="18"/>
      <c r="CN362" s="18"/>
      <c r="CO362" s="21"/>
      <c r="CP362" s="18" t="s">
        <v>5073</v>
      </c>
      <c r="CQ362" s="18"/>
      <c r="CR362" s="21"/>
      <c r="CS362" s="18"/>
      <c r="CT362" s="31"/>
      <c r="CU362" s="33"/>
      <c r="CV362" s="67" t="str">
        <f>FLEET7[[#This Row],[Category]]</f>
        <v>Arrow Board</v>
      </c>
      <c r="CW362" s="22" t="str">
        <f t="shared" si="10"/>
        <v>ME-54</v>
      </c>
      <c r="CX362" s="22" t="str">
        <f>IFERROR(TRIM(MID(FLEET7[[#This Row],[Secondary Asset Identifier]], FIND(" - ", FLEET7[[#This Row],[Secondary Asset Identifier]]) + 3, LEN(FLEET7[[#This Row],[Secondary Asset Identifier]]))),FLEET7[[#This Row],[Emp ID]])</f>
        <v/>
      </c>
      <c r="CY3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2" s="22" t="str">
        <f>FLEET7[[#This Row],[Assigned]]</f>
        <v/>
      </c>
      <c r="DA362" s="22" t="str">
        <f t="shared" si="11"/>
        <v>ME-54</v>
      </c>
    </row>
    <row r="363" spans="1:105" x14ac:dyDescent="0.3">
      <c r="A363" s="17" t="s">
        <v>5060</v>
      </c>
      <c r="B363" s="18" t="s">
        <v>5061</v>
      </c>
      <c r="C363" s="18" t="s">
        <v>5945</v>
      </c>
      <c r="D363" s="18" t="s">
        <v>5230</v>
      </c>
      <c r="E363" s="18" t="s">
        <v>3823</v>
      </c>
      <c r="F363" s="18" t="s">
        <v>3858</v>
      </c>
      <c r="G363" s="18">
        <v>2024</v>
      </c>
      <c r="H363" s="18" t="s">
        <v>2369</v>
      </c>
      <c r="I363" s="19"/>
      <c r="J363" s="18"/>
      <c r="K363" s="20">
        <v>45789.235300925902</v>
      </c>
      <c r="L363" s="18" t="s">
        <v>5191</v>
      </c>
      <c r="M363" s="18"/>
      <c r="N363" s="18"/>
      <c r="O363" s="18"/>
      <c r="P363" s="18"/>
      <c r="Q363" s="18"/>
      <c r="R363" s="18" t="s">
        <v>7756</v>
      </c>
      <c r="S363" s="18"/>
      <c r="T363" s="18" t="s">
        <v>5067</v>
      </c>
      <c r="U363" s="18" t="s">
        <v>5232</v>
      </c>
      <c r="V363" s="18">
        <v>240</v>
      </c>
      <c r="W363" s="18"/>
      <c r="X363" s="18"/>
      <c r="Y363" s="18">
        <v>0</v>
      </c>
      <c r="Z363" s="18">
        <v>0</v>
      </c>
      <c r="AA363" s="18"/>
      <c r="AB363" s="18" t="s">
        <v>5946</v>
      </c>
      <c r="AC363" s="18"/>
      <c r="AD363" s="18"/>
      <c r="AE363" s="18"/>
      <c r="AF363" s="18"/>
      <c r="AG363" s="18"/>
      <c r="AH363" s="18"/>
      <c r="AI363" s="18"/>
      <c r="AJ363" s="18"/>
      <c r="AK363" s="18"/>
      <c r="AL363" s="18"/>
      <c r="AM363" s="18"/>
      <c r="AN363" s="18"/>
      <c r="AO363" s="18" t="s">
        <v>5070</v>
      </c>
      <c r="AP363" s="18"/>
      <c r="AQ363" s="18"/>
      <c r="AR363" s="18">
        <v>0</v>
      </c>
      <c r="AS363" s="18" t="s">
        <v>5879</v>
      </c>
      <c r="AT363" s="18"/>
      <c r="AU363" s="18">
        <v>0</v>
      </c>
      <c r="AV363" s="18">
        <v>0</v>
      </c>
      <c r="AW363" s="18">
        <v>0</v>
      </c>
      <c r="AX363" s="18"/>
      <c r="AY363" s="18"/>
      <c r="AZ363" s="18">
        <v>0</v>
      </c>
      <c r="BA363" s="18">
        <v>0</v>
      </c>
      <c r="BB363" s="18">
        <v>0</v>
      </c>
      <c r="BC363" s="18"/>
      <c r="BD363" s="18"/>
      <c r="BE363" s="18"/>
      <c r="BF363" s="18"/>
      <c r="BG363" s="18"/>
      <c r="BH363" s="18"/>
      <c r="BI363" s="18"/>
      <c r="BJ363" s="18"/>
      <c r="BK363" s="18"/>
      <c r="BL363" s="18"/>
      <c r="BM363" s="18"/>
      <c r="BN363" s="18"/>
      <c r="BO363" s="18"/>
      <c r="BP363" s="18"/>
      <c r="BQ363" s="18"/>
      <c r="BR363" s="18"/>
      <c r="BS363" s="18"/>
      <c r="BT363" s="18"/>
      <c r="BU363" s="18"/>
      <c r="BV363" s="18"/>
      <c r="BW363" s="18"/>
      <c r="BX363" s="18"/>
      <c r="BY363" s="18"/>
      <c r="BZ363" s="18"/>
      <c r="CA363" s="18"/>
      <c r="CB363" s="18"/>
      <c r="CC363" s="18"/>
      <c r="CD363" s="18"/>
      <c r="CE363" s="18"/>
      <c r="CF363" s="18"/>
      <c r="CG363" s="18"/>
      <c r="CH363" s="18"/>
      <c r="CI363" s="18"/>
      <c r="CJ363" s="18" t="s">
        <v>5233</v>
      </c>
      <c r="CK363" s="18" t="s">
        <v>5947</v>
      </c>
      <c r="CL363" s="18"/>
      <c r="CM363" s="18"/>
      <c r="CN363" s="18"/>
      <c r="CO363" s="21"/>
      <c r="CP363" s="18" t="s">
        <v>5073</v>
      </c>
      <c r="CQ363" s="18"/>
      <c r="CR363" s="21"/>
      <c r="CS363" s="18"/>
      <c r="CT363" s="31"/>
      <c r="CU363" s="33"/>
      <c r="CV363" s="67" t="str">
        <f>FLEET7[[#This Row],[Category]]</f>
        <v>Arrow Board</v>
      </c>
      <c r="CW363" s="22" t="str">
        <f t="shared" si="10"/>
        <v>ME-55</v>
      </c>
      <c r="CX363" s="22" t="str">
        <f>IFERROR(TRIM(MID(FLEET7[[#This Row],[Secondary Asset Identifier]], FIND(" - ", FLEET7[[#This Row],[Secondary Asset Identifier]]) + 3, LEN(FLEET7[[#This Row],[Secondary Asset Identifier]]))),FLEET7[[#This Row],[Emp ID]])</f>
        <v/>
      </c>
      <c r="CY3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3" s="22" t="str">
        <f>FLEET7[[#This Row],[Assigned]]</f>
        <v/>
      </c>
      <c r="DA363" s="22" t="str">
        <f t="shared" si="11"/>
        <v>ME-55</v>
      </c>
    </row>
    <row r="364" spans="1:105" x14ac:dyDescent="0.3">
      <c r="A364" s="17" t="s">
        <v>5060</v>
      </c>
      <c r="B364" s="18" t="s">
        <v>5061</v>
      </c>
      <c r="C364" s="18" t="s">
        <v>5948</v>
      </c>
      <c r="D364" s="18" t="s">
        <v>5230</v>
      </c>
      <c r="E364" s="18" t="s">
        <v>3823</v>
      </c>
      <c r="F364" s="18" t="s">
        <v>3858</v>
      </c>
      <c r="G364" s="18">
        <v>2024</v>
      </c>
      <c r="H364" s="18" t="s">
        <v>2369</v>
      </c>
      <c r="I364" s="19"/>
      <c r="J364" s="18"/>
      <c r="K364" s="20">
        <v>45789.235300925902</v>
      </c>
      <c r="L364" s="18" t="s">
        <v>5191</v>
      </c>
      <c r="M364" s="18"/>
      <c r="N364" s="18"/>
      <c r="O364" s="18"/>
      <c r="P364" s="18"/>
      <c r="Q364" s="18"/>
      <c r="R364" s="18" t="s">
        <v>7756</v>
      </c>
      <c r="S364" s="18"/>
      <c r="T364" s="18" t="s">
        <v>5067</v>
      </c>
      <c r="U364" s="18" t="s">
        <v>5232</v>
      </c>
      <c r="V364" s="18">
        <v>239</v>
      </c>
      <c r="W364" s="18"/>
      <c r="X364" s="18"/>
      <c r="Y364" s="18">
        <v>0</v>
      </c>
      <c r="Z364" s="18">
        <v>0</v>
      </c>
      <c r="AA364" s="18"/>
      <c r="AB364" s="18" t="s">
        <v>5949</v>
      </c>
      <c r="AC364" s="18"/>
      <c r="AD364" s="18"/>
      <c r="AE364" s="18"/>
      <c r="AF364" s="18"/>
      <c r="AG364" s="18"/>
      <c r="AH364" s="18"/>
      <c r="AI364" s="18"/>
      <c r="AJ364" s="18"/>
      <c r="AK364" s="18"/>
      <c r="AL364" s="18"/>
      <c r="AM364" s="18"/>
      <c r="AN364" s="18"/>
      <c r="AO364" s="18" t="s">
        <v>5070</v>
      </c>
      <c r="AP364" s="18"/>
      <c r="AQ364" s="18"/>
      <c r="AR364" s="18">
        <v>0</v>
      </c>
      <c r="AS364" s="18" t="s">
        <v>5879</v>
      </c>
      <c r="AT364" s="18"/>
      <c r="AU364" s="18">
        <v>0</v>
      </c>
      <c r="AV364" s="18">
        <v>0</v>
      </c>
      <c r="AW364" s="18">
        <v>0</v>
      </c>
      <c r="AX364" s="18"/>
      <c r="AY364" s="18"/>
      <c r="AZ364" s="18">
        <v>0</v>
      </c>
      <c r="BA364" s="18">
        <v>0</v>
      </c>
      <c r="BB364" s="18">
        <v>0</v>
      </c>
      <c r="BC364" s="18"/>
      <c r="BD364" s="18"/>
      <c r="BE364" s="18"/>
      <c r="BF364" s="18"/>
      <c r="BG364" s="18"/>
      <c r="BH364" s="18"/>
      <c r="BI364" s="18"/>
      <c r="BJ364" s="18"/>
      <c r="BK364" s="18"/>
      <c r="BL364" s="18"/>
      <c r="BM364" s="18"/>
      <c r="BN364" s="18"/>
      <c r="BO364" s="18"/>
      <c r="BP364" s="18"/>
      <c r="BQ364" s="18"/>
      <c r="BR364" s="18"/>
      <c r="BS364" s="18"/>
      <c r="BT364" s="18"/>
      <c r="BU364" s="18"/>
      <c r="BV364" s="18"/>
      <c r="BW364" s="18"/>
      <c r="BX364" s="18"/>
      <c r="BY364" s="18"/>
      <c r="BZ364" s="18"/>
      <c r="CA364" s="18"/>
      <c r="CB364" s="18"/>
      <c r="CC364" s="18"/>
      <c r="CD364" s="18"/>
      <c r="CE364" s="18"/>
      <c r="CF364" s="18"/>
      <c r="CG364" s="18"/>
      <c r="CH364" s="18"/>
      <c r="CI364" s="18"/>
      <c r="CJ364" s="18" t="s">
        <v>5233</v>
      </c>
      <c r="CK364" s="18" t="s">
        <v>5950</v>
      </c>
      <c r="CL364" s="18"/>
      <c r="CM364" s="18"/>
      <c r="CN364" s="18"/>
      <c r="CO364" s="21"/>
      <c r="CP364" s="18" t="s">
        <v>5073</v>
      </c>
      <c r="CQ364" s="18"/>
      <c r="CR364" s="21"/>
      <c r="CS364" s="18"/>
      <c r="CT364" s="31"/>
      <c r="CU364" s="33"/>
      <c r="CV364" s="67" t="str">
        <f>FLEET7[[#This Row],[Category]]</f>
        <v>Arrow Board</v>
      </c>
      <c r="CW364" s="22" t="str">
        <f t="shared" si="10"/>
        <v>ME-56</v>
      </c>
      <c r="CX364" s="22" t="str">
        <f>IFERROR(TRIM(MID(FLEET7[[#This Row],[Secondary Asset Identifier]], FIND(" - ", FLEET7[[#This Row],[Secondary Asset Identifier]]) + 3, LEN(FLEET7[[#This Row],[Secondary Asset Identifier]]))),FLEET7[[#This Row],[Emp ID]])</f>
        <v/>
      </c>
      <c r="CY3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4" s="22" t="str">
        <f>FLEET7[[#This Row],[Assigned]]</f>
        <v/>
      </c>
      <c r="DA364" s="22" t="str">
        <f t="shared" si="11"/>
        <v>ME-56</v>
      </c>
    </row>
    <row r="365" spans="1:105" x14ac:dyDescent="0.3">
      <c r="A365" s="17" t="s">
        <v>5060</v>
      </c>
      <c r="B365" s="18" t="s">
        <v>5061</v>
      </c>
      <c r="C365" s="18" t="s">
        <v>5951</v>
      </c>
      <c r="D365" s="18" t="s">
        <v>5230</v>
      </c>
      <c r="E365" s="18" t="s">
        <v>3823</v>
      </c>
      <c r="F365" s="18" t="s">
        <v>3858</v>
      </c>
      <c r="G365" s="18">
        <v>2024</v>
      </c>
      <c r="H365" s="18" t="s">
        <v>2369</v>
      </c>
      <c r="I365" s="19"/>
      <c r="J365" s="18"/>
      <c r="K365" s="20">
        <v>45789.233101851903</v>
      </c>
      <c r="L365" s="18" t="s">
        <v>5191</v>
      </c>
      <c r="M365" s="18"/>
      <c r="N365" s="18"/>
      <c r="O365" s="18"/>
      <c r="P365" s="18"/>
      <c r="Q365" s="18"/>
      <c r="R365" s="18" t="s">
        <v>5250</v>
      </c>
      <c r="S365" s="18"/>
      <c r="T365" s="18" t="s">
        <v>5067</v>
      </c>
      <c r="U365" s="18" t="s">
        <v>5232</v>
      </c>
      <c r="V365" s="18">
        <v>240</v>
      </c>
      <c r="W365" s="18"/>
      <c r="X365" s="18"/>
      <c r="Y365" s="18">
        <v>0</v>
      </c>
      <c r="Z365" s="18">
        <v>0</v>
      </c>
      <c r="AA365" s="18"/>
      <c r="AB365" s="18" t="s">
        <v>5952</v>
      </c>
      <c r="AC365" s="18"/>
      <c r="AD365" s="18"/>
      <c r="AE365" s="18"/>
      <c r="AF365" s="18"/>
      <c r="AG365" s="18"/>
      <c r="AH365" s="18"/>
      <c r="AI365" s="18"/>
      <c r="AJ365" s="18"/>
      <c r="AK365" s="18"/>
      <c r="AL365" s="18"/>
      <c r="AM365" s="18"/>
      <c r="AN365" s="18"/>
      <c r="AO365" s="18" t="s">
        <v>5070</v>
      </c>
      <c r="AP365" s="18"/>
      <c r="AQ365" s="18"/>
      <c r="AR365" s="18">
        <v>0</v>
      </c>
      <c r="AS365" s="18" t="s">
        <v>5879</v>
      </c>
      <c r="AT365" s="18"/>
      <c r="AU365" s="18">
        <v>0</v>
      </c>
      <c r="AV365" s="18">
        <v>0</v>
      </c>
      <c r="AW365" s="18">
        <v>0</v>
      </c>
      <c r="AX365" s="18"/>
      <c r="AY365" s="18"/>
      <c r="AZ365" s="18">
        <v>0</v>
      </c>
      <c r="BA365" s="18">
        <v>0</v>
      </c>
      <c r="BB365" s="18">
        <v>0</v>
      </c>
      <c r="BC365" s="18"/>
      <c r="BD365" s="18"/>
      <c r="BE365" s="18"/>
      <c r="BF365" s="18"/>
      <c r="BG365" s="18"/>
      <c r="BH365" s="18"/>
      <c r="BI365" s="18"/>
      <c r="BJ365" s="18"/>
      <c r="BK365" s="18"/>
      <c r="BL365" s="18"/>
      <c r="BM365" s="18"/>
      <c r="BN365" s="18"/>
      <c r="BO365" s="18"/>
      <c r="BP365" s="18"/>
      <c r="BQ365" s="18"/>
      <c r="BR365" s="18"/>
      <c r="BS365" s="18"/>
      <c r="BT365" s="18"/>
      <c r="BU365" s="18"/>
      <c r="BV365" s="18"/>
      <c r="BW365" s="18"/>
      <c r="BX365" s="18"/>
      <c r="BY365" s="18"/>
      <c r="BZ365" s="18"/>
      <c r="CA365" s="18"/>
      <c r="CB365" s="18"/>
      <c r="CC365" s="18"/>
      <c r="CD365" s="18"/>
      <c r="CE365" s="18"/>
      <c r="CF365" s="18"/>
      <c r="CG365" s="18"/>
      <c r="CH365" s="18"/>
      <c r="CI365" s="18"/>
      <c r="CJ365" s="18" t="s">
        <v>5233</v>
      </c>
      <c r="CK365" s="18" t="s">
        <v>5953</v>
      </c>
      <c r="CL365" s="18"/>
      <c r="CM365" s="18"/>
      <c r="CN365" s="18"/>
      <c r="CO365" s="21"/>
      <c r="CP365" s="21" t="s">
        <v>5073</v>
      </c>
      <c r="CQ365" s="18"/>
      <c r="CR365" s="21"/>
      <c r="CS365" s="18"/>
      <c r="CT365" s="31"/>
      <c r="CU365" s="33"/>
      <c r="CV365" s="67" t="str">
        <f>FLEET7[[#This Row],[Category]]</f>
        <v>Arrow Board</v>
      </c>
      <c r="CW365" s="22" t="str">
        <f t="shared" si="10"/>
        <v>ME-57</v>
      </c>
      <c r="CX365" s="22" t="str">
        <f>IFERROR(TRIM(MID(FLEET7[[#This Row],[Secondary Asset Identifier]], FIND(" - ", FLEET7[[#This Row],[Secondary Asset Identifier]]) + 3, LEN(FLEET7[[#This Row],[Secondary Asset Identifier]]))),FLEET7[[#This Row],[Emp ID]])</f>
        <v/>
      </c>
      <c r="CY3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5" s="22" t="str">
        <f>FLEET7[[#This Row],[Assigned]]</f>
        <v/>
      </c>
      <c r="DA365" s="22" t="str">
        <f t="shared" si="11"/>
        <v>ME-57</v>
      </c>
    </row>
    <row r="366" spans="1:105" x14ac:dyDescent="0.3">
      <c r="A366" s="17" t="s">
        <v>5060</v>
      </c>
      <c r="B366" s="18" t="s">
        <v>5061</v>
      </c>
      <c r="C366" s="18" t="s">
        <v>5954</v>
      </c>
      <c r="D366" s="18" t="s">
        <v>5230</v>
      </c>
      <c r="E366" s="18" t="s">
        <v>3823</v>
      </c>
      <c r="F366" s="18" t="s">
        <v>3858</v>
      </c>
      <c r="G366" s="18">
        <v>2024</v>
      </c>
      <c r="H366" s="18" t="s">
        <v>2369</v>
      </c>
      <c r="I366" s="19"/>
      <c r="J366" s="18"/>
      <c r="K366" s="20">
        <v>45789.231111111098</v>
      </c>
      <c r="L366" s="18" t="s">
        <v>5191</v>
      </c>
      <c r="M366" s="18"/>
      <c r="N366" s="18"/>
      <c r="O366" s="18"/>
      <c r="P366" s="18"/>
      <c r="Q366" s="18"/>
      <c r="R366" s="18" t="s">
        <v>7756</v>
      </c>
      <c r="S366" s="18"/>
      <c r="T366" s="18" t="s">
        <v>5067</v>
      </c>
      <c r="U366" s="18" t="s">
        <v>5232</v>
      </c>
      <c r="V366" s="18">
        <v>240</v>
      </c>
      <c r="W366" s="18"/>
      <c r="X366" s="18"/>
      <c r="Y366" s="18">
        <v>0</v>
      </c>
      <c r="Z366" s="18">
        <v>0</v>
      </c>
      <c r="AA366" s="18"/>
      <c r="AB366" s="18" t="s">
        <v>5955</v>
      </c>
      <c r="AC366" s="18"/>
      <c r="AD366" s="18"/>
      <c r="AE366" s="18"/>
      <c r="AF366" s="18"/>
      <c r="AG366" s="18"/>
      <c r="AH366" s="18"/>
      <c r="AI366" s="18"/>
      <c r="AJ366" s="18"/>
      <c r="AK366" s="18"/>
      <c r="AL366" s="18"/>
      <c r="AM366" s="18"/>
      <c r="AN366" s="18"/>
      <c r="AO366" s="18" t="s">
        <v>5070</v>
      </c>
      <c r="AP366" s="18"/>
      <c r="AQ366" s="18"/>
      <c r="AR366" s="18">
        <v>0</v>
      </c>
      <c r="AS366" s="18" t="s">
        <v>5879</v>
      </c>
      <c r="AT366" s="18"/>
      <c r="AU366" s="18">
        <v>0</v>
      </c>
      <c r="AV366" s="18">
        <v>0</v>
      </c>
      <c r="AW366" s="18">
        <v>0</v>
      </c>
      <c r="AX366" s="18"/>
      <c r="AY366" s="18"/>
      <c r="AZ366" s="18">
        <v>0</v>
      </c>
      <c r="BA366" s="18">
        <v>0</v>
      </c>
      <c r="BB366" s="18">
        <v>0</v>
      </c>
      <c r="BC366" s="18"/>
      <c r="BD366" s="18"/>
      <c r="BE366" s="18"/>
      <c r="BF366" s="18"/>
      <c r="BG366" s="18"/>
      <c r="BH366" s="18"/>
      <c r="BI366" s="18"/>
      <c r="BJ366" s="18"/>
      <c r="BK366" s="18"/>
      <c r="BL366" s="18"/>
      <c r="BM366" s="18"/>
      <c r="BN366" s="18"/>
      <c r="BO366" s="18"/>
      <c r="BP366" s="18"/>
      <c r="BQ366" s="18"/>
      <c r="BR366" s="18"/>
      <c r="BS366" s="18"/>
      <c r="BT366" s="18"/>
      <c r="BU366" s="18"/>
      <c r="BV366" s="18"/>
      <c r="BW366" s="18"/>
      <c r="BX366" s="18"/>
      <c r="BY366" s="18"/>
      <c r="BZ366" s="18"/>
      <c r="CA366" s="18"/>
      <c r="CB366" s="18"/>
      <c r="CC366" s="18"/>
      <c r="CD366" s="18"/>
      <c r="CE366" s="18"/>
      <c r="CF366" s="18"/>
      <c r="CG366" s="18"/>
      <c r="CH366" s="18"/>
      <c r="CI366" s="18"/>
      <c r="CJ366" s="18" t="s">
        <v>5233</v>
      </c>
      <c r="CK366" s="18" t="s">
        <v>5956</v>
      </c>
      <c r="CL366" s="18"/>
      <c r="CM366" s="18"/>
      <c r="CN366" s="18"/>
      <c r="CO366" s="21"/>
      <c r="CP366" s="21" t="s">
        <v>5073</v>
      </c>
      <c r="CQ366" s="18"/>
      <c r="CR366" s="21"/>
      <c r="CS366" s="18"/>
      <c r="CT366" s="31"/>
      <c r="CU366" s="33"/>
      <c r="CV366" s="67" t="str">
        <f>FLEET7[[#This Row],[Category]]</f>
        <v>Arrow Board</v>
      </c>
      <c r="CW366" s="22" t="str">
        <f t="shared" si="10"/>
        <v>ME-58</v>
      </c>
      <c r="CX366" s="22" t="str">
        <f>IFERROR(TRIM(MID(FLEET7[[#This Row],[Secondary Asset Identifier]], FIND(" - ", FLEET7[[#This Row],[Secondary Asset Identifier]]) + 3, LEN(FLEET7[[#This Row],[Secondary Asset Identifier]]))),FLEET7[[#This Row],[Emp ID]])</f>
        <v/>
      </c>
      <c r="CY3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6" s="22" t="str">
        <f>FLEET7[[#This Row],[Assigned]]</f>
        <v/>
      </c>
      <c r="DA366" s="22" t="str">
        <f t="shared" si="11"/>
        <v>ME-58</v>
      </c>
    </row>
    <row r="367" spans="1:105" x14ac:dyDescent="0.3">
      <c r="A367" s="17" t="s">
        <v>5060</v>
      </c>
      <c r="B367" s="18" t="s">
        <v>5061</v>
      </c>
      <c r="C367" s="18" t="s">
        <v>5957</v>
      </c>
      <c r="D367" s="18" t="s">
        <v>5230</v>
      </c>
      <c r="E367" s="18" t="s">
        <v>3823</v>
      </c>
      <c r="F367" s="18" t="s">
        <v>3858</v>
      </c>
      <c r="G367" s="18">
        <v>2024</v>
      </c>
      <c r="H367" s="18" t="s">
        <v>2369</v>
      </c>
      <c r="I367" s="19"/>
      <c r="J367" s="18"/>
      <c r="K367" s="20">
        <v>45789.2327546296</v>
      </c>
      <c r="L367" s="18" t="s">
        <v>5191</v>
      </c>
      <c r="M367" s="18"/>
      <c r="N367" s="18"/>
      <c r="O367" s="18"/>
      <c r="P367" s="18"/>
      <c r="Q367" s="18"/>
      <c r="R367" s="18" t="s">
        <v>7756</v>
      </c>
      <c r="S367" s="18"/>
      <c r="T367" s="18" t="s">
        <v>5067</v>
      </c>
      <c r="U367" s="18" t="s">
        <v>5232</v>
      </c>
      <c r="V367" s="18">
        <v>239</v>
      </c>
      <c r="W367" s="18"/>
      <c r="X367" s="18"/>
      <c r="Y367" s="18">
        <v>0</v>
      </c>
      <c r="Z367" s="18">
        <v>0</v>
      </c>
      <c r="AA367" s="18"/>
      <c r="AB367" s="18" t="s">
        <v>5958</v>
      </c>
      <c r="AC367" s="18"/>
      <c r="AD367" s="18"/>
      <c r="AE367" s="18"/>
      <c r="AF367" s="18"/>
      <c r="AG367" s="18"/>
      <c r="AH367" s="18"/>
      <c r="AI367" s="18"/>
      <c r="AJ367" s="18"/>
      <c r="AK367" s="18"/>
      <c r="AL367" s="18"/>
      <c r="AM367" s="18"/>
      <c r="AN367" s="18"/>
      <c r="AO367" s="18" t="s">
        <v>5070</v>
      </c>
      <c r="AP367" s="18"/>
      <c r="AQ367" s="18"/>
      <c r="AR367" s="18">
        <v>0</v>
      </c>
      <c r="AS367" s="18" t="s">
        <v>5879</v>
      </c>
      <c r="AT367" s="18"/>
      <c r="AU367" s="18">
        <v>0</v>
      </c>
      <c r="AV367" s="18">
        <v>0</v>
      </c>
      <c r="AW367" s="18">
        <v>0</v>
      </c>
      <c r="AX367" s="18"/>
      <c r="AY367" s="18"/>
      <c r="AZ367" s="18">
        <v>0</v>
      </c>
      <c r="BA367" s="18">
        <v>0</v>
      </c>
      <c r="BB367" s="18">
        <v>0</v>
      </c>
      <c r="BC367" s="18"/>
      <c r="BD367" s="18"/>
      <c r="BE367" s="18"/>
      <c r="BF367" s="18"/>
      <c r="BG367" s="18"/>
      <c r="BH367" s="18"/>
      <c r="BI367" s="18"/>
      <c r="BJ367" s="18"/>
      <c r="BK367" s="18"/>
      <c r="BL367" s="18"/>
      <c r="BM367" s="18"/>
      <c r="BN367" s="18"/>
      <c r="BO367" s="18"/>
      <c r="BP367" s="18"/>
      <c r="BQ367" s="18"/>
      <c r="BR367" s="18"/>
      <c r="BS367" s="18"/>
      <c r="BT367" s="18"/>
      <c r="BU367" s="18"/>
      <c r="BV367" s="18"/>
      <c r="BW367" s="18"/>
      <c r="BX367" s="18"/>
      <c r="BY367" s="18"/>
      <c r="BZ367" s="18"/>
      <c r="CA367" s="18"/>
      <c r="CB367" s="18"/>
      <c r="CC367" s="18"/>
      <c r="CD367" s="18"/>
      <c r="CE367" s="18"/>
      <c r="CF367" s="18"/>
      <c r="CG367" s="18"/>
      <c r="CH367" s="18"/>
      <c r="CI367" s="18"/>
      <c r="CJ367" s="18" t="s">
        <v>5233</v>
      </c>
      <c r="CK367" s="18" t="s">
        <v>5959</v>
      </c>
      <c r="CL367" s="18"/>
      <c r="CM367" s="18"/>
      <c r="CN367" s="18"/>
      <c r="CO367" s="21"/>
      <c r="CP367" s="18" t="s">
        <v>5073</v>
      </c>
      <c r="CQ367" s="18"/>
      <c r="CR367" s="21"/>
      <c r="CS367" s="18"/>
      <c r="CT367" s="31"/>
      <c r="CU367" s="33"/>
      <c r="CV367" s="67" t="str">
        <f>FLEET7[[#This Row],[Category]]</f>
        <v>Arrow Board</v>
      </c>
      <c r="CW367" s="22" t="str">
        <f t="shared" si="10"/>
        <v>ME-59</v>
      </c>
      <c r="CX367" s="22" t="str">
        <f>IFERROR(TRIM(MID(FLEET7[[#This Row],[Secondary Asset Identifier]], FIND(" - ", FLEET7[[#This Row],[Secondary Asset Identifier]]) + 3, LEN(FLEET7[[#This Row],[Secondary Asset Identifier]]))),FLEET7[[#This Row],[Emp ID]])</f>
        <v/>
      </c>
      <c r="CY3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67" s="22" t="str">
        <f>FLEET7[[#This Row],[Assigned]]</f>
        <v/>
      </c>
      <c r="DA367" s="22" t="str">
        <f t="shared" si="11"/>
        <v>ME-59</v>
      </c>
    </row>
    <row r="368" spans="1:105" x14ac:dyDescent="0.3">
      <c r="A368" s="17" t="s">
        <v>5060</v>
      </c>
      <c r="B368" s="18" t="s">
        <v>5061</v>
      </c>
      <c r="C368" s="18" t="s">
        <v>5960</v>
      </c>
      <c r="D368" s="18" t="s">
        <v>5230</v>
      </c>
      <c r="E368" s="18" t="s">
        <v>3823</v>
      </c>
      <c r="F368" s="18" t="s">
        <v>4278</v>
      </c>
      <c r="G368" s="18">
        <v>2024</v>
      </c>
      <c r="H368" s="18" t="s">
        <v>2427</v>
      </c>
      <c r="I368" s="19"/>
      <c r="J368" s="18"/>
      <c r="K368" s="20">
        <v>45789.235972222203</v>
      </c>
      <c r="L368" s="18" t="s">
        <v>5191</v>
      </c>
      <c r="M368" s="18"/>
      <c r="N368" s="18"/>
      <c r="O368" s="18"/>
      <c r="P368" s="18"/>
      <c r="Q368" s="18"/>
      <c r="R368" s="18" t="s">
        <v>8514</v>
      </c>
      <c r="S368" s="18"/>
      <c r="T368" s="18" t="s">
        <v>5067</v>
      </c>
      <c r="U368" s="18" t="s">
        <v>5232</v>
      </c>
      <c r="V368" s="18">
        <v>233</v>
      </c>
      <c r="W368" s="18"/>
      <c r="X368" s="18"/>
      <c r="Y368" s="18">
        <v>0</v>
      </c>
      <c r="Z368" s="18">
        <v>0</v>
      </c>
      <c r="AA368" s="18"/>
      <c r="AB368" s="18" t="s">
        <v>5961</v>
      </c>
      <c r="AC368" s="18"/>
      <c r="AD368" s="18"/>
      <c r="AE368" s="18" t="s">
        <v>5069</v>
      </c>
      <c r="AF368" s="18"/>
      <c r="AG368" s="18"/>
      <c r="AH368" s="18" t="s">
        <v>5962</v>
      </c>
      <c r="AI368" s="18"/>
      <c r="AJ368" s="18"/>
      <c r="AK368" s="18"/>
      <c r="AL368" s="18"/>
      <c r="AM368" s="18"/>
      <c r="AN368" s="18"/>
      <c r="AO368" s="18" t="s">
        <v>5070</v>
      </c>
      <c r="AP368" s="18"/>
      <c r="AQ368" s="18">
        <v>0</v>
      </c>
      <c r="AR368" s="18">
        <v>0</v>
      </c>
      <c r="AS368" s="18" t="s">
        <v>5879</v>
      </c>
      <c r="AT368" s="18">
        <v>0</v>
      </c>
      <c r="AU368" s="18">
        <v>0</v>
      </c>
      <c r="AV368" s="18">
        <v>0</v>
      </c>
      <c r="AW368" s="18">
        <v>0</v>
      </c>
      <c r="AX368" s="18"/>
      <c r="AY368" s="18" t="s">
        <v>5882</v>
      </c>
      <c r="AZ368" s="18"/>
      <c r="BA368" s="18"/>
      <c r="BB368" s="18"/>
      <c r="BC368" s="18"/>
      <c r="BD368" s="18"/>
      <c r="BE368" s="18"/>
      <c r="BF368" s="18" t="s">
        <v>3901</v>
      </c>
      <c r="BG368" s="18"/>
      <c r="BH368" s="18"/>
      <c r="BI368" s="18"/>
      <c r="BJ368" s="18"/>
      <c r="BK368" s="18"/>
      <c r="BL368" s="18"/>
      <c r="BM368" s="18"/>
      <c r="BN368" s="18"/>
      <c r="BO368" s="18"/>
      <c r="BP368" s="18"/>
      <c r="BQ368" s="18"/>
      <c r="BR368" s="18"/>
      <c r="BS368" s="18"/>
      <c r="BT368" s="18"/>
      <c r="BU368" s="18"/>
      <c r="BV368" s="18"/>
      <c r="BW368" s="18"/>
      <c r="BX368" s="18"/>
      <c r="BY368" s="18"/>
      <c r="BZ368" s="18"/>
      <c r="CA368" s="18"/>
      <c r="CB368" s="18"/>
      <c r="CC368" s="18"/>
      <c r="CD368" s="18"/>
      <c r="CE368" s="18"/>
      <c r="CF368" s="18"/>
      <c r="CG368" s="18"/>
      <c r="CH368" s="18"/>
      <c r="CI368" s="18"/>
      <c r="CJ368" s="18" t="s">
        <v>5233</v>
      </c>
      <c r="CK368" s="18" t="s">
        <v>5963</v>
      </c>
      <c r="CL368" s="18"/>
      <c r="CM368" s="18"/>
      <c r="CN368" s="18"/>
      <c r="CO368" s="21"/>
      <c r="CP368" s="18" t="s">
        <v>5079</v>
      </c>
      <c r="CQ368" s="18"/>
      <c r="CR368" s="21"/>
      <c r="CS368" s="18"/>
      <c r="CT368" s="31"/>
      <c r="CU368" s="33"/>
      <c r="CV368" s="67" t="str">
        <f>FLEET7[[#This Row],[Category]]</f>
        <v>Message Board</v>
      </c>
      <c r="CW368" s="22" t="str">
        <f t="shared" si="10"/>
        <v>ME-60</v>
      </c>
      <c r="CX368" s="22" t="str">
        <f>IFERROR(TRIM(MID(FLEET7[[#This Row],[Secondary Asset Identifier]], FIND(" - ", FLEET7[[#This Row],[Secondary Asset Identifier]]) + 3, LEN(FLEET7[[#This Row],[Secondary Asset Identifier]]))),FLEET7[[#This Row],[Emp ID]])</f>
        <v>R1006827</v>
      </c>
      <c r="CY3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R1006827</v>
      </c>
      <c r="CZ368" s="22" t="str">
        <f>FLEET7[[#This Row],[Assigned]]</f>
        <v>R1006827</v>
      </c>
      <c r="DA368" s="22" t="str">
        <f t="shared" si="11"/>
        <v>ME-60</v>
      </c>
    </row>
    <row r="369" spans="1:105" x14ac:dyDescent="0.3">
      <c r="A369" s="17" t="s">
        <v>5060</v>
      </c>
      <c r="B369" s="18" t="s">
        <v>5061</v>
      </c>
      <c r="C369" s="18" t="s">
        <v>5964</v>
      </c>
      <c r="D369" s="18" t="s">
        <v>5230</v>
      </c>
      <c r="E369" s="18" t="s">
        <v>3823</v>
      </c>
      <c r="F369" s="18" t="s">
        <v>4278</v>
      </c>
      <c r="G369" s="18">
        <v>2024</v>
      </c>
      <c r="H369" s="18" t="s">
        <v>2427</v>
      </c>
      <c r="I369" s="19"/>
      <c r="J369" s="18"/>
      <c r="K369" s="20">
        <v>45789.2359953704</v>
      </c>
      <c r="L369" s="18" t="s">
        <v>5191</v>
      </c>
      <c r="M369" s="18"/>
      <c r="N369" s="18"/>
      <c r="O369" s="18"/>
      <c r="P369" s="18"/>
      <c r="Q369" s="18"/>
      <c r="R369" s="18" t="s">
        <v>5910</v>
      </c>
      <c r="S369" s="18"/>
      <c r="T369" s="18" t="s">
        <v>5067</v>
      </c>
      <c r="U369" s="18" t="s">
        <v>5232</v>
      </c>
      <c r="V369" s="18">
        <v>233</v>
      </c>
      <c r="W369" s="18"/>
      <c r="X369" s="18"/>
      <c r="Y369" s="18">
        <v>0</v>
      </c>
      <c r="Z369" s="18">
        <v>0</v>
      </c>
      <c r="AA369" s="18"/>
      <c r="AB369" s="18" t="s">
        <v>5965</v>
      </c>
      <c r="AC369" s="18"/>
      <c r="AD369" s="18"/>
      <c r="AE369" s="18" t="s">
        <v>5069</v>
      </c>
      <c r="AF369" s="18"/>
      <c r="AG369" s="18"/>
      <c r="AH369" s="19" t="s">
        <v>5966</v>
      </c>
      <c r="AI369" s="18"/>
      <c r="AJ369" s="18"/>
      <c r="AK369" s="18"/>
      <c r="AL369" s="18"/>
      <c r="AM369" s="18"/>
      <c r="AN369" s="18"/>
      <c r="AO369" s="18" t="s">
        <v>5070</v>
      </c>
      <c r="AP369" s="18"/>
      <c r="AQ369" s="18">
        <v>0</v>
      </c>
      <c r="AR369" s="18">
        <v>0</v>
      </c>
      <c r="AS369" s="18" t="s">
        <v>5879</v>
      </c>
      <c r="AT369" s="18">
        <v>0</v>
      </c>
      <c r="AU369" s="18">
        <v>0</v>
      </c>
      <c r="AV369" s="18">
        <v>0</v>
      </c>
      <c r="AW369" s="18">
        <v>0</v>
      </c>
      <c r="AX369" s="18"/>
      <c r="AY369" s="18" t="s">
        <v>5882</v>
      </c>
      <c r="AZ369" s="18"/>
      <c r="BA369" s="18"/>
      <c r="BB369" s="18"/>
      <c r="BC369" s="18"/>
      <c r="BD369" s="18"/>
      <c r="BE369" s="18"/>
      <c r="BF369" s="18" t="s">
        <v>3901</v>
      </c>
      <c r="BG369" s="18"/>
      <c r="BH369" s="18"/>
      <c r="BI369" s="18"/>
      <c r="BJ369" s="18"/>
      <c r="BK369" s="18"/>
      <c r="BL369" s="18"/>
      <c r="BM369" s="18"/>
      <c r="BN369" s="18"/>
      <c r="BO369" s="18"/>
      <c r="BP369" s="18"/>
      <c r="BQ369" s="18"/>
      <c r="BR369" s="18"/>
      <c r="BS369" s="18"/>
      <c r="BT369" s="18"/>
      <c r="BU369" s="18"/>
      <c r="BV369" s="18"/>
      <c r="BW369" s="18"/>
      <c r="BX369" s="18"/>
      <c r="BY369" s="18"/>
      <c r="BZ369" s="18"/>
      <c r="CA369" s="18"/>
      <c r="CB369" s="18"/>
      <c r="CC369" s="18"/>
      <c r="CD369" s="18"/>
      <c r="CE369" s="18"/>
      <c r="CF369" s="18"/>
      <c r="CG369" s="18"/>
      <c r="CH369" s="18"/>
      <c r="CI369" s="18"/>
      <c r="CJ369" s="18" t="s">
        <v>5233</v>
      </c>
      <c r="CK369" s="18" t="s">
        <v>5967</v>
      </c>
      <c r="CL369" s="18"/>
      <c r="CM369" s="18"/>
      <c r="CN369" s="18"/>
      <c r="CO369" s="21"/>
      <c r="CP369" s="21" t="s">
        <v>5079</v>
      </c>
      <c r="CQ369" s="18"/>
      <c r="CR369" s="21"/>
      <c r="CS369" s="18"/>
      <c r="CT369" s="31"/>
      <c r="CU369" s="33"/>
      <c r="CV369" s="67" t="str">
        <f>FLEET7[[#This Row],[Category]]</f>
        <v>Message Board</v>
      </c>
      <c r="CW369" s="22" t="str">
        <f t="shared" si="10"/>
        <v>ME-61</v>
      </c>
      <c r="CX369" s="22" t="str">
        <f>IFERROR(TRIM(MID(FLEET7[[#This Row],[Secondary Asset Identifier]], FIND(" - ", FLEET7[[#This Row],[Secondary Asset Identifier]]) + 3, LEN(FLEET7[[#This Row],[Secondary Asset Identifier]]))),FLEET7[[#This Row],[Emp ID]])</f>
        <v>R1006828</v>
      </c>
      <c r="CY3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R1006828</v>
      </c>
      <c r="CZ369" s="22" t="str">
        <f>FLEET7[[#This Row],[Assigned]]</f>
        <v>R1006828</v>
      </c>
      <c r="DA369" s="22" t="str">
        <f t="shared" si="11"/>
        <v>ME-61</v>
      </c>
    </row>
    <row r="370" spans="1:105" x14ac:dyDescent="0.3">
      <c r="A370" s="17" t="s">
        <v>5060</v>
      </c>
      <c r="B370" s="18" t="s">
        <v>5061</v>
      </c>
      <c r="C370" s="18" t="s">
        <v>41</v>
      </c>
      <c r="D370" s="18" t="s">
        <v>5121</v>
      </c>
      <c r="E370" s="18" t="s">
        <v>4481</v>
      </c>
      <c r="F370" s="18" t="s">
        <v>4482</v>
      </c>
      <c r="G370" s="18">
        <v>2011</v>
      </c>
      <c r="H370" s="18" t="s">
        <v>5127</v>
      </c>
      <c r="I370" s="19"/>
      <c r="J370" s="18"/>
      <c r="K370" s="20">
        <v>45786.034212963001</v>
      </c>
      <c r="L370" s="18" t="s">
        <v>5526</v>
      </c>
      <c r="M370" s="18"/>
      <c r="N370" s="18"/>
      <c r="O370" s="18"/>
      <c r="P370" s="18"/>
      <c r="Q370" s="18"/>
      <c r="R370" s="18" t="s">
        <v>8515</v>
      </c>
      <c r="S370" s="18"/>
      <c r="T370" s="18" t="s">
        <v>5067</v>
      </c>
      <c r="U370" s="18" t="s">
        <v>8167</v>
      </c>
      <c r="V370" s="18">
        <v>1006</v>
      </c>
      <c r="W370" s="18">
        <v>85.1</v>
      </c>
      <c r="X370" s="18">
        <v>85.1</v>
      </c>
      <c r="Y370" s="18">
        <v>6181</v>
      </c>
      <c r="Z370" s="18">
        <v>6181</v>
      </c>
      <c r="AA370" s="18" t="s">
        <v>5751</v>
      </c>
      <c r="AB370" s="18" t="s">
        <v>4480</v>
      </c>
      <c r="AC370" s="18"/>
      <c r="AD370" s="18"/>
      <c r="AE370" s="18"/>
      <c r="AF370" s="18"/>
      <c r="AG370" s="18"/>
      <c r="AH370" s="18"/>
      <c r="AI370" s="18"/>
      <c r="AJ370" s="18"/>
      <c r="AK370" s="18"/>
      <c r="AL370" s="18"/>
      <c r="AM370" s="18"/>
      <c r="AN370" s="18"/>
      <c r="AO370" s="18" t="s">
        <v>5070</v>
      </c>
      <c r="AP370" s="18" t="s">
        <v>5071</v>
      </c>
      <c r="AQ370" s="18"/>
      <c r="AR370" s="18">
        <v>0</v>
      </c>
      <c r="AS370" s="18" t="s">
        <v>5879</v>
      </c>
      <c r="AT370" s="18"/>
      <c r="AU370" s="18">
        <v>0</v>
      </c>
      <c r="AV370" s="18">
        <v>0</v>
      </c>
      <c r="AW370" s="18">
        <v>0</v>
      </c>
      <c r="AX370" s="18"/>
      <c r="AY370" s="18" t="s">
        <v>5224</v>
      </c>
      <c r="AZ370" s="18">
        <v>31186.2</v>
      </c>
      <c r="BA370" s="18">
        <v>0</v>
      </c>
      <c r="BB370" s="18">
        <v>0</v>
      </c>
      <c r="BC370" s="18"/>
      <c r="BD370" s="18"/>
      <c r="BE370" s="18"/>
      <c r="BF370" s="18"/>
      <c r="BG370" s="18"/>
      <c r="BH370" s="18"/>
      <c r="BI370" s="18"/>
      <c r="BJ370" s="18"/>
      <c r="BK370" s="18"/>
      <c r="BL370" s="18"/>
      <c r="BM370" s="18"/>
      <c r="BN370" s="18"/>
      <c r="BO370" s="18"/>
      <c r="BP370" s="18"/>
      <c r="BQ370" s="18"/>
      <c r="BR370" s="18"/>
      <c r="BS370" s="18"/>
      <c r="BT370" s="18"/>
      <c r="BU370" s="18"/>
      <c r="BV370" s="18"/>
      <c r="BW370" s="18"/>
      <c r="BX370" s="18"/>
      <c r="BY370" s="18"/>
      <c r="BZ370" s="18"/>
      <c r="CA370" s="18"/>
      <c r="CB370" s="18"/>
      <c r="CC370" s="18"/>
      <c r="CD370" s="18"/>
      <c r="CE370" s="18"/>
      <c r="CF370" s="18"/>
      <c r="CG370" s="18"/>
      <c r="CH370" s="18"/>
      <c r="CI370" s="18"/>
      <c r="CJ370" s="18" t="s">
        <v>5125</v>
      </c>
      <c r="CK370" s="18" t="s">
        <v>5752</v>
      </c>
      <c r="CL370" s="18"/>
      <c r="CM370" s="18"/>
      <c r="CN370" s="18"/>
      <c r="CO370" s="21"/>
      <c r="CP370" s="18" t="s">
        <v>5073</v>
      </c>
      <c r="CQ370" s="18"/>
      <c r="CR370" s="21"/>
      <c r="CS370" s="18"/>
      <c r="CT370" s="31"/>
      <c r="CU370" s="33"/>
      <c r="CV370" s="67" t="str">
        <f>FLEET7[[#This Row],[Category]]</f>
        <v>Man Lift</v>
      </c>
      <c r="CW370" s="22" t="str">
        <f t="shared" si="10"/>
        <v>ML-03</v>
      </c>
      <c r="CX370" s="22" t="str">
        <f>IFERROR(TRIM(MID(FLEET7[[#This Row],[Secondary Asset Identifier]], FIND(" - ", FLEET7[[#This Row],[Secondary Asset Identifier]]) + 3, LEN(FLEET7[[#This Row],[Secondary Asset Identifier]]))),FLEET7[[#This Row],[Emp ID]])</f>
        <v/>
      </c>
      <c r="CY3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0" s="22" t="str">
        <f>FLEET7[[#This Row],[Assigned]]</f>
        <v/>
      </c>
      <c r="DA370" s="22" t="str">
        <f t="shared" si="11"/>
        <v>ML-03</v>
      </c>
    </row>
    <row r="371" spans="1:105" x14ac:dyDescent="0.3">
      <c r="A371" s="17" t="s">
        <v>5060</v>
      </c>
      <c r="B371" s="18" t="s">
        <v>5061</v>
      </c>
      <c r="C371" s="18" t="s">
        <v>2359</v>
      </c>
      <c r="D371" s="18" t="s">
        <v>5121</v>
      </c>
      <c r="E371" s="18" t="s">
        <v>4481</v>
      </c>
      <c r="F371" s="18" t="s">
        <v>4484</v>
      </c>
      <c r="G371" s="18">
        <v>2015</v>
      </c>
      <c r="H371" s="18" t="s">
        <v>5127</v>
      </c>
      <c r="I371" s="19"/>
      <c r="J371" s="18"/>
      <c r="K371" s="20">
        <v>45788.669907407399</v>
      </c>
      <c r="L371" s="18" t="s">
        <v>5191</v>
      </c>
      <c r="M371" s="18"/>
      <c r="N371" s="18"/>
      <c r="O371" s="18"/>
      <c r="P371" s="18"/>
      <c r="Q371" s="18"/>
      <c r="R371" s="18" t="s">
        <v>5066</v>
      </c>
      <c r="S371" s="18"/>
      <c r="T371" s="18" t="s">
        <v>5067</v>
      </c>
      <c r="U371" s="18" t="s">
        <v>8255</v>
      </c>
      <c r="V371" s="18">
        <v>401</v>
      </c>
      <c r="W371" s="18">
        <v>400</v>
      </c>
      <c r="X371" s="18">
        <v>400</v>
      </c>
      <c r="Y371" s="18">
        <v>2796</v>
      </c>
      <c r="Z371" s="18">
        <v>2796</v>
      </c>
      <c r="AA371" s="18"/>
      <c r="AB371" s="18" t="s">
        <v>4483</v>
      </c>
      <c r="AC371" s="18"/>
      <c r="AD371" s="18"/>
      <c r="AE371" s="18"/>
      <c r="AF371" s="18"/>
      <c r="AG371" s="18"/>
      <c r="AH371" s="18"/>
      <c r="AI371" s="18"/>
      <c r="AJ371" s="18"/>
      <c r="AK371" s="18"/>
      <c r="AL371" s="18"/>
      <c r="AM371" s="18"/>
      <c r="AN371" s="18"/>
      <c r="AO371" s="18" t="s">
        <v>5070</v>
      </c>
      <c r="AP371" s="18"/>
      <c r="AQ371" s="18">
        <v>0</v>
      </c>
      <c r="AR371" s="18">
        <v>0</v>
      </c>
      <c r="AS371" s="18" t="s">
        <v>5879</v>
      </c>
      <c r="AT371" s="18">
        <v>0</v>
      </c>
      <c r="AU371" s="18">
        <v>0</v>
      </c>
      <c r="AV371" s="18">
        <v>0</v>
      </c>
      <c r="AW371" s="18">
        <v>0</v>
      </c>
      <c r="AX371" s="18"/>
      <c r="AY371" s="18"/>
      <c r="AZ371" s="18"/>
      <c r="BA371" s="18"/>
      <c r="BB371" s="18"/>
      <c r="BC371" s="18"/>
      <c r="BD371" s="18"/>
      <c r="BE371" s="18"/>
      <c r="BF371" s="18"/>
      <c r="BG371" s="18"/>
      <c r="BH371" s="18"/>
      <c r="BI371" s="18"/>
      <c r="BJ371" s="18"/>
      <c r="BK371" s="18"/>
      <c r="BL371" s="18"/>
      <c r="BM371" s="18"/>
      <c r="BN371" s="18"/>
      <c r="BO371" s="18"/>
      <c r="BP371" s="18"/>
      <c r="BQ371" s="18"/>
      <c r="BR371" s="18"/>
      <c r="BS371" s="18"/>
      <c r="BT371" s="18"/>
      <c r="BU371" s="18"/>
      <c r="BV371" s="18"/>
      <c r="BW371" s="18"/>
      <c r="BX371" s="18"/>
      <c r="BY371" s="18"/>
      <c r="BZ371" s="18"/>
      <c r="CA371" s="18"/>
      <c r="CB371" s="18"/>
      <c r="CC371" s="18"/>
      <c r="CD371" s="18"/>
      <c r="CE371" s="18"/>
      <c r="CF371" s="18"/>
      <c r="CG371" s="18"/>
      <c r="CH371" s="18"/>
      <c r="CI371" s="18"/>
      <c r="CJ371" s="18" t="s">
        <v>5125</v>
      </c>
      <c r="CK371" s="18" t="s">
        <v>5256</v>
      </c>
      <c r="CL371" s="18"/>
      <c r="CM371" s="18"/>
      <c r="CN371" s="18"/>
      <c r="CO371" s="21"/>
      <c r="CP371" s="21" t="s">
        <v>5079</v>
      </c>
      <c r="CQ371" s="18"/>
      <c r="CR371" s="21"/>
      <c r="CS371" s="18"/>
      <c r="CT371" s="31"/>
      <c r="CU371" s="33"/>
      <c r="CV371" s="67" t="str">
        <f>FLEET7[[#This Row],[Category]]</f>
        <v>Man Lift</v>
      </c>
      <c r="CW371" s="22" t="str">
        <f t="shared" si="10"/>
        <v>ML-05</v>
      </c>
      <c r="CX371" s="22" t="str">
        <f>IFERROR(TRIM(MID(FLEET7[[#This Row],[Secondary Asset Identifier]], FIND(" - ", FLEET7[[#This Row],[Secondary Asset Identifier]]) + 3, LEN(FLEET7[[#This Row],[Secondary Asset Identifier]]))),FLEET7[[#This Row],[Emp ID]])</f>
        <v/>
      </c>
      <c r="CY37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1" s="22" t="str">
        <f>FLEET7[[#This Row],[Assigned]]</f>
        <v/>
      </c>
      <c r="DA371" s="22" t="str">
        <f t="shared" si="11"/>
        <v>ML-05</v>
      </c>
    </row>
    <row r="372" spans="1:105" x14ac:dyDescent="0.3">
      <c r="A372" s="17" t="s">
        <v>5060</v>
      </c>
      <c r="B372" s="18" t="s">
        <v>5061</v>
      </c>
      <c r="C372" s="18" t="s">
        <v>3484</v>
      </c>
      <c r="D372" s="18" t="s">
        <v>5121</v>
      </c>
      <c r="E372" s="18" t="s">
        <v>4481</v>
      </c>
      <c r="F372" s="18" t="s">
        <v>4486</v>
      </c>
      <c r="G372" s="18">
        <v>2016</v>
      </c>
      <c r="H372" s="18" t="s">
        <v>5127</v>
      </c>
      <c r="I372" s="19"/>
      <c r="J372" s="18"/>
      <c r="K372" s="20">
        <v>45788.6007523148</v>
      </c>
      <c r="L372" s="18" t="s">
        <v>5191</v>
      </c>
      <c r="M372" s="18"/>
      <c r="N372" s="18"/>
      <c r="O372" s="18"/>
      <c r="P372" s="18"/>
      <c r="Q372" s="18"/>
      <c r="R372" s="18" t="s">
        <v>8516</v>
      </c>
      <c r="S372" s="18"/>
      <c r="T372" s="18" t="s">
        <v>5067</v>
      </c>
      <c r="U372" s="18" t="s">
        <v>1574</v>
      </c>
      <c r="V372" s="18">
        <v>327</v>
      </c>
      <c r="W372" s="18">
        <v>681.5</v>
      </c>
      <c r="X372" s="18">
        <v>681.5</v>
      </c>
      <c r="Y372" s="18">
        <v>2844</v>
      </c>
      <c r="Z372" s="18">
        <v>2844</v>
      </c>
      <c r="AA372" s="18"/>
      <c r="AB372" s="18" t="s">
        <v>4485</v>
      </c>
      <c r="AC372" s="18"/>
      <c r="AD372" s="18"/>
      <c r="AE372" s="18"/>
      <c r="AF372" s="18"/>
      <c r="AG372" s="18"/>
      <c r="AH372" s="18"/>
      <c r="AI372" s="18"/>
      <c r="AJ372" s="18"/>
      <c r="AK372" s="18"/>
      <c r="AL372" s="18"/>
      <c r="AM372" s="18"/>
      <c r="AN372" s="18"/>
      <c r="AO372" s="18" t="s">
        <v>5070</v>
      </c>
      <c r="AP372" s="18"/>
      <c r="AQ372" s="18">
        <v>0</v>
      </c>
      <c r="AR372" s="18">
        <v>0</v>
      </c>
      <c r="AS372" s="18" t="s">
        <v>5879</v>
      </c>
      <c r="AT372" s="18">
        <v>0</v>
      </c>
      <c r="AU372" s="18">
        <v>0</v>
      </c>
      <c r="AV372" s="18">
        <v>0</v>
      </c>
      <c r="AW372" s="18">
        <v>0</v>
      </c>
      <c r="AX372" s="18"/>
      <c r="AY372" s="18"/>
      <c r="AZ372" s="18"/>
      <c r="BA372" s="18"/>
      <c r="BB372" s="18"/>
      <c r="BC372" s="18"/>
      <c r="BD372" s="18"/>
      <c r="BE372" s="18"/>
      <c r="BF372" s="18"/>
      <c r="BG372" s="18"/>
      <c r="BH372" s="18"/>
      <c r="BI372" s="18"/>
      <c r="BJ372" s="18"/>
      <c r="BK372" s="18"/>
      <c r="BL372" s="18"/>
      <c r="BM372" s="18"/>
      <c r="BN372" s="18"/>
      <c r="BO372" s="18"/>
      <c r="BP372" s="18"/>
      <c r="BQ372" s="18"/>
      <c r="BR372" s="18"/>
      <c r="BS372" s="18"/>
      <c r="BT372" s="18"/>
      <c r="BU372" s="18"/>
      <c r="BV372" s="18"/>
      <c r="BW372" s="18"/>
      <c r="BX372" s="18"/>
      <c r="BY372" s="18"/>
      <c r="BZ372" s="18"/>
      <c r="CA372" s="18"/>
      <c r="CB372" s="18"/>
      <c r="CC372" s="18"/>
      <c r="CD372" s="18"/>
      <c r="CE372" s="18"/>
      <c r="CF372" s="18"/>
      <c r="CG372" s="18"/>
      <c r="CH372" s="18"/>
      <c r="CI372" s="18"/>
      <c r="CJ372" s="18" t="s">
        <v>5125</v>
      </c>
      <c r="CK372" s="18" t="s">
        <v>5128</v>
      </c>
      <c r="CL372" s="18"/>
      <c r="CM372" s="18"/>
      <c r="CN372" s="18"/>
      <c r="CO372" s="21"/>
      <c r="CP372" s="18" t="s">
        <v>5079</v>
      </c>
      <c r="CQ372" s="18"/>
      <c r="CR372" s="21"/>
      <c r="CS372" s="18"/>
      <c r="CT372" s="31"/>
      <c r="CU372" s="33"/>
      <c r="CV372" s="67" t="str">
        <f>FLEET7[[#This Row],[Category]]</f>
        <v>Man Lift</v>
      </c>
      <c r="CW372" s="22" t="str">
        <f t="shared" si="10"/>
        <v>ML-06</v>
      </c>
      <c r="CX372" s="22" t="str">
        <f>IFERROR(TRIM(MID(FLEET7[[#This Row],[Secondary Asset Identifier]], FIND(" - ", FLEET7[[#This Row],[Secondary Asset Identifier]]) + 3, LEN(FLEET7[[#This Row],[Secondary Asset Identifier]]))),FLEET7[[#This Row],[Emp ID]])</f>
        <v/>
      </c>
      <c r="CY37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2" s="22" t="str">
        <f>FLEET7[[#This Row],[Assigned]]</f>
        <v/>
      </c>
      <c r="DA372" s="22" t="str">
        <f t="shared" si="11"/>
        <v>ML-06</v>
      </c>
    </row>
    <row r="373" spans="1:105" x14ac:dyDescent="0.3">
      <c r="A373" s="17" t="s">
        <v>5060</v>
      </c>
      <c r="B373" s="18" t="s">
        <v>5061</v>
      </c>
      <c r="C373" s="18" t="s">
        <v>5822</v>
      </c>
      <c r="D373" s="18" t="s">
        <v>5121</v>
      </c>
      <c r="E373" s="18" t="s">
        <v>4481</v>
      </c>
      <c r="F373" s="18" t="s">
        <v>4486</v>
      </c>
      <c r="G373" s="18">
        <v>2016</v>
      </c>
      <c r="H373" s="18" t="s">
        <v>5127</v>
      </c>
      <c r="I373" s="19"/>
      <c r="J373" s="18"/>
      <c r="K373" s="20">
        <v>45789.395567129599</v>
      </c>
      <c r="L373" s="18" t="s">
        <v>5065</v>
      </c>
      <c r="M373" s="18"/>
      <c r="N373" s="18"/>
      <c r="O373" s="18"/>
      <c r="P373" s="18"/>
      <c r="Q373" s="18"/>
      <c r="R373" s="18" t="s">
        <v>5089</v>
      </c>
      <c r="S373" s="18"/>
      <c r="T373" s="18" t="s">
        <v>5067</v>
      </c>
      <c r="U373" s="18" t="s">
        <v>5068</v>
      </c>
      <c r="V373" s="18">
        <v>244</v>
      </c>
      <c r="W373" s="18">
        <v>75.400000000000006</v>
      </c>
      <c r="X373" s="18">
        <v>75.400000000000006</v>
      </c>
      <c r="Y373" s="18">
        <v>2066</v>
      </c>
      <c r="Z373" s="18">
        <v>2066</v>
      </c>
      <c r="AA373" s="18"/>
      <c r="AB373" s="18" t="s">
        <v>5968</v>
      </c>
      <c r="AC373" s="18"/>
      <c r="AD373" s="18"/>
      <c r="AE373" s="18"/>
      <c r="AF373" s="18"/>
      <c r="AG373" s="18"/>
      <c r="AH373" s="18"/>
      <c r="AI373" s="18"/>
      <c r="AJ373" s="18"/>
      <c r="AK373" s="18"/>
      <c r="AL373" s="18"/>
      <c r="AM373" s="18"/>
      <c r="AN373" s="18"/>
      <c r="AO373" s="18" t="s">
        <v>5070</v>
      </c>
      <c r="AP373" s="18"/>
      <c r="AQ373" s="18">
        <v>0</v>
      </c>
      <c r="AR373" s="18">
        <v>0</v>
      </c>
      <c r="AS373" s="18" t="s">
        <v>5879</v>
      </c>
      <c r="AT373" s="18">
        <v>0</v>
      </c>
      <c r="AU373" s="18">
        <v>0</v>
      </c>
      <c r="AV373" s="18">
        <v>0</v>
      </c>
      <c r="AW373" s="18">
        <v>0</v>
      </c>
      <c r="AX373" s="18"/>
      <c r="AY373" s="18"/>
      <c r="AZ373" s="18"/>
      <c r="BA373" s="18"/>
      <c r="BB373" s="18"/>
      <c r="BC373" s="18"/>
      <c r="BD373" s="18"/>
      <c r="BE373" s="18"/>
      <c r="BF373" s="18"/>
      <c r="BG373" s="18"/>
      <c r="BH373" s="18"/>
      <c r="BI373" s="18"/>
      <c r="BJ373" s="18"/>
      <c r="BK373" s="18"/>
      <c r="BL373" s="18"/>
      <c r="BM373" s="18"/>
      <c r="BN373" s="18"/>
      <c r="BO373" s="18"/>
      <c r="BP373" s="18"/>
      <c r="BQ373" s="18"/>
      <c r="BR373" s="18"/>
      <c r="BS373" s="18"/>
      <c r="BT373" s="18"/>
      <c r="BU373" s="18"/>
      <c r="BV373" s="18"/>
      <c r="BW373" s="18"/>
      <c r="BX373" s="18"/>
      <c r="BY373" s="18"/>
      <c r="BZ373" s="18"/>
      <c r="CA373" s="18"/>
      <c r="CB373" s="18"/>
      <c r="CC373" s="18"/>
      <c r="CD373" s="18"/>
      <c r="CE373" s="18"/>
      <c r="CF373" s="18"/>
      <c r="CG373" s="18"/>
      <c r="CH373" s="18"/>
      <c r="CI373" s="18"/>
      <c r="CJ373" s="18" t="s">
        <v>5125</v>
      </c>
      <c r="CK373" s="18" t="s">
        <v>5793</v>
      </c>
      <c r="CL373" s="18"/>
      <c r="CM373" s="18"/>
      <c r="CN373" s="18"/>
      <c r="CO373" s="21"/>
      <c r="CP373" s="21" t="s">
        <v>5079</v>
      </c>
      <c r="CQ373" s="18"/>
      <c r="CR373" s="21"/>
      <c r="CS373" s="18"/>
      <c r="CT373" s="31"/>
      <c r="CU373" s="33"/>
      <c r="CV373" s="67" t="str">
        <f>FLEET7[[#This Row],[Category]]</f>
        <v>Man Lift</v>
      </c>
      <c r="CW373" s="22" t="str">
        <f t="shared" si="10"/>
        <v>ML-07</v>
      </c>
      <c r="CX373" s="22" t="str">
        <f>IFERROR(TRIM(MID(FLEET7[[#This Row],[Secondary Asset Identifier]], FIND(" - ", FLEET7[[#This Row],[Secondary Asset Identifier]]) + 3, LEN(FLEET7[[#This Row],[Secondary Asset Identifier]]))),FLEET7[[#This Row],[Emp ID]])</f>
        <v/>
      </c>
      <c r="CY37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3" s="22" t="str">
        <f>FLEET7[[#This Row],[Assigned]]</f>
        <v/>
      </c>
      <c r="DA373" s="22" t="str">
        <f t="shared" si="11"/>
        <v>ML-07</v>
      </c>
    </row>
    <row r="374" spans="1:105" x14ac:dyDescent="0.3">
      <c r="A374" s="17" t="s">
        <v>5060</v>
      </c>
      <c r="B374" s="18" t="s">
        <v>5061</v>
      </c>
      <c r="C374" s="18" t="s">
        <v>7520</v>
      </c>
      <c r="D374" s="18" t="s">
        <v>5121</v>
      </c>
      <c r="E374" s="18" t="s">
        <v>4660</v>
      </c>
      <c r="F374" s="18" t="s">
        <v>5970</v>
      </c>
      <c r="G374" s="18">
        <v>2013</v>
      </c>
      <c r="H374" s="18" t="s">
        <v>5127</v>
      </c>
      <c r="I374" s="19"/>
      <c r="J374" s="18"/>
      <c r="K374" s="20">
        <v>45788.496562499997</v>
      </c>
      <c r="L374" s="18" t="s">
        <v>5191</v>
      </c>
      <c r="M374" s="18"/>
      <c r="N374" s="18"/>
      <c r="O374" s="18"/>
      <c r="P374" s="18"/>
      <c r="Q374" s="18"/>
      <c r="R374" s="18" t="s">
        <v>8517</v>
      </c>
      <c r="S374" s="18"/>
      <c r="T374" s="18" t="s">
        <v>5067</v>
      </c>
      <c r="U374" s="18" t="s">
        <v>1456</v>
      </c>
      <c r="V374" s="18">
        <v>523</v>
      </c>
      <c r="W374" s="18">
        <v>892.5</v>
      </c>
      <c r="X374" s="18">
        <v>892.5</v>
      </c>
      <c r="Y374" s="18">
        <v>3334</v>
      </c>
      <c r="Z374" s="18">
        <v>3334</v>
      </c>
      <c r="AA374" s="18"/>
      <c r="AB374" s="18" t="s">
        <v>8285</v>
      </c>
      <c r="AC374" s="18"/>
      <c r="AD374" s="18"/>
      <c r="AE374" s="18"/>
      <c r="AF374" s="18"/>
      <c r="AG374" s="18"/>
      <c r="AH374" s="18"/>
      <c r="AI374" s="18"/>
      <c r="AJ374" s="18"/>
      <c r="AK374" s="18"/>
      <c r="AL374" s="18"/>
      <c r="AM374" s="18"/>
      <c r="AN374" s="18"/>
      <c r="AO374" s="18" t="s">
        <v>5070</v>
      </c>
      <c r="AP374" s="18"/>
      <c r="AQ374" s="18">
        <v>0</v>
      </c>
      <c r="AR374" s="18">
        <v>0</v>
      </c>
      <c r="AS374" s="18" t="s">
        <v>5879</v>
      </c>
      <c r="AT374" s="18">
        <v>0</v>
      </c>
      <c r="AU374" s="18">
        <v>0</v>
      </c>
      <c r="AV374" s="18">
        <v>0</v>
      </c>
      <c r="AW374" s="18">
        <v>0</v>
      </c>
      <c r="AX374" s="18"/>
      <c r="AY374" s="18"/>
      <c r="AZ374" s="18"/>
      <c r="BA374" s="18"/>
      <c r="BB374" s="18"/>
      <c r="BC374" s="18"/>
      <c r="BD374" s="18"/>
      <c r="BE374" s="18"/>
      <c r="BF374" s="18"/>
      <c r="BG374" s="18"/>
      <c r="BH374" s="18"/>
      <c r="BI374" s="18"/>
      <c r="BJ374" s="18"/>
      <c r="BK374" s="18"/>
      <c r="BL374" s="18"/>
      <c r="BM374" s="18"/>
      <c r="BN374" s="18"/>
      <c r="BO374" s="18"/>
      <c r="BP374" s="18"/>
      <c r="BQ374" s="18"/>
      <c r="BR374" s="18"/>
      <c r="BS374" s="18"/>
      <c r="BT374" s="18"/>
      <c r="BU374" s="18"/>
      <c r="BV374" s="18"/>
      <c r="BW374" s="18"/>
      <c r="BX374" s="18"/>
      <c r="BY374" s="18"/>
      <c r="BZ374" s="18"/>
      <c r="CA374" s="18"/>
      <c r="CB374" s="18"/>
      <c r="CC374" s="18"/>
      <c r="CD374" s="18"/>
      <c r="CE374" s="18"/>
      <c r="CF374" s="18"/>
      <c r="CG374" s="18"/>
      <c r="CH374" s="18"/>
      <c r="CI374" s="18"/>
      <c r="CJ374" s="18" t="s">
        <v>5125</v>
      </c>
      <c r="CK374" s="18" t="s">
        <v>7652</v>
      </c>
      <c r="CL374" s="18"/>
      <c r="CM374" s="18"/>
      <c r="CN374" s="18"/>
      <c r="CO374" s="21"/>
      <c r="CP374" s="21" t="s">
        <v>5079</v>
      </c>
      <c r="CQ374" s="18"/>
      <c r="CR374" s="21"/>
      <c r="CS374" s="18"/>
      <c r="CT374" s="31"/>
      <c r="CU374" s="33"/>
      <c r="CV374" s="67" t="str">
        <f>FLEET7[[#This Row],[Category]]</f>
        <v>Man Lift</v>
      </c>
      <c r="CW374" s="22" t="str">
        <f t="shared" si="10"/>
        <v>ML-08</v>
      </c>
      <c r="CX374" s="22" t="str">
        <f>IFERROR(TRIM(MID(FLEET7[[#This Row],[Secondary Asset Identifier]], FIND(" - ", FLEET7[[#This Row],[Secondary Asset Identifier]]) + 3, LEN(FLEET7[[#This Row],[Secondary Asset Identifier]]))),FLEET7[[#This Row],[Emp ID]])</f>
        <v/>
      </c>
      <c r="CY37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4" s="22" t="str">
        <f>FLEET7[[#This Row],[Assigned]]</f>
        <v/>
      </c>
      <c r="DA374" s="22" t="str">
        <f t="shared" si="11"/>
        <v>ML-08</v>
      </c>
    </row>
    <row r="375" spans="1:105" x14ac:dyDescent="0.3">
      <c r="A375" s="17" t="s">
        <v>5060</v>
      </c>
      <c r="B375" s="18" t="s">
        <v>5061</v>
      </c>
      <c r="C375" s="18" t="s">
        <v>5969</v>
      </c>
      <c r="D375" s="18" t="s">
        <v>5121</v>
      </c>
      <c r="E375" s="18" t="s">
        <v>4660</v>
      </c>
      <c r="F375" s="18" t="s">
        <v>5970</v>
      </c>
      <c r="G375" s="18">
        <v>2014</v>
      </c>
      <c r="H375" s="18" t="s">
        <v>5127</v>
      </c>
      <c r="I375" s="19"/>
      <c r="J375" s="18"/>
      <c r="K375" s="20">
        <v>45788.799340277801</v>
      </c>
      <c r="L375" s="18" t="s">
        <v>5191</v>
      </c>
      <c r="M375" s="18"/>
      <c r="N375" s="18"/>
      <c r="O375" s="18"/>
      <c r="P375" s="18"/>
      <c r="Q375" s="18"/>
      <c r="R375" s="18" t="s">
        <v>8518</v>
      </c>
      <c r="S375" s="18"/>
      <c r="T375" s="18" t="s">
        <v>5067</v>
      </c>
      <c r="U375" s="18" t="s">
        <v>1456</v>
      </c>
      <c r="V375" s="18">
        <v>234</v>
      </c>
      <c r="W375" s="18">
        <v>97.6</v>
      </c>
      <c r="X375" s="18">
        <v>97.6</v>
      </c>
      <c r="Y375" s="18">
        <v>3278</v>
      </c>
      <c r="Z375" s="18">
        <v>3278</v>
      </c>
      <c r="AA375" s="18"/>
      <c r="AB375" s="18" t="s">
        <v>5971</v>
      </c>
      <c r="AC375" s="18"/>
      <c r="AD375" s="18"/>
      <c r="AE375" s="18"/>
      <c r="AF375" s="18"/>
      <c r="AG375" s="18"/>
      <c r="AH375" s="18"/>
      <c r="AI375" s="18"/>
      <c r="AJ375" s="18"/>
      <c r="AK375" s="18"/>
      <c r="AL375" s="18"/>
      <c r="AM375" s="18"/>
      <c r="AN375" s="18"/>
      <c r="AO375" s="18" t="s">
        <v>5070</v>
      </c>
      <c r="AP375" s="18"/>
      <c r="AQ375" s="18">
        <v>0</v>
      </c>
      <c r="AR375" s="18">
        <v>0</v>
      </c>
      <c r="AS375" s="18" t="s">
        <v>5879</v>
      </c>
      <c r="AT375" s="18">
        <v>0</v>
      </c>
      <c r="AU375" s="18">
        <v>0</v>
      </c>
      <c r="AV375" s="18">
        <v>0</v>
      </c>
      <c r="AW375" s="18">
        <v>0</v>
      </c>
      <c r="AX375" s="18"/>
      <c r="AY375" s="18"/>
      <c r="AZ375" s="18"/>
      <c r="BA375" s="18"/>
      <c r="BB375" s="18"/>
      <c r="BC375" s="18"/>
      <c r="BD375" s="18"/>
      <c r="BE375" s="18"/>
      <c r="BF375" s="18"/>
      <c r="BG375" s="18"/>
      <c r="BH375" s="18"/>
      <c r="BI375" s="18"/>
      <c r="BJ375" s="18"/>
      <c r="BK375" s="18"/>
      <c r="BL375" s="18"/>
      <c r="BM375" s="18"/>
      <c r="BN375" s="18"/>
      <c r="BO375" s="18"/>
      <c r="BP375" s="18"/>
      <c r="BQ375" s="18"/>
      <c r="BR375" s="18"/>
      <c r="BS375" s="18"/>
      <c r="BT375" s="18"/>
      <c r="BU375" s="18"/>
      <c r="BV375" s="18"/>
      <c r="BW375" s="18"/>
      <c r="BX375" s="18"/>
      <c r="BY375" s="18"/>
      <c r="BZ375" s="18"/>
      <c r="CA375" s="18"/>
      <c r="CB375" s="18"/>
      <c r="CC375" s="18"/>
      <c r="CD375" s="18"/>
      <c r="CE375" s="18"/>
      <c r="CF375" s="18"/>
      <c r="CG375" s="18"/>
      <c r="CH375" s="18"/>
      <c r="CI375" s="18"/>
      <c r="CJ375" s="18" t="s">
        <v>5125</v>
      </c>
      <c r="CK375" s="18" t="s">
        <v>5972</v>
      </c>
      <c r="CL375" s="18"/>
      <c r="CM375" s="18"/>
      <c r="CN375" s="18"/>
      <c r="CO375" s="21"/>
      <c r="CP375" s="18" t="s">
        <v>5079</v>
      </c>
      <c r="CQ375" s="18"/>
      <c r="CR375" s="21"/>
      <c r="CS375" s="18"/>
      <c r="CT375" s="31"/>
      <c r="CU375" s="33"/>
      <c r="CV375" s="67" t="str">
        <f>FLEET7[[#This Row],[Category]]</f>
        <v>Man Lift</v>
      </c>
      <c r="CW375" s="22" t="str">
        <f t="shared" si="10"/>
        <v>ML-09</v>
      </c>
      <c r="CX375" s="22" t="str">
        <f>IFERROR(TRIM(MID(FLEET7[[#This Row],[Secondary Asset Identifier]], FIND(" - ", FLEET7[[#This Row],[Secondary Asset Identifier]]) + 3, LEN(FLEET7[[#This Row],[Secondary Asset Identifier]]))),FLEET7[[#This Row],[Emp ID]])</f>
        <v/>
      </c>
      <c r="CY37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5" s="22" t="str">
        <f>FLEET7[[#This Row],[Assigned]]</f>
        <v/>
      </c>
      <c r="DA375" s="22" t="str">
        <f t="shared" si="11"/>
        <v>ML-09</v>
      </c>
    </row>
    <row r="376" spans="1:105" x14ac:dyDescent="0.3">
      <c r="A376" s="17" t="s">
        <v>5060</v>
      </c>
      <c r="B376" s="18" t="s">
        <v>5061</v>
      </c>
      <c r="C376" s="18" t="s">
        <v>4487</v>
      </c>
      <c r="D376" s="18" t="s">
        <v>5291</v>
      </c>
      <c r="E376" s="18" t="s">
        <v>4488</v>
      </c>
      <c r="F376" s="18" t="s">
        <v>3824</v>
      </c>
      <c r="G376" s="18"/>
      <c r="H376" s="18" t="s">
        <v>5798</v>
      </c>
      <c r="I376" s="19"/>
      <c r="J376" s="18"/>
      <c r="K376" s="20">
        <v>45377.683344907397</v>
      </c>
      <c r="L376" s="18" t="s">
        <v>5781</v>
      </c>
      <c r="M376" s="18"/>
      <c r="N376" s="18"/>
      <c r="O376" s="18"/>
      <c r="P376" s="18"/>
      <c r="Q376" s="18"/>
      <c r="R376" s="18" t="s">
        <v>5799</v>
      </c>
      <c r="S376" s="18"/>
      <c r="T376" s="18" t="s">
        <v>5067</v>
      </c>
      <c r="U376" s="18" t="s">
        <v>5232</v>
      </c>
      <c r="V376" s="18"/>
      <c r="W376" s="18">
        <v>0</v>
      </c>
      <c r="X376" s="18">
        <v>0</v>
      </c>
      <c r="Y376" s="18">
        <v>0</v>
      </c>
      <c r="Z376" s="18">
        <v>0</v>
      </c>
      <c r="AA376" s="18"/>
      <c r="AB376" s="18"/>
      <c r="AC376" s="18"/>
      <c r="AD376" s="18"/>
      <c r="AE376" s="18"/>
      <c r="AF376" s="18"/>
      <c r="AG376" s="18"/>
      <c r="AH376" s="18" t="s">
        <v>4489</v>
      </c>
      <c r="AI376" s="18"/>
      <c r="AJ376" s="18"/>
      <c r="AK376" s="18"/>
      <c r="AL376" s="18"/>
      <c r="AM376" s="18"/>
      <c r="AN376" s="18"/>
      <c r="AO376" s="18" t="s">
        <v>5070</v>
      </c>
      <c r="AP376" s="18" t="s">
        <v>5071</v>
      </c>
      <c r="AQ376" s="18"/>
      <c r="AR376" s="18">
        <v>0</v>
      </c>
      <c r="AS376" s="18" t="s">
        <v>5879</v>
      </c>
      <c r="AT376" s="18"/>
      <c r="AU376" s="18">
        <v>0</v>
      </c>
      <c r="AV376" s="18">
        <v>0</v>
      </c>
      <c r="AW376" s="18">
        <v>0</v>
      </c>
      <c r="AX376" s="18"/>
      <c r="AY376" s="18"/>
      <c r="AZ376" s="18"/>
      <c r="BA376" s="18"/>
      <c r="BB376" s="18"/>
      <c r="BC376" s="18"/>
      <c r="BD376" s="18"/>
      <c r="BE376" s="18"/>
      <c r="BF376" s="18"/>
      <c r="BG376" s="18"/>
      <c r="BH376" s="18"/>
      <c r="BI376" s="18"/>
      <c r="BJ376" s="18"/>
      <c r="BK376" s="18"/>
      <c r="BL376" s="18"/>
      <c r="BM376" s="18"/>
      <c r="BN376" s="18"/>
      <c r="BO376" s="18"/>
      <c r="BP376" s="18"/>
      <c r="BQ376" s="18"/>
      <c r="BR376" s="18"/>
      <c r="BS376" s="18"/>
      <c r="BT376" s="18"/>
      <c r="BU376" s="18"/>
      <c r="BV376" s="18"/>
      <c r="BW376" s="18"/>
      <c r="BX376" s="18"/>
      <c r="BY376" s="18"/>
      <c r="BZ376" s="18"/>
      <c r="CA376" s="18"/>
      <c r="CB376" s="18"/>
      <c r="CC376" s="18"/>
      <c r="CD376" s="18"/>
      <c r="CE376" s="18"/>
      <c r="CF376" s="18"/>
      <c r="CG376" s="18"/>
      <c r="CH376" s="18"/>
      <c r="CI376" s="18"/>
      <c r="CJ376" s="18"/>
      <c r="CK376" s="18"/>
      <c r="CL376" s="18"/>
      <c r="CM376" s="18"/>
      <c r="CN376" s="18"/>
      <c r="CO376" s="21"/>
      <c r="CP376" s="18" t="s">
        <v>5079</v>
      </c>
      <c r="CQ376" s="18"/>
      <c r="CR376" s="21"/>
      <c r="CS376" s="18"/>
      <c r="CT376" s="31"/>
      <c r="CU376" s="33"/>
      <c r="CV376" s="67" t="str">
        <f>FLEET7[[#This Row],[Category]]</f>
        <v>Attachment</v>
      </c>
      <c r="CW376" s="22" t="str">
        <f t="shared" si="10"/>
        <v>mower attachment</v>
      </c>
      <c r="CX376" s="22" t="str">
        <f>IFERROR(TRIM(MID(FLEET7[[#This Row],[Secondary Asset Identifier]], FIND(" - ", FLEET7[[#This Row],[Secondary Asset Identifier]]) + 3, LEN(FLEET7[[#This Row],[Secondary Asset Identifier]]))),FLEET7[[#This Row],[Emp ID]])</f>
        <v>Mower King</v>
      </c>
      <c r="CY37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Mower King</v>
      </c>
      <c r="CZ376" s="22" t="str">
        <f>FLEET7[[#This Row],[Assigned]]</f>
        <v>Mower King</v>
      </c>
      <c r="DA376" s="22" t="str">
        <f t="shared" si="11"/>
        <v>mower attachment</v>
      </c>
    </row>
    <row r="377" spans="1:105" x14ac:dyDescent="0.3">
      <c r="A377" s="17" t="s">
        <v>5060</v>
      </c>
      <c r="B377" s="18" t="s">
        <v>5061</v>
      </c>
      <c r="C377" s="18" t="s">
        <v>4490</v>
      </c>
      <c r="D377" s="18" t="s">
        <v>5291</v>
      </c>
      <c r="E377" s="18" t="s">
        <v>1018</v>
      </c>
      <c r="F377" s="18" t="s">
        <v>4492</v>
      </c>
      <c r="G377" s="18"/>
      <c r="H377" s="18" t="s">
        <v>5798</v>
      </c>
      <c r="I377" s="19"/>
      <c r="J377" s="18"/>
      <c r="K377" s="20"/>
      <c r="L377" s="18"/>
      <c r="M377" s="18"/>
      <c r="N377" s="18"/>
      <c r="O377" s="18"/>
      <c r="P377" s="18"/>
      <c r="Q377" s="18"/>
      <c r="R377" s="18"/>
      <c r="S377" s="18"/>
      <c r="T377" s="18" t="s">
        <v>5067</v>
      </c>
      <c r="U377" s="18" t="s">
        <v>5232</v>
      </c>
      <c r="V377" s="18"/>
      <c r="W377" s="18"/>
      <c r="X377" s="18"/>
      <c r="Y377" s="18"/>
      <c r="Z377" s="18"/>
      <c r="AA377" s="18"/>
      <c r="AB377" s="18" t="s">
        <v>4491</v>
      </c>
      <c r="AC377" s="18"/>
      <c r="AD377" s="18"/>
      <c r="AE377" s="18"/>
      <c r="AF377" s="18"/>
      <c r="AG377" s="18"/>
      <c r="AH377" s="18" t="s">
        <v>4493</v>
      </c>
      <c r="AI377" s="18"/>
      <c r="AJ377" s="18"/>
      <c r="AK377" s="18"/>
      <c r="AL377" s="18"/>
      <c r="AM377" s="18"/>
      <c r="AN377" s="18"/>
      <c r="AO377" s="18" t="s">
        <v>5070</v>
      </c>
      <c r="AP377" s="18" t="s">
        <v>5071</v>
      </c>
      <c r="AQ377" s="18"/>
      <c r="AR377" s="18">
        <v>0</v>
      </c>
      <c r="AS377" s="18" t="s">
        <v>5879</v>
      </c>
      <c r="AT377" s="18"/>
      <c r="AU377" s="18">
        <v>0</v>
      </c>
      <c r="AV377" s="18">
        <v>0</v>
      </c>
      <c r="AW377" s="18">
        <v>0</v>
      </c>
      <c r="AX377" s="18"/>
      <c r="AY377" s="18"/>
      <c r="AZ377" s="18"/>
      <c r="BA377" s="18"/>
      <c r="BB377" s="18"/>
      <c r="BC377" s="18"/>
      <c r="BD377" s="18"/>
      <c r="BE377" s="18"/>
      <c r="BF377" s="18"/>
      <c r="BG377" s="18"/>
      <c r="BH377" s="18"/>
      <c r="BI377" s="18"/>
      <c r="BJ377" s="18"/>
      <c r="BK377" s="18"/>
      <c r="BL377" s="18"/>
      <c r="BM377" s="18"/>
      <c r="BN377" s="18"/>
      <c r="BO377" s="18"/>
      <c r="BP377" s="18"/>
      <c r="BQ377" s="18"/>
      <c r="BR377" s="18"/>
      <c r="BS377" s="18"/>
      <c r="BT377" s="18"/>
      <c r="BU377" s="18"/>
      <c r="BV377" s="18"/>
      <c r="BW377" s="18"/>
      <c r="BX377" s="18"/>
      <c r="BY377" s="18"/>
      <c r="BZ377" s="18"/>
      <c r="CA377" s="18"/>
      <c r="CB377" s="18"/>
      <c r="CC377" s="18"/>
      <c r="CD377" s="18"/>
      <c r="CE377" s="18"/>
      <c r="CF377" s="18"/>
      <c r="CG377" s="18"/>
      <c r="CH377" s="18"/>
      <c r="CI377" s="18"/>
      <c r="CJ377" s="18"/>
      <c r="CK377" s="18"/>
      <c r="CL377" s="18"/>
      <c r="CM377" s="18"/>
      <c r="CN377" s="18"/>
      <c r="CO377" s="21"/>
      <c r="CP377" s="18" t="s">
        <v>5079</v>
      </c>
      <c r="CQ377" s="18"/>
      <c r="CR377" s="21"/>
      <c r="CS377" s="18"/>
      <c r="CT377" s="31"/>
      <c r="CU377" s="33"/>
      <c r="CV377" s="67" t="str">
        <f>FLEET7[[#This Row],[Category]]</f>
        <v>Attachment</v>
      </c>
      <c r="CW377" s="22" t="str">
        <f t="shared" si="10"/>
        <v>Mower attachment Cat</v>
      </c>
      <c r="CX377" s="22" t="str">
        <f>IFERROR(TRIM(MID(FLEET7[[#This Row],[Secondary Asset Identifier]], FIND(" - ", FLEET7[[#This Row],[Secondary Asset Identifier]]) + 3, LEN(FLEET7[[#This Row],[Secondary Asset Identifier]]))),FLEET7[[#This Row],[Emp ID]])</f>
        <v/>
      </c>
      <c r="CY37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77" s="22" t="str">
        <f>FLEET7[[#This Row],[Assigned]]</f>
        <v/>
      </c>
      <c r="DA377" s="22" t="str">
        <f t="shared" si="11"/>
        <v>Mower attachment Cat</v>
      </c>
    </row>
    <row r="378" spans="1:105" x14ac:dyDescent="0.3">
      <c r="A378" s="17" t="s">
        <v>5060</v>
      </c>
      <c r="B378" s="18" t="s">
        <v>5061</v>
      </c>
      <c r="C378" s="18" t="s">
        <v>3461</v>
      </c>
      <c r="D378" s="18" t="s">
        <v>5062</v>
      </c>
      <c r="E378" s="18" t="s">
        <v>571</v>
      </c>
      <c r="F378" s="18" t="s">
        <v>570</v>
      </c>
      <c r="G378" s="18">
        <v>2017</v>
      </c>
      <c r="H378" s="18" t="s">
        <v>7999</v>
      </c>
      <c r="I378" s="19"/>
      <c r="J378" s="18"/>
      <c r="K378" s="20">
        <v>45789.315543981502</v>
      </c>
      <c r="L378" s="18" t="s">
        <v>5164</v>
      </c>
      <c r="M378" s="18"/>
      <c r="N378" s="18"/>
      <c r="O378" s="18"/>
      <c r="P378" s="18"/>
      <c r="Q378" s="18"/>
      <c r="R378" s="18" t="s">
        <v>5393</v>
      </c>
      <c r="S378" s="18"/>
      <c r="T378" s="18" t="s">
        <v>5067</v>
      </c>
      <c r="U378" s="18" t="s">
        <v>5068</v>
      </c>
      <c r="V378" s="18">
        <v>374</v>
      </c>
      <c r="W378" s="18">
        <v>67161.7</v>
      </c>
      <c r="X378" s="18">
        <v>67161.7</v>
      </c>
      <c r="Y378" s="18">
        <v>5231</v>
      </c>
      <c r="Z378" s="18">
        <v>5231</v>
      </c>
      <c r="AA378" s="18" t="s">
        <v>3461</v>
      </c>
      <c r="AB378" s="18" t="s">
        <v>884</v>
      </c>
      <c r="AC378" s="18" t="s">
        <v>5214</v>
      </c>
      <c r="AD378" s="18" t="s">
        <v>3462</v>
      </c>
      <c r="AE378" s="18" t="s">
        <v>5069</v>
      </c>
      <c r="AF378" s="18"/>
      <c r="AG378" s="18"/>
      <c r="AH378" s="18" t="s">
        <v>883</v>
      </c>
      <c r="AI378" s="18"/>
      <c r="AJ378" s="18"/>
      <c r="AK378" s="18"/>
      <c r="AL378" s="18"/>
      <c r="AM378" s="18"/>
      <c r="AN378" s="18"/>
      <c r="AO378" s="18" t="s">
        <v>5070</v>
      </c>
      <c r="AP378" s="18" t="s">
        <v>5071</v>
      </c>
      <c r="AQ378" s="18">
        <v>0</v>
      </c>
      <c r="AR378" s="18">
        <v>0</v>
      </c>
      <c r="AS378" s="18" t="s">
        <v>5879</v>
      </c>
      <c r="AT378" s="18">
        <v>0</v>
      </c>
      <c r="AU378" s="18">
        <v>0</v>
      </c>
      <c r="AV378" s="18">
        <v>0</v>
      </c>
      <c r="AW378" s="18">
        <v>0</v>
      </c>
      <c r="AX378" s="18"/>
      <c r="AY378" s="18" t="s">
        <v>5203</v>
      </c>
      <c r="AZ378" s="18">
        <v>0</v>
      </c>
      <c r="BA378" s="18">
        <v>0</v>
      </c>
      <c r="BB378" s="18">
        <v>0</v>
      </c>
      <c r="BC378" s="18"/>
      <c r="BD378" s="18"/>
      <c r="BE378" s="18"/>
      <c r="BF378" s="18" t="s">
        <v>631</v>
      </c>
      <c r="BG378" s="18"/>
      <c r="BH378" s="18"/>
      <c r="BI378" s="18"/>
      <c r="BJ378" s="18"/>
      <c r="BK378" s="18"/>
      <c r="BL378" s="18"/>
      <c r="BM378" s="18"/>
      <c r="BN378" s="18"/>
      <c r="BO378" s="18"/>
      <c r="BP378" s="18"/>
      <c r="BQ378" s="18"/>
      <c r="BR378" s="18"/>
      <c r="BS378" s="18"/>
      <c r="BT378" s="18"/>
      <c r="BU378" s="18"/>
      <c r="BV378" s="18"/>
      <c r="BW378" s="18"/>
      <c r="BX378" s="18"/>
      <c r="BY378" s="18"/>
      <c r="BZ378" s="18"/>
      <c r="CA378" s="18"/>
      <c r="CB378" s="18"/>
      <c r="CC378" s="18"/>
      <c r="CD378" s="18"/>
      <c r="CE378" s="18"/>
      <c r="CF378" s="18"/>
      <c r="CG378" s="18"/>
      <c r="CH378" s="18"/>
      <c r="CI378" s="18"/>
      <c r="CJ378" s="18" t="s">
        <v>5076</v>
      </c>
      <c r="CK378" s="18" t="s">
        <v>5215</v>
      </c>
      <c r="CL378" s="18"/>
      <c r="CM378" s="18"/>
      <c r="CN378" s="18"/>
      <c r="CO378" s="21">
        <v>45777</v>
      </c>
      <c r="CP378" s="18" t="s">
        <v>5073</v>
      </c>
      <c r="CQ378" s="18"/>
      <c r="CR378" s="21"/>
      <c r="CS378" s="18"/>
      <c r="CT378" s="31"/>
      <c r="CU378" s="33"/>
      <c r="CV378" s="67" t="str">
        <f>FLEET7[[#This Row],[Category]]</f>
        <v>Truck Mounted Attenuator (TMA)</v>
      </c>
      <c r="CW378" s="22" t="str">
        <f t="shared" si="10"/>
        <v>MT-07</v>
      </c>
      <c r="CX378" s="22" t="str">
        <f>IFERROR(TRIM(MID(FLEET7[[#This Row],[Secondary Asset Identifier]], FIND(" - ", FLEET7[[#This Row],[Secondary Asset Identifier]]) + 3, LEN(FLEET7[[#This Row],[Secondary Asset Identifier]]))),FLEET7[[#This Row],[Emp ID]])</f>
        <v>TMA</v>
      </c>
      <c r="CY37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TMA</v>
      </c>
      <c r="CZ378" s="22" t="str">
        <f>FLEET7[[#This Row],[Assigned]]</f>
        <v>TMA</v>
      </c>
      <c r="DA378" s="22" t="str">
        <f t="shared" si="11"/>
        <v>MT-07</v>
      </c>
    </row>
    <row r="379" spans="1:105" ht="24" x14ac:dyDescent="0.3">
      <c r="A379" s="17" t="s">
        <v>5060</v>
      </c>
      <c r="B379" s="18" t="s">
        <v>5061</v>
      </c>
      <c r="C379" s="18" t="s">
        <v>3349</v>
      </c>
      <c r="D379" s="18" t="s">
        <v>5062</v>
      </c>
      <c r="E379" s="18" t="s">
        <v>571</v>
      </c>
      <c r="F379" s="18" t="s">
        <v>878</v>
      </c>
      <c r="G379" s="18">
        <v>2019</v>
      </c>
      <c r="H379" s="18" t="s">
        <v>5085</v>
      </c>
      <c r="I379" s="19" t="s">
        <v>5138</v>
      </c>
      <c r="J379" s="18"/>
      <c r="K379" s="20">
        <v>45789.428009259304</v>
      </c>
      <c r="L379" s="18" t="s">
        <v>5065</v>
      </c>
      <c r="M379" s="18"/>
      <c r="N379" s="18"/>
      <c r="O379" s="18"/>
      <c r="P379" s="18"/>
      <c r="Q379" s="18"/>
      <c r="R379" s="18" t="s">
        <v>8519</v>
      </c>
      <c r="S379" s="18" t="s">
        <v>3418</v>
      </c>
      <c r="T379" s="18" t="s">
        <v>5067</v>
      </c>
      <c r="U379" s="18" t="s">
        <v>5068</v>
      </c>
      <c r="V379" s="18">
        <v>1013</v>
      </c>
      <c r="W379" s="18">
        <v>189086.8</v>
      </c>
      <c r="X379" s="18">
        <v>189086.8</v>
      </c>
      <c r="Y379" s="18">
        <v>8340</v>
      </c>
      <c r="Z379" s="18">
        <v>8340</v>
      </c>
      <c r="AA379" s="18" t="s">
        <v>7911</v>
      </c>
      <c r="AB379" s="18" t="s">
        <v>882</v>
      </c>
      <c r="AC379" s="18"/>
      <c r="AD379" s="18" t="s">
        <v>881</v>
      </c>
      <c r="AE379" s="18" t="s">
        <v>5069</v>
      </c>
      <c r="AF379" s="18"/>
      <c r="AG379" s="18"/>
      <c r="AH379" s="18" t="s">
        <v>880</v>
      </c>
      <c r="AI379" s="18"/>
      <c r="AJ379" s="18"/>
      <c r="AK379" s="18"/>
      <c r="AL379" s="18"/>
      <c r="AM379" s="18"/>
      <c r="AN379" s="18"/>
      <c r="AO379" s="18" t="s">
        <v>5070</v>
      </c>
      <c r="AP379" s="18" t="s">
        <v>5071</v>
      </c>
      <c r="AQ379" s="18">
        <v>0</v>
      </c>
      <c r="AR379" s="18">
        <v>0</v>
      </c>
      <c r="AS379" s="18" t="s">
        <v>5879</v>
      </c>
      <c r="AT379" s="18">
        <v>0</v>
      </c>
      <c r="AU379" s="18">
        <v>0</v>
      </c>
      <c r="AV379" s="18">
        <v>0</v>
      </c>
      <c r="AW379" s="18">
        <v>0</v>
      </c>
      <c r="AX379" s="18" t="s">
        <v>4494</v>
      </c>
      <c r="AY379" s="18"/>
      <c r="AZ379" s="18">
        <v>0</v>
      </c>
      <c r="BA379" s="18">
        <v>0</v>
      </c>
      <c r="BB379" s="18">
        <v>0</v>
      </c>
      <c r="BC379" s="18"/>
      <c r="BD379" s="18"/>
      <c r="BE379" s="18"/>
      <c r="BF379" s="18" t="s">
        <v>681</v>
      </c>
      <c r="BG379" s="18"/>
      <c r="BH379" s="18"/>
      <c r="BI379" s="18"/>
      <c r="BJ379" s="18"/>
      <c r="BK379" s="18"/>
      <c r="BL379" s="18"/>
      <c r="BM379" s="18"/>
      <c r="BN379" s="18"/>
      <c r="BO379" s="18"/>
      <c r="BP379" s="18"/>
      <c r="BQ379" s="18"/>
      <c r="BR379" s="18"/>
      <c r="BS379" s="18"/>
      <c r="BT379" s="18"/>
      <c r="BU379" s="18"/>
      <c r="BV379" s="18"/>
      <c r="BW379" s="18"/>
      <c r="BX379" s="18"/>
      <c r="BY379" s="18"/>
      <c r="BZ379" s="18"/>
      <c r="CA379" s="18"/>
      <c r="CB379" s="18"/>
      <c r="CC379" s="18"/>
      <c r="CD379" s="18"/>
      <c r="CE379" s="18"/>
      <c r="CF379" s="18"/>
      <c r="CG379" s="18"/>
      <c r="CH379" s="18"/>
      <c r="CI379" s="18"/>
      <c r="CJ379" s="18" t="s">
        <v>5076</v>
      </c>
      <c r="CK379" s="18" t="s">
        <v>5259</v>
      </c>
      <c r="CL379" s="18"/>
      <c r="CM379" s="18"/>
      <c r="CN379" s="18"/>
      <c r="CO379" s="21">
        <v>45991</v>
      </c>
      <c r="CP379" s="18" t="s">
        <v>5073</v>
      </c>
      <c r="CQ379" s="18"/>
      <c r="CR379" s="21"/>
      <c r="CS379" s="18"/>
      <c r="CT379" s="31"/>
      <c r="CU379" s="33"/>
      <c r="CV379" s="67" t="str">
        <f>FLEET7[[#This Row],[Category]]</f>
        <v>Medium Truck</v>
      </c>
      <c r="CW379" s="22" t="str">
        <f t="shared" si="10"/>
        <v>MT-09</v>
      </c>
      <c r="CX379" s="22" t="str">
        <f>IFERROR(TRIM(MID(FLEET7[[#This Row],[Secondary Asset Identifier]], FIND(" - ", FLEET7[[#This Row],[Secondary Asset Identifier]]) + 3, LEN(FLEET7[[#This Row],[Secondary Asset Identifier]]))),FLEET7[[#This Row],[Emp ID]])</f>
        <v>Aparicio, Lorenzo</v>
      </c>
      <c r="CY37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230017</v>
      </c>
      <c r="CZ379" s="22" t="str">
        <f>FLEET7[[#This Row],[Assigned]]</f>
        <v>Aparicio, Lorenzo</v>
      </c>
      <c r="DA379" s="22" t="str">
        <f t="shared" si="11"/>
        <v>MT-09</v>
      </c>
    </row>
    <row r="380" spans="1:105" ht="36" x14ac:dyDescent="0.3">
      <c r="A380" s="17" t="s">
        <v>5060</v>
      </c>
      <c r="B380" s="18" t="s">
        <v>5061</v>
      </c>
      <c r="C380" s="18" t="s">
        <v>8520</v>
      </c>
      <c r="D380" s="18" t="s">
        <v>5062</v>
      </c>
      <c r="E380" s="18" t="s">
        <v>571</v>
      </c>
      <c r="F380" s="18" t="s">
        <v>878</v>
      </c>
      <c r="G380" s="18">
        <v>2018</v>
      </c>
      <c r="H380" s="18" t="s">
        <v>5085</v>
      </c>
      <c r="I380" s="19" t="s">
        <v>5142</v>
      </c>
      <c r="J380" s="18"/>
      <c r="K380" s="20">
        <v>45788.690300925897</v>
      </c>
      <c r="L380" s="18" t="s">
        <v>5191</v>
      </c>
      <c r="M380" s="18"/>
      <c r="N380" s="18"/>
      <c r="O380" s="18"/>
      <c r="P380" s="18"/>
      <c r="Q380" s="18"/>
      <c r="R380" s="18" t="s">
        <v>5066</v>
      </c>
      <c r="S380" s="18" t="s">
        <v>4495</v>
      </c>
      <c r="T380" s="18" t="s">
        <v>5067</v>
      </c>
      <c r="U380" s="18" t="s">
        <v>8133</v>
      </c>
      <c r="V380" s="18">
        <v>1007</v>
      </c>
      <c r="W380" s="18">
        <v>163354.29999999999</v>
      </c>
      <c r="X380" s="18">
        <v>163354.29999999999</v>
      </c>
      <c r="Y380" s="18">
        <v>7513</v>
      </c>
      <c r="Z380" s="18">
        <v>7513</v>
      </c>
      <c r="AA380" s="18"/>
      <c r="AB380" s="18" t="s">
        <v>879</v>
      </c>
      <c r="AC380" s="18"/>
      <c r="AD380" s="18" t="s">
        <v>3350</v>
      </c>
      <c r="AE380" s="18" t="s">
        <v>5069</v>
      </c>
      <c r="AF380" s="18"/>
      <c r="AG380" s="18"/>
      <c r="AH380" s="19" t="s">
        <v>7912</v>
      </c>
      <c r="AI380" s="18"/>
      <c r="AJ380" s="18"/>
      <c r="AK380" s="18"/>
      <c r="AL380" s="18"/>
      <c r="AM380" s="18"/>
      <c r="AN380" s="18"/>
      <c r="AO380" s="18" t="s">
        <v>5070</v>
      </c>
      <c r="AP380" s="18" t="s">
        <v>5071</v>
      </c>
      <c r="AQ380" s="18">
        <v>0</v>
      </c>
      <c r="AR380" s="18">
        <v>0</v>
      </c>
      <c r="AS380" s="18" t="s">
        <v>5879</v>
      </c>
      <c r="AT380" s="18">
        <v>0</v>
      </c>
      <c r="AU380" s="18">
        <v>0</v>
      </c>
      <c r="AV380" s="18">
        <v>0</v>
      </c>
      <c r="AW380" s="18">
        <v>0</v>
      </c>
      <c r="AX380" s="18" t="s">
        <v>4496</v>
      </c>
      <c r="AY380" s="18"/>
      <c r="AZ380" s="18">
        <v>0</v>
      </c>
      <c r="BA380" s="18">
        <v>0</v>
      </c>
      <c r="BB380" s="18">
        <v>0</v>
      </c>
      <c r="BC380" s="18"/>
      <c r="BD380" s="18"/>
      <c r="BE380" s="18"/>
      <c r="BF380" s="18" t="s">
        <v>681</v>
      </c>
      <c r="BG380" s="18"/>
      <c r="BH380" s="18"/>
      <c r="BI380" s="18"/>
      <c r="BJ380" s="18"/>
      <c r="BK380" s="18"/>
      <c r="BL380" s="18"/>
      <c r="BM380" s="18"/>
      <c r="BN380" s="18"/>
      <c r="BO380" s="18"/>
      <c r="BP380" s="18"/>
      <c r="BQ380" s="18"/>
      <c r="BR380" s="18"/>
      <c r="BS380" s="18"/>
      <c r="BT380" s="18"/>
      <c r="BU380" s="18"/>
      <c r="BV380" s="18"/>
      <c r="BW380" s="18"/>
      <c r="BX380" s="18"/>
      <c r="BY380" s="18"/>
      <c r="BZ380" s="18"/>
      <c r="CA380" s="18"/>
      <c r="CB380" s="18"/>
      <c r="CC380" s="18"/>
      <c r="CD380" s="18"/>
      <c r="CE380" s="18"/>
      <c r="CF380" s="18"/>
      <c r="CG380" s="18"/>
      <c r="CH380" s="18"/>
      <c r="CI380" s="18"/>
      <c r="CJ380" s="18" t="s">
        <v>5076</v>
      </c>
      <c r="CK380" s="18" t="s">
        <v>5143</v>
      </c>
      <c r="CL380" s="18"/>
      <c r="CM380" s="18"/>
      <c r="CN380" s="18"/>
      <c r="CO380" s="21">
        <v>46112</v>
      </c>
      <c r="CP380" s="18" t="s">
        <v>5073</v>
      </c>
      <c r="CQ380" s="18"/>
      <c r="CR380" s="21"/>
      <c r="CS380" s="18"/>
      <c r="CT380" s="31"/>
      <c r="CU380" s="33"/>
      <c r="CV380" s="67" t="str">
        <f>FLEET7[[#This Row],[Category]]</f>
        <v>Medium Truck</v>
      </c>
      <c r="CW380" s="22" t="str">
        <f t="shared" si="10"/>
        <v>MT-11</v>
      </c>
      <c r="CX380" s="22" t="str">
        <f>IFERROR(TRIM(MID(FLEET7[[#This Row],[Secondary Asset Identifier]], FIND(" - ", FLEET7[[#This Row],[Secondary Asset Identifier]]) + 3, LEN(FLEET7[[#This Row],[Secondary Asset Identifier]]))),FLEET7[[#This Row],[Emp ID]])</f>
        <v>OPEN</v>
      </c>
      <c r="CY38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380" s="22" t="str">
        <f>FLEET7[[#This Row],[Assigned]]</f>
        <v>OPEN</v>
      </c>
      <c r="DA380" s="22" t="str">
        <f t="shared" si="11"/>
        <v>MT-11</v>
      </c>
    </row>
    <row r="381" spans="1:105" ht="24" x14ac:dyDescent="0.3">
      <c r="A381" s="17" t="s">
        <v>5060</v>
      </c>
      <c r="B381" s="18" t="s">
        <v>5061</v>
      </c>
      <c r="C381" s="18" t="s">
        <v>7913</v>
      </c>
      <c r="D381" s="18" t="s">
        <v>5062</v>
      </c>
      <c r="E381" s="18" t="s">
        <v>571</v>
      </c>
      <c r="F381" s="18" t="s">
        <v>878</v>
      </c>
      <c r="G381" s="18">
        <v>2023</v>
      </c>
      <c r="H381" s="18" t="s">
        <v>5085</v>
      </c>
      <c r="I381" s="19" t="s">
        <v>5138</v>
      </c>
      <c r="J381" s="18"/>
      <c r="K381" s="20">
        <v>45788.5296296296</v>
      </c>
      <c r="L381" s="18" t="s">
        <v>5191</v>
      </c>
      <c r="M381" s="18"/>
      <c r="N381" s="18"/>
      <c r="O381" s="18"/>
      <c r="P381" s="18"/>
      <c r="Q381" s="18"/>
      <c r="R381" s="18" t="s">
        <v>7625</v>
      </c>
      <c r="S381" s="18" t="s">
        <v>3394</v>
      </c>
      <c r="T381" s="18" t="s">
        <v>5067</v>
      </c>
      <c r="U381" s="18" t="s">
        <v>1456</v>
      </c>
      <c r="V381" s="18">
        <v>453</v>
      </c>
      <c r="W381" s="18">
        <v>36638.699999999997</v>
      </c>
      <c r="X381" s="18">
        <v>36638.699999999997</v>
      </c>
      <c r="Y381" s="18">
        <v>2254</v>
      </c>
      <c r="Z381" s="18">
        <v>2254</v>
      </c>
      <c r="AA381" s="18" t="s">
        <v>7914</v>
      </c>
      <c r="AB381" s="18" t="s">
        <v>877</v>
      </c>
      <c r="AC381" s="18"/>
      <c r="AD381" s="18" t="s">
        <v>876</v>
      </c>
      <c r="AE381" s="18" t="s">
        <v>5069</v>
      </c>
      <c r="AF381" s="18"/>
      <c r="AG381" s="18"/>
      <c r="AH381" s="18" t="s">
        <v>7915</v>
      </c>
      <c r="AI381" s="18"/>
      <c r="AJ381" s="18"/>
      <c r="AK381" s="18"/>
      <c r="AL381" s="18"/>
      <c r="AM381" s="18"/>
      <c r="AN381" s="18"/>
      <c r="AO381" s="18" t="s">
        <v>5070</v>
      </c>
      <c r="AP381" s="18"/>
      <c r="AQ381" s="18">
        <v>0</v>
      </c>
      <c r="AR381" s="18">
        <v>0</v>
      </c>
      <c r="AS381" s="18" t="s">
        <v>5879</v>
      </c>
      <c r="AT381" s="18">
        <v>0</v>
      </c>
      <c r="AU381" s="18">
        <v>0</v>
      </c>
      <c r="AV381" s="18">
        <v>0</v>
      </c>
      <c r="AW381" s="18">
        <v>0</v>
      </c>
      <c r="AX381" s="18" t="s">
        <v>4497</v>
      </c>
      <c r="AY381" s="18"/>
      <c r="AZ381" s="18"/>
      <c r="BA381" s="18"/>
      <c r="BB381" s="18"/>
      <c r="BC381" s="18"/>
      <c r="BD381" s="18"/>
      <c r="BE381" s="18"/>
      <c r="BF381" s="18" t="s">
        <v>681</v>
      </c>
      <c r="BG381" s="18"/>
      <c r="BH381" s="18"/>
      <c r="BI381" s="18"/>
      <c r="BJ381" s="18"/>
      <c r="BK381" s="18"/>
      <c r="BL381" s="18"/>
      <c r="BM381" s="18"/>
      <c r="BN381" s="18"/>
      <c r="BO381" s="18"/>
      <c r="BP381" s="18"/>
      <c r="BQ381" s="18"/>
      <c r="BR381" s="18"/>
      <c r="BS381" s="18"/>
      <c r="BT381" s="18"/>
      <c r="BU381" s="18"/>
      <c r="BV381" s="18"/>
      <c r="BW381" s="18"/>
      <c r="BX381" s="18"/>
      <c r="BY381" s="18"/>
      <c r="BZ381" s="18"/>
      <c r="CA381" s="18"/>
      <c r="CB381" s="18"/>
      <c r="CC381" s="18"/>
      <c r="CD381" s="18"/>
      <c r="CE381" s="18"/>
      <c r="CF381" s="18"/>
      <c r="CG381" s="18"/>
      <c r="CH381" s="18"/>
      <c r="CI381" s="18"/>
      <c r="CJ381" s="18" t="s">
        <v>5076</v>
      </c>
      <c r="CK381" s="18" t="s">
        <v>5139</v>
      </c>
      <c r="CL381" s="18"/>
      <c r="CM381" s="18"/>
      <c r="CN381" s="18"/>
      <c r="CO381" s="21">
        <v>46053</v>
      </c>
      <c r="CP381" s="21" t="s">
        <v>5079</v>
      </c>
      <c r="CQ381" s="18"/>
      <c r="CR381" s="21"/>
      <c r="CS381" s="18"/>
      <c r="CT381" s="31"/>
      <c r="CU381" s="33"/>
      <c r="CV381" s="67" t="str">
        <f>FLEET7[[#This Row],[Category]]</f>
        <v>Medium Truck</v>
      </c>
      <c r="CW381" s="22" t="str">
        <f t="shared" si="10"/>
        <v>MT-13</v>
      </c>
      <c r="CX381" s="22" t="str">
        <f>IFERROR(TRIM(MID(FLEET7[[#This Row],[Secondary Asset Identifier]], FIND(" - ", FLEET7[[#This Row],[Secondary Asset Identifier]]) + 3, LEN(FLEET7[[#This Row],[Secondary Asset Identifier]]))),FLEET7[[#This Row],[Emp ID]])</f>
        <v>OPEN MECH TRUCK</v>
      </c>
      <c r="CY38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MECH TRUCK</v>
      </c>
      <c r="CZ381" s="22" t="str">
        <f>FLEET7[[#This Row],[Assigned]]</f>
        <v>OPEN MECH TRUCK</v>
      </c>
      <c r="DA381" s="22" t="str">
        <f t="shared" si="11"/>
        <v>MT-13</v>
      </c>
    </row>
    <row r="382" spans="1:105" ht="24" x14ac:dyDescent="0.3">
      <c r="A382" s="17" t="s">
        <v>5060</v>
      </c>
      <c r="B382" s="18" t="s">
        <v>5061</v>
      </c>
      <c r="C382" s="18" t="s">
        <v>4498</v>
      </c>
      <c r="D382" s="18" t="s">
        <v>5062</v>
      </c>
      <c r="E382" s="18" t="s">
        <v>571</v>
      </c>
      <c r="F382" s="18" t="s">
        <v>878</v>
      </c>
      <c r="G382" s="18">
        <v>2023</v>
      </c>
      <c r="H382" s="18" t="s">
        <v>5085</v>
      </c>
      <c r="I382" s="19" t="s">
        <v>5142</v>
      </c>
      <c r="J382" s="18"/>
      <c r="K382" s="20">
        <v>45789.4281134259</v>
      </c>
      <c r="L382" s="18" t="s">
        <v>5065</v>
      </c>
      <c r="M382" s="18"/>
      <c r="N382" s="18"/>
      <c r="O382" s="18"/>
      <c r="P382" s="18"/>
      <c r="Q382" s="18"/>
      <c r="R382" s="18" t="s">
        <v>8521</v>
      </c>
      <c r="S382" s="18" t="s">
        <v>510</v>
      </c>
      <c r="T382" s="18" t="s">
        <v>5067</v>
      </c>
      <c r="U382" s="18" t="s">
        <v>5068</v>
      </c>
      <c r="V382" s="18">
        <v>314</v>
      </c>
      <c r="W382" s="18">
        <v>22558.799999999999</v>
      </c>
      <c r="X382" s="18">
        <v>22558.799999999999</v>
      </c>
      <c r="Y382" s="18">
        <v>1474</v>
      </c>
      <c r="Z382" s="18">
        <v>1474</v>
      </c>
      <c r="AA382" s="18" t="s">
        <v>7916</v>
      </c>
      <c r="AB382" s="18" t="s">
        <v>4499</v>
      </c>
      <c r="AC382" s="18" t="s">
        <v>4501</v>
      </c>
      <c r="AD382" s="18" t="s">
        <v>5973</v>
      </c>
      <c r="AE382" s="18" t="s">
        <v>5069</v>
      </c>
      <c r="AF382" s="18"/>
      <c r="AG382" s="18"/>
      <c r="AH382" s="18" t="s">
        <v>4500</v>
      </c>
      <c r="AI382" s="18"/>
      <c r="AJ382" s="18"/>
      <c r="AK382" s="18"/>
      <c r="AL382" s="18"/>
      <c r="AM382" s="18"/>
      <c r="AN382" s="18"/>
      <c r="AO382" s="18" t="s">
        <v>5070</v>
      </c>
      <c r="AP382" s="18"/>
      <c r="AQ382" s="18">
        <v>0</v>
      </c>
      <c r="AR382" s="18">
        <v>0</v>
      </c>
      <c r="AS382" s="18" t="s">
        <v>5879</v>
      </c>
      <c r="AT382" s="18">
        <v>0</v>
      </c>
      <c r="AU382" s="18">
        <v>0</v>
      </c>
      <c r="AV382" s="18">
        <v>0</v>
      </c>
      <c r="AW382" s="18">
        <v>0</v>
      </c>
      <c r="AX382" s="18" t="s">
        <v>5974</v>
      </c>
      <c r="AY382" s="18"/>
      <c r="AZ382" s="18"/>
      <c r="BA382" s="18"/>
      <c r="BB382" s="18"/>
      <c r="BC382" s="18"/>
      <c r="BD382" s="18"/>
      <c r="BE382" s="18"/>
      <c r="BF382" s="18" t="s">
        <v>681</v>
      </c>
      <c r="BG382" s="18"/>
      <c r="BH382" s="18"/>
      <c r="BI382" s="18"/>
      <c r="BJ382" s="18"/>
      <c r="BK382" s="18"/>
      <c r="BL382" s="18"/>
      <c r="BM382" s="18"/>
      <c r="BN382" s="18"/>
      <c r="BO382" s="18"/>
      <c r="BP382" s="18"/>
      <c r="BQ382" s="18"/>
      <c r="BR382" s="18"/>
      <c r="BS382" s="18"/>
      <c r="BT382" s="18"/>
      <c r="BU382" s="18"/>
      <c r="BV382" s="18"/>
      <c r="BW382" s="18"/>
      <c r="BX382" s="18"/>
      <c r="BY382" s="18"/>
      <c r="BZ382" s="18"/>
      <c r="CA382" s="18"/>
      <c r="CB382" s="18"/>
      <c r="CC382" s="18"/>
      <c r="CD382" s="18"/>
      <c r="CE382" s="18"/>
      <c r="CF382" s="18"/>
      <c r="CG382" s="18"/>
      <c r="CH382" s="18"/>
      <c r="CI382" s="18"/>
      <c r="CJ382" s="18" t="s">
        <v>5076</v>
      </c>
      <c r="CK382" s="18" t="s">
        <v>5207</v>
      </c>
      <c r="CL382" s="18">
        <v>2</v>
      </c>
      <c r="CM382" s="18"/>
      <c r="CN382" s="18"/>
      <c r="CO382" s="21">
        <v>45869</v>
      </c>
      <c r="CP382" s="21" t="s">
        <v>5079</v>
      </c>
      <c r="CQ382" s="18"/>
      <c r="CR382" s="21"/>
      <c r="CS382" s="18"/>
      <c r="CT382" s="31"/>
      <c r="CU382" s="33"/>
      <c r="CV382" s="67" t="str">
        <f>FLEET7[[#This Row],[Category]]</f>
        <v>Medium Truck</v>
      </c>
      <c r="CW382" s="22" t="str">
        <f t="shared" si="10"/>
        <v>MT-14</v>
      </c>
      <c r="CX382" s="22" t="str">
        <f>IFERROR(TRIM(MID(FLEET7[[#This Row],[Secondary Asset Identifier]], FIND(" - ", FLEET7[[#This Row],[Secondary Asset Identifier]]) + 3, LEN(FLEET7[[#This Row],[Secondary Asset Identifier]]))),FLEET7[[#This Row],[Emp ID]])</f>
        <v>Torres, Ivan</v>
      </c>
      <c r="CY38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230015</v>
      </c>
      <c r="CZ382" s="22" t="str">
        <f>FLEET7[[#This Row],[Assigned]]</f>
        <v>Torres, Ivan</v>
      </c>
      <c r="DA382" s="22" t="str">
        <f t="shared" si="11"/>
        <v>MT-14</v>
      </c>
    </row>
    <row r="383" spans="1:105" x14ac:dyDescent="0.3">
      <c r="A383" s="17" t="s">
        <v>5060</v>
      </c>
      <c r="B383" s="18" t="s">
        <v>5061</v>
      </c>
      <c r="C383" s="18" t="s">
        <v>7917</v>
      </c>
      <c r="D383" s="18" t="s">
        <v>5062</v>
      </c>
      <c r="E383" s="18" t="s">
        <v>571</v>
      </c>
      <c r="F383" s="18" t="s">
        <v>878</v>
      </c>
      <c r="G383" s="18">
        <v>2024</v>
      </c>
      <c r="H383" s="18" t="s">
        <v>5063</v>
      </c>
      <c r="I383" s="19"/>
      <c r="J383" s="18"/>
      <c r="K383" s="20">
        <v>45789.378298611096</v>
      </c>
      <c r="L383" s="18" t="s">
        <v>5164</v>
      </c>
      <c r="M383" s="18"/>
      <c r="N383" s="18"/>
      <c r="O383" s="18"/>
      <c r="P383" s="18"/>
      <c r="Q383" s="18"/>
      <c r="R383" s="18" t="s">
        <v>8276</v>
      </c>
      <c r="S383" s="18"/>
      <c r="T383" s="18" t="s">
        <v>5067</v>
      </c>
      <c r="U383" s="18" t="s">
        <v>5068</v>
      </c>
      <c r="V383" s="18">
        <v>901</v>
      </c>
      <c r="W383" s="18">
        <v>10290.4</v>
      </c>
      <c r="X383" s="18">
        <v>10290.4</v>
      </c>
      <c r="Y383" s="18">
        <v>615</v>
      </c>
      <c r="Z383" s="18">
        <v>615</v>
      </c>
      <c r="AA383" s="18" t="s">
        <v>7918</v>
      </c>
      <c r="AB383" s="18" t="s">
        <v>7919</v>
      </c>
      <c r="AC383" s="18"/>
      <c r="AD383" s="18" t="s">
        <v>7920</v>
      </c>
      <c r="AE383" s="18" t="s">
        <v>5069</v>
      </c>
      <c r="AF383" s="18"/>
      <c r="AG383" s="18"/>
      <c r="AH383" s="18" t="s">
        <v>7921</v>
      </c>
      <c r="AI383" s="18"/>
      <c r="AJ383" s="18"/>
      <c r="AK383" s="18"/>
      <c r="AL383" s="18"/>
      <c r="AM383" s="18"/>
      <c r="AN383" s="18"/>
      <c r="AO383" s="18" t="s">
        <v>5070</v>
      </c>
      <c r="AP383" s="18"/>
      <c r="AQ383" s="18">
        <v>0</v>
      </c>
      <c r="AR383" s="18">
        <v>0</v>
      </c>
      <c r="AS383" s="18" t="s">
        <v>5879</v>
      </c>
      <c r="AT383" s="18">
        <v>0</v>
      </c>
      <c r="AU383" s="18">
        <v>0</v>
      </c>
      <c r="AV383" s="18">
        <v>0</v>
      </c>
      <c r="AW383" s="18">
        <v>0</v>
      </c>
      <c r="AX383" s="18" t="s">
        <v>8129</v>
      </c>
      <c r="AY383" s="18"/>
      <c r="AZ383" s="18"/>
      <c r="BA383" s="18"/>
      <c r="BB383" s="18"/>
      <c r="BC383" s="18"/>
      <c r="BD383" s="18"/>
      <c r="BE383" s="18"/>
      <c r="BF383" s="18" t="s">
        <v>7922</v>
      </c>
      <c r="BG383" s="18"/>
      <c r="BH383" s="18"/>
      <c r="BI383" s="18"/>
      <c r="BJ383" s="18"/>
      <c r="BK383" s="18"/>
      <c r="BL383" s="18"/>
      <c r="BM383" s="18"/>
      <c r="BN383" s="18"/>
      <c r="BO383" s="18"/>
      <c r="BP383" s="18"/>
      <c r="BQ383" s="18"/>
      <c r="BR383" s="18"/>
      <c r="BS383" s="18"/>
      <c r="BT383" s="18"/>
      <c r="BU383" s="18"/>
      <c r="BV383" s="18"/>
      <c r="BW383" s="18"/>
      <c r="BX383" s="18"/>
      <c r="BY383" s="18"/>
      <c r="BZ383" s="18"/>
      <c r="CA383" s="18"/>
      <c r="CB383" s="18"/>
      <c r="CC383" s="18"/>
      <c r="CD383" s="18"/>
      <c r="CE383" s="18"/>
      <c r="CF383" s="18"/>
      <c r="CG383" s="18"/>
      <c r="CH383" s="18"/>
      <c r="CI383" s="18"/>
      <c r="CJ383" s="18" t="s">
        <v>5076</v>
      </c>
      <c r="CK383" s="18" t="s">
        <v>7923</v>
      </c>
      <c r="CL383" s="18">
        <v>2</v>
      </c>
      <c r="CM383" s="18"/>
      <c r="CN383" s="18"/>
      <c r="CO383" s="21">
        <v>46022</v>
      </c>
      <c r="CP383" s="18" t="s">
        <v>5079</v>
      </c>
      <c r="CQ383" s="18"/>
      <c r="CR383" s="21"/>
      <c r="CS383" s="18"/>
      <c r="CT383" s="31"/>
      <c r="CU383" s="33"/>
      <c r="CV383" s="67" t="str">
        <f>FLEET7[[#This Row],[Category]]</f>
        <v>Pickup Truck</v>
      </c>
      <c r="CW383" s="22" t="str">
        <f t="shared" si="10"/>
        <v>MT-15</v>
      </c>
      <c r="CX383" s="22" t="str">
        <f>IFERROR(TRIM(MID(FLEET7[[#This Row],[Secondary Asset Identifier]], FIND(" - ", FLEET7[[#This Row],[Secondary Asset Identifier]]) + 3, LEN(FLEET7[[#This Row],[Secondary Asset Identifier]]))),FLEET7[[#This Row],[Emp ID]])</f>
        <v>Gee, Korbin E</v>
      </c>
      <c r="CY38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230019</v>
      </c>
      <c r="CZ383" s="22" t="str">
        <f>FLEET7[[#This Row],[Assigned]]</f>
        <v>Gee, Korbin E</v>
      </c>
      <c r="DA383" s="22" t="str">
        <f t="shared" si="11"/>
        <v>MT-15</v>
      </c>
    </row>
    <row r="384" spans="1:105" x14ac:dyDescent="0.3">
      <c r="A384" s="17" t="s">
        <v>5060</v>
      </c>
      <c r="B384" s="18" t="s">
        <v>5061</v>
      </c>
      <c r="C384" s="18" t="s">
        <v>8286</v>
      </c>
      <c r="D384" s="18" t="s">
        <v>5062</v>
      </c>
      <c r="E384" s="18" t="s">
        <v>606</v>
      </c>
      <c r="F384" s="18" t="s">
        <v>8287</v>
      </c>
      <c r="G384" s="18">
        <v>2013</v>
      </c>
      <c r="H384" s="18" t="s">
        <v>8288</v>
      </c>
      <c r="I384" s="19"/>
      <c r="J384" s="18"/>
      <c r="K384" s="20"/>
      <c r="L384" s="18"/>
      <c r="M384" s="18"/>
      <c r="N384" s="18"/>
      <c r="O384" s="18"/>
      <c r="P384" s="18"/>
      <c r="Q384" s="18"/>
      <c r="R384" s="18"/>
      <c r="S384" s="18"/>
      <c r="T384" s="18" t="s">
        <v>5067</v>
      </c>
      <c r="U384" s="18" t="s">
        <v>5232</v>
      </c>
      <c r="V384" s="18"/>
      <c r="W384" s="18"/>
      <c r="X384" s="18"/>
      <c r="Y384" s="18"/>
      <c r="Z384" s="18"/>
      <c r="AA384" s="18" t="s">
        <v>8289</v>
      </c>
      <c r="AB384" s="18" t="s">
        <v>8290</v>
      </c>
      <c r="AC384" s="18"/>
      <c r="AD384" s="18" t="s">
        <v>8291</v>
      </c>
      <c r="AE384" s="18" t="s">
        <v>5069</v>
      </c>
      <c r="AF384" s="18"/>
      <c r="AG384" s="18"/>
      <c r="AH384" s="18" t="s">
        <v>8292</v>
      </c>
      <c r="AI384" s="18"/>
      <c r="AJ384" s="18"/>
      <c r="AK384" s="18"/>
      <c r="AL384" s="18"/>
      <c r="AM384" s="18"/>
      <c r="AN384" s="18"/>
      <c r="AO384" s="18" t="s">
        <v>5070</v>
      </c>
      <c r="AP384" s="18"/>
      <c r="AQ384" s="18">
        <v>0</v>
      </c>
      <c r="AR384" s="18">
        <v>33000</v>
      </c>
      <c r="AS384" s="18" t="s">
        <v>5879</v>
      </c>
      <c r="AT384" s="18">
        <v>9900</v>
      </c>
      <c r="AU384" s="18">
        <v>0</v>
      </c>
      <c r="AV384" s="18">
        <v>0</v>
      </c>
      <c r="AW384" s="18">
        <v>0</v>
      </c>
      <c r="AX384" s="18" t="s">
        <v>8522</v>
      </c>
      <c r="AY384" s="18" t="s">
        <v>8293</v>
      </c>
      <c r="AZ384" s="18">
        <v>99860.63</v>
      </c>
      <c r="BA384" s="18"/>
      <c r="BB384" s="18"/>
      <c r="BC384" s="18"/>
      <c r="BD384" s="18"/>
      <c r="BE384" s="18"/>
      <c r="BF384" s="18" t="s">
        <v>7922</v>
      </c>
      <c r="BG384" s="18"/>
      <c r="BH384" s="18"/>
      <c r="BI384" s="18"/>
      <c r="BJ384" s="18"/>
      <c r="BK384" s="18"/>
      <c r="BL384" s="18"/>
      <c r="BM384" s="18"/>
      <c r="BN384" s="18"/>
      <c r="BO384" s="18"/>
      <c r="BP384" s="18"/>
      <c r="BQ384" s="18"/>
      <c r="BR384" s="18"/>
      <c r="BS384" s="18"/>
      <c r="BT384" s="18"/>
      <c r="BU384" s="18"/>
      <c r="BV384" s="18"/>
      <c r="BW384" s="18"/>
      <c r="BX384" s="18"/>
      <c r="BY384" s="18"/>
      <c r="BZ384" s="18"/>
      <c r="CA384" s="18"/>
      <c r="CB384" s="18"/>
      <c r="CC384" s="18"/>
      <c r="CD384" s="18"/>
      <c r="CE384" s="18"/>
      <c r="CF384" s="18"/>
      <c r="CG384" s="18"/>
      <c r="CH384" s="18"/>
      <c r="CI384" s="18"/>
      <c r="CJ384" s="18"/>
      <c r="CK384" s="18"/>
      <c r="CL384" s="18">
        <v>2</v>
      </c>
      <c r="CM384" s="18"/>
      <c r="CN384" s="18"/>
      <c r="CO384" s="21">
        <v>46081</v>
      </c>
      <c r="CP384" s="18" t="s">
        <v>5079</v>
      </c>
      <c r="CQ384" s="18"/>
      <c r="CR384" s="21"/>
      <c r="CS384" s="18"/>
      <c r="CT384" s="31"/>
      <c r="CU384" s="33"/>
      <c r="CV384" s="67" t="str">
        <f>FLEET7[[#This Row],[Category]]</f>
        <v>Maintenance Truck - Lube</v>
      </c>
      <c r="CW384" s="22" t="str">
        <f t="shared" si="10"/>
        <v>MT-16</v>
      </c>
      <c r="CX384" s="22" t="str">
        <f>IFERROR(TRIM(MID(FLEET7[[#This Row],[Secondary Asset Identifier]], FIND(" - ", FLEET7[[#This Row],[Secondary Asset Identifier]]) + 3, LEN(FLEET7[[#This Row],[Secondary Asset Identifier]]))),FLEET7[[#This Row],[Emp ID]])</f>
        <v>LUBE TRUCK</v>
      </c>
      <c r="CY38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LUBE TRUCK</v>
      </c>
      <c r="CZ384" s="22" t="str">
        <f>FLEET7[[#This Row],[Assigned]]</f>
        <v>LUBE TRUCK</v>
      </c>
      <c r="DA384" s="22" t="str">
        <f t="shared" si="11"/>
        <v>MT-16</v>
      </c>
    </row>
    <row r="385" spans="1:105" x14ac:dyDescent="0.3">
      <c r="A385" s="17" t="s">
        <v>5060</v>
      </c>
      <c r="B385" s="18" t="s">
        <v>5061</v>
      </c>
      <c r="C385" s="18" t="s">
        <v>875</v>
      </c>
      <c r="D385" s="18" t="s">
        <v>5062</v>
      </c>
      <c r="E385" s="18" t="s">
        <v>571</v>
      </c>
      <c r="F385" s="18" t="s">
        <v>3421</v>
      </c>
      <c r="G385" s="18">
        <v>2019</v>
      </c>
      <c r="H385" s="18" t="s">
        <v>5063</v>
      </c>
      <c r="I385" s="19"/>
      <c r="J385" s="18"/>
      <c r="K385" s="20">
        <v>45788.436388888898</v>
      </c>
      <c r="L385" s="18" t="s">
        <v>5191</v>
      </c>
      <c r="M385" s="18"/>
      <c r="N385" s="18"/>
      <c r="O385" s="18"/>
      <c r="P385" s="18"/>
      <c r="Q385" s="18"/>
      <c r="R385" s="18" t="s">
        <v>5188</v>
      </c>
      <c r="S385" s="18"/>
      <c r="T385" s="18" t="s">
        <v>5067</v>
      </c>
      <c r="U385" s="18" t="s">
        <v>5527</v>
      </c>
      <c r="V385" s="18">
        <v>510</v>
      </c>
      <c r="W385" s="18">
        <v>47538.5</v>
      </c>
      <c r="X385" s="18">
        <v>47538.5</v>
      </c>
      <c r="Y385" s="18">
        <v>1154</v>
      </c>
      <c r="Z385" s="18">
        <v>1154</v>
      </c>
      <c r="AA385" s="18" t="s">
        <v>514</v>
      </c>
      <c r="AB385" s="18" t="s">
        <v>874</v>
      </c>
      <c r="AC385" s="18"/>
      <c r="AD385" s="18" t="s">
        <v>873</v>
      </c>
      <c r="AE385" s="18" t="s">
        <v>5069</v>
      </c>
      <c r="AF385" s="18"/>
      <c r="AG385" s="18"/>
      <c r="AH385" s="18" t="s">
        <v>872</v>
      </c>
      <c r="AI385" s="18"/>
      <c r="AJ385" s="18"/>
      <c r="AK385" s="18"/>
      <c r="AL385" s="18"/>
      <c r="AM385" s="18"/>
      <c r="AN385" s="18"/>
      <c r="AO385" s="18" t="s">
        <v>5070</v>
      </c>
      <c r="AP385" s="18" t="s">
        <v>5071</v>
      </c>
      <c r="AQ385" s="18">
        <v>0</v>
      </c>
      <c r="AR385" s="18">
        <v>0</v>
      </c>
      <c r="AS385" s="18" t="s">
        <v>5879</v>
      </c>
      <c r="AT385" s="18">
        <v>0</v>
      </c>
      <c r="AU385" s="18">
        <v>0</v>
      </c>
      <c r="AV385" s="18">
        <v>0</v>
      </c>
      <c r="AW385" s="18">
        <v>0</v>
      </c>
      <c r="AX385" s="18" t="s">
        <v>871</v>
      </c>
      <c r="AY385" s="18"/>
      <c r="AZ385" s="18"/>
      <c r="BA385" s="18"/>
      <c r="BB385" s="18"/>
      <c r="BC385" s="18"/>
      <c r="BD385" s="18"/>
      <c r="BE385" s="18"/>
      <c r="BF385" s="18" t="s">
        <v>849</v>
      </c>
      <c r="BG385" s="18"/>
      <c r="BH385" s="18"/>
      <c r="BI385" s="18"/>
      <c r="BJ385" s="18"/>
      <c r="BK385" s="18"/>
      <c r="BL385" s="18"/>
      <c r="BM385" s="18"/>
      <c r="BN385" s="18"/>
      <c r="BO385" s="18"/>
      <c r="BP385" s="18"/>
      <c r="BQ385" s="18"/>
      <c r="BR385" s="18"/>
      <c r="BS385" s="18"/>
      <c r="BT385" s="18"/>
      <c r="BU385" s="18"/>
      <c r="BV385" s="18"/>
      <c r="BW385" s="18"/>
      <c r="BX385" s="18"/>
      <c r="BY385" s="18"/>
      <c r="BZ385" s="18"/>
      <c r="CA385" s="18"/>
      <c r="CB385" s="18"/>
      <c r="CC385" s="18"/>
      <c r="CD385" s="18"/>
      <c r="CE385" s="18"/>
      <c r="CF385" s="18"/>
      <c r="CG385" s="18"/>
      <c r="CH385" s="18"/>
      <c r="CI385" s="18"/>
      <c r="CJ385" s="18" t="s">
        <v>5072</v>
      </c>
      <c r="CK385" s="18" t="s">
        <v>5684</v>
      </c>
      <c r="CL385" s="18">
        <v>2</v>
      </c>
      <c r="CM385" s="18"/>
      <c r="CN385" s="18"/>
      <c r="CO385" s="21">
        <v>46053</v>
      </c>
      <c r="CP385" s="18" t="s">
        <v>5079</v>
      </c>
      <c r="CQ385" s="18"/>
      <c r="CR385" s="21"/>
      <c r="CS385" s="18"/>
      <c r="CT385" s="31"/>
      <c r="CU385" s="33"/>
      <c r="CV385" s="67" t="str">
        <f>FLEET7[[#This Row],[Category]]</f>
        <v>Pickup Truck</v>
      </c>
      <c r="CW385" s="22" t="str">
        <f t="shared" si="10"/>
        <v>OV-01</v>
      </c>
      <c r="CX385" s="22" t="str">
        <f>IFERROR(TRIM(MID(FLEET7[[#This Row],[Secondary Asset Identifier]], FIND(" - ", FLEET7[[#This Row],[Secondary Asset Identifier]]) + 3, LEN(FLEET7[[#This Row],[Secondary Asset Identifier]]))),FLEET7[[#This Row],[Emp ID]])</f>
        <v>OFFICE VEHICLE</v>
      </c>
      <c r="CY38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OFFICE VEHICLE</v>
      </c>
      <c r="CZ385" s="22" t="str">
        <f>FLEET7[[#This Row],[Assigned]]</f>
        <v>OFFICE VEHICLE</v>
      </c>
      <c r="DA385" s="22" t="str">
        <f t="shared" si="11"/>
        <v>OV-01</v>
      </c>
    </row>
    <row r="386" spans="1:105" x14ac:dyDescent="0.3">
      <c r="A386" s="17" t="s">
        <v>5060</v>
      </c>
      <c r="B386" s="18" t="s">
        <v>5061</v>
      </c>
      <c r="C386" s="18" t="s">
        <v>1200</v>
      </c>
      <c r="D386" s="18" t="s">
        <v>5121</v>
      </c>
      <c r="E386" s="18" t="s">
        <v>4503</v>
      </c>
      <c r="F386" s="18" t="s">
        <v>4504</v>
      </c>
      <c r="G386" s="18">
        <v>2011</v>
      </c>
      <c r="H386" s="18" t="s">
        <v>5695</v>
      </c>
      <c r="I386" s="19"/>
      <c r="J386" s="18"/>
      <c r="K386" s="20">
        <v>45630.383229166699</v>
      </c>
      <c r="L386" s="18" t="s">
        <v>5191</v>
      </c>
      <c r="M386" s="18"/>
      <c r="N386" s="18"/>
      <c r="O386" s="18"/>
      <c r="P386" s="18"/>
      <c r="Q386" s="18"/>
      <c r="R386" s="18" t="s">
        <v>5303</v>
      </c>
      <c r="S386" s="18"/>
      <c r="T386" s="18" t="s">
        <v>5067</v>
      </c>
      <c r="U386" s="18" t="s">
        <v>8523</v>
      </c>
      <c r="V386" s="18">
        <v>566</v>
      </c>
      <c r="W386" s="18">
        <v>32.5</v>
      </c>
      <c r="X386" s="18">
        <v>32.5</v>
      </c>
      <c r="Y386" s="18">
        <v>924</v>
      </c>
      <c r="Z386" s="18">
        <v>924</v>
      </c>
      <c r="AA386" s="18"/>
      <c r="AB386" s="18" t="s">
        <v>4502</v>
      </c>
      <c r="AC386" s="18"/>
      <c r="AD386" s="18"/>
      <c r="AE386" s="18"/>
      <c r="AF386" s="18"/>
      <c r="AG386" s="18"/>
      <c r="AH386" s="18"/>
      <c r="AI386" s="18"/>
      <c r="AJ386" s="18"/>
      <c r="AK386" s="18"/>
      <c r="AL386" s="18"/>
      <c r="AM386" s="18"/>
      <c r="AN386" s="18"/>
      <c r="AO386" s="18" t="s">
        <v>5070</v>
      </c>
      <c r="AP386" s="18" t="s">
        <v>5071</v>
      </c>
      <c r="AQ386" s="18"/>
      <c r="AR386" s="18">
        <v>0</v>
      </c>
      <c r="AS386" s="18" t="s">
        <v>5879</v>
      </c>
      <c r="AT386" s="18"/>
      <c r="AU386" s="18">
        <v>0</v>
      </c>
      <c r="AV386" s="18">
        <v>0</v>
      </c>
      <c r="AW386" s="18">
        <v>0</v>
      </c>
      <c r="AX386" s="18"/>
      <c r="AY386" s="18"/>
      <c r="AZ386" s="18"/>
      <c r="BA386" s="18"/>
      <c r="BB386" s="18"/>
      <c r="BC386" s="18"/>
      <c r="BD386" s="18"/>
      <c r="BE386" s="18"/>
      <c r="BF386" s="18"/>
      <c r="BG386" s="18"/>
      <c r="BH386" s="18"/>
      <c r="BI386" s="18"/>
      <c r="BJ386" s="18"/>
      <c r="BK386" s="18"/>
      <c r="BL386" s="18"/>
      <c r="BM386" s="18"/>
      <c r="BN386" s="18"/>
      <c r="BO386" s="18"/>
      <c r="BP386" s="18"/>
      <c r="BQ386" s="18"/>
      <c r="BR386" s="18"/>
      <c r="BS386" s="18"/>
      <c r="BT386" s="18"/>
      <c r="BU386" s="18"/>
      <c r="BV386" s="18"/>
      <c r="BW386" s="18"/>
      <c r="BX386" s="18"/>
      <c r="BY386" s="18"/>
      <c r="BZ386" s="18"/>
      <c r="CA386" s="18"/>
      <c r="CB386" s="18"/>
      <c r="CC386" s="18"/>
      <c r="CD386" s="18"/>
      <c r="CE386" s="18"/>
      <c r="CF386" s="18"/>
      <c r="CG386" s="18"/>
      <c r="CH386" s="18"/>
      <c r="CI386" s="18"/>
      <c r="CJ386" s="18" t="s">
        <v>5125</v>
      </c>
      <c r="CK386" s="18" t="s">
        <v>5696</v>
      </c>
      <c r="CL386" s="18"/>
      <c r="CM386" s="18"/>
      <c r="CN386" s="18"/>
      <c r="CO386" s="21"/>
      <c r="CP386" s="21" t="s">
        <v>5079</v>
      </c>
      <c r="CQ386" s="18"/>
      <c r="CR386" s="21"/>
      <c r="CS386" s="18"/>
      <c r="CT386" s="31"/>
      <c r="CU386" s="33"/>
      <c r="CV386" s="67" t="str">
        <f>FLEET7[[#This Row],[Category]]</f>
        <v>Mixing System</v>
      </c>
      <c r="CW386" s="22" t="str">
        <f t="shared" ref="CW386:CW449" si="12">TRIM(LEFT($C386, FIND("(", $C386 &amp; "(") - 1))</f>
        <v>PAV-02</v>
      </c>
      <c r="CX386" s="22" t="str">
        <f>IFERROR(TRIM(MID(FLEET7[[#This Row],[Secondary Asset Identifier]], FIND(" - ", FLEET7[[#This Row],[Secondary Asset Identifier]]) + 3, LEN(FLEET7[[#This Row],[Secondary Asset Identifier]]))),FLEET7[[#This Row],[Emp ID]])</f>
        <v/>
      </c>
      <c r="CY38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86" s="22" t="str">
        <f>FLEET7[[#This Row],[Assigned]]</f>
        <v/>
      </c>
      <c r="DA386" s="22" t="str">
        <f t="shared" ref="DA386:DA449" si="13">TRIM(LEFT($C386, FIND("(", $C386 &amp; "(") - 1))</f>
        <v>PAV-02</v>
      </c>
    </row>
    <row r="387" spans="1:105" x14ac:dyDescent="0.3">
      <c r="A387" s="17" t="s">
        <v>5060</v>
      </c>
      <c r="B387" s="18" t="s">
        <v>5061</v>
      </c>
      <c r="C387" s="18" t="s">
        <v>324</v>
      </c>
      <c r="D387" s="18" t="s">
        <v>5121</v>
      </c>
      <c r="E387" s="18" t="s">
        <v>1018</v>
      </c>
      <c r="F387" s="18" t="s">
        <v>4506</v>
      </c>
      <c r="G387" s="18">
        <v>2016</v>
      </c>
      <c r="H387" s="18" t="s">
        <v>5591</v>
      </c>
      <c r="I387" s="19"/>
      <c r="J387" s="18"/>
      <c r="K387" s="20">
        <v>45788.6202430556</v>
      </c>
      <c r="L387" s="18" t="s">
        <v>5191</v>
      </c>
      <c r="M387" s="18"/>
      <c r="N387" s="18"/>
      <c r="O387" s="18"/>
      <c r="P387" s="18"/>
      <c r="Q387" s="18"/>
      <c r="R387" s="18" t="s">
        <v>6003</v>
      </c>
      <c r="S387" s="18"/>
      <c r="T387" s="18" t="s">
        <v>5067</v>
      </c>
      <c r="U387" s="18" t="s">
        <v>8421</v>
      </c>
      <c r="V387" s="18">
        <v>592</v>
      </c>
      <c r="W387" s="18">
        <v>144.9</v>
      </c>
      <c r="X387" s="18">
        <v>144.9</v>
      </c>
      <c r="Y387" s="18">
        <v>5218</v>
      </c>
      <c r="Z387" s="18">
        <v>5218</v>
      </c>
      <c r="AA387" s="18" t="s">
        <v>5592</v>
      </c>
      <c r="AB387" s="18" t="s">
        <v>4505</v>
      </c>
      <c r="AC387" s="18"/>
      <c r="AD387" s="18"/>
      <c r="AE387" s="18"/>
      <c r="AF387" s="18"/>
      <c r="AG387" s="18"/>
      <c r="AH387" s="18"/>
      <c r="AI387" s="18"/>
      <c r="AJ387" s="18"/>
      <c r="AK387" s="18"/>
      <c r="AL387" s="18"/>
      <c r="AM387" s="18"/>
      <c r="AN387" s="18"/>
      <c r="AO387" s="18" t="s">
        <v>5070</v>
      </c>
      <c r="AP387" s="18" t="s">
        <v>5071</v>
      </c>
      <c r="AQ387" s="18"/>
      <c r="AR387" s="18">
        <v>0</v>
      </c>
      <c r="AS387" s="18" t="s">
        <v>5879</v>
      </c>
      <c r="AT387" s="18"/>
      <c r="AU387" s="18">
        <v>0</v>
      </c>
      <c r="AV387" s="18">
        <v>0</v>
      </c>
      <c r="AW387" s="18">
        <v>0</v>
      </c>
      <c r="AX387" s="18"/>
      <c r="AY387" s="18"/>
      <c r="AZ387" s="18"/>
      <c r="BA387" s="18"/>
      <c r="BB387" s="18"/>
      <c r="BC387" s="18"/>
      <c r="BD387" s="18"/>
      <c r="BE387" s="18"/>
      <c r="BF387" s="18"/>
      <c r="BG387" s="18"/>
      <c r="BH387" s="18"/>
      <c r="BI387" s="18"/>
      <c r="BJ387" s="18"/>
      <c r="BK387" s="18"/>
      <c r="BL387" s="18"/>
      <c r="BM387" s="18"/>
      <c r="BN387" s="18"/>
      <c r="BO387" s="18"/>
      <c r="BP387" s="18"/>
      <c r="BQ387" s="18"/>
      <c r="BR387" s="18"/>
      <c r="BS387" s="18"/>
      <c r="BT387" s="18"/>
      <c r="BU387" s="18"/>
      <c r="BV387" s="18"/>
      <c r="BW387" s="18"/>
      <c r="BX387" s="18"/>
      <c r="BY387" s="18"/>
      <c r="BZ387" s="18"/>
      <c r="CA387" s="18"/>
      <c r="CB387" s="18"/>
      <c r="CC387" s="18"/>
      <c r="CD387" s="18"/>
      <c r="CE387" s="18"/>
      <c r="CF387" s="18"/>
      <c r="CG387" s="18"/>
      <c r="CH387" s="18"/>
      <c r="CI387" s="18"/>
      <c r="CJ387" s="18" t="s">
        <v>5125</v>
      </c>
      <c r="CK387" s="18" t="s">
        <v>5593</v>
      </c>
      <c r="CL387" s="18"/>
      <c r="CM387" s="18"/>
      <c r="CN387" s="18"/>
      <c r="CO387" s="21"/>
      <c r="CP387" s="18" t="s">
        <v>5079</v>
      </c>
      <c r="CQ387" s="18"/>
      <c r="CR387" s="21"/>
      <c r="CS387" s="18"/>
      <c r="CT387" s="31"/>
      <c r="CU387" s="33"/>
      <c r="CV387" s="67" t="str">
        <f>FLEET7[[#This Row],[Category]]</f>
        <v>Paver</v>
      </c>
      <c r="CW387" s="22" t="str">
        <f t="shared" si="12"/>
        <v>PAV-04</v>
      </c>
      <c r="CX387" s="22" t="str">
        <f>IFERROR(TRIM(MID(FLEET7[[#This Row],[Secondary Asset Identifier]], FIND(" - ", FLEET7[[#This Row],[Secondary Asset Identifier]]) + 3, LEN(FLEET7[[#This Row],[Secondary Asset Identifier]]))),FLEET7[[#This Row],[Emp ID]])</f>
        <v/>
      </c>
      <c r="CY38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387" s="22" t="str">
        <f>FLEET7[[#This Row],[Assigned]]</f>
        <v/>
      </c>
      <c r="DA387" s="22" t="str">
        <f t="shared" si="13"/>
        <v>PAV-04</v>
      </c>
    </row>
    <row r="388" spans="1:105" x14ac:dyDescent="0.3">
      <c r="A388" s="17" t="s">
        <v>5060</v>
      </c>
      <c r="B388" s="18" t="s">
        <v>5061</v>
      </c>
      <c r="C388" s="18" t="s">
        <v>5975</v>
      </c>
      <c r="D388" s="18" t="s">
        <v>5062</v>
      </c>
      <c r="E388" s="18" t="s">
        <v>571</v>
      </c>
      <c r="F388" s="18" t="s">
        <v>635</v>
      </c>
      <c r="G388" s="18">
        <v>2018</v>
      </c>
      <c r="H388" s="18" t="s">
        <v>5063</v>
      </c>
      <c r="I388" s="19" t="s">
        <v>5080</v>
      </c>
      <c r="J388" s="18"/>
      <c r="K388" s="20">
        <v>45545.565775463001</v>
      </c>
      <c r="L388" s="18" t="s">
        <v>5191</v>
      </c>
      <c r="M388" s="18"/>
      <c r="N388" s="18"/>
      <c r="O388" s="18"/>
      <c r="P388" s="18"/>
      <c r="Q388" s="18"/>
      <c r="R388" s="18" t="s">
        <v>5066</v>
      </c>
      <c r="S388" s="18"/>
      <c r="T388" s="18" t="s">
        <v>5067</v>
      </c>
      <c r="U388" s="18" t="s">
        <v>8524</v>
      </c>
      <c r="V388" s="18">
        <v>620</v>
      </c>
      <c r="W388" s="18">
        <v>132194.6</v>
      </c>
      <c r="X388" s="18">
        <v>136012.6</v>
      </c>
      <c r="Y388" s="18">
        <v>4826</v>
      </c>
      <c r="Z388" s="18">
        <v>4826</v>
      </c>
      <c r="AA388" s="18" t="s">
        <v>4512</v>
      </c>
      <c r="AB388" s="18" t="s">
        <v>870</v>
      </c>
      <c r="AC388" s="18"/>
      <c r="AD388" s="18" t="s">
        <v>869</v>
      </c>
      <c r="AE388" s="18" t="s">
        <v>5069</v>
      </c>
      <c r="AF388" s="18"/>
      <c r="AG388" s="18"/>
      <c r="AH388" s="18" t="s">
        <v>632</v>
      </c>
      <c r="AI388" s="18"/>
      <c r="AJ388" s="18"/>
      <c r="AK388" s="18"/>
      <c r="AL388" s="18"/>
      <c r="AM388" s="18"/>
      <c r="AN388" s="18"/>
      <c r="AO388" s="18" t="s">
        <v>5070</v>
      </c>
      <c r="AP388" s="18" t="s">
        <v>5071</v>
      </c>
      <c r="AQ388" s="18">
        <v>0</v>
      </c>
      <c r="AR388" s="18">
        <v>0</v>
      </c>
      <c r="AS388" s="18" t="s">
        <v>5879</v>
      </c>
      <c r="AT388" s="18">
        <v>0</v>
      </c>
      <c r="AU388" s="18">
        <v>0</v>
      </c>
      <c r="AV388" s="18">
        <v>0</v>
      </c>
      <c r="AW388" s="18">
        <v>0</v>
      </c>
      <c r="AX388" s="18" t="s">
        <v>868</v>
      </c>
      <c r="AY388" s="18"/>
      <c r="AZ388" s="18">
        <v>0</v>
      </c>
      <c r="BA388" s="18">
        <v>0</v>
      </c>
      <c r="BB388" s="18">
        <v>0</v>
      </c>
      <c r="BC388" s="18"/>
      <c r="BD388" s="18"/>
      <c r="BE388" s="18"/>
      <c r="BF388" s="18" t="s">
        <v>612</v>
      </c>
      <c r="BG388" s="18"/>
      <c r="BH388" s="18"/>
      <c r="BI388" s="18"/>
      <c r="BJ388" s="18"/>
      <c r="BK388" s="18"/>
      <c r="BL388" s="18"/>
      <c r="BM388" s="18"/>
      <c r="BN388" s="18"/>
      <c r="BO388" s="18"/>
      <c r="BP388" s="18"/>
      <c r="BQ388" s="18"/>
      <c r="BR388" s="18"/>
      <c r="BS388" s="18"/>
      <c r="BT388" s="18"/>
      <c r="BU388" s="18"/>
      <c r="BV388" s="18"/>
      <c r="BW388" s="18"/>
      <c r="BX388" s="18"/>
      <c r="BY388" s="18"/>
      <c r="BZ388" s="18"/>
      <c r="CA388" s="18"/>
      <c r="CB388" s="18"/>
      <c r="CC388" s="18"/>
      <c r="CD388" s="18"/>
      <c r="CE388" s="18"/>
      <c r="CF388" s="18"/>
      <c r="CG388" s="18"/>
      <c r="CH388" s="18"/>
      <c r="CI388" s="18"/>
      <c r="CJ388" s="18" t="s">
        <v>5072</v>
      </c>
      <c r="CK388" s="18" t="s">
        <v>5686</v>
      </c>
      <c r="CL388" s="18">
        <v>2</v>
      </c>
      <c r="CM388" s="18"/>
      <c r="CN388" s="18"/>
      <c r="CO388" s="21">
        <v>45930</v>
      </c>
      <c r="CP388" s="21" t="s">
        <v>5073</v>
      </c>
      <c r="CQ388" s="18"/>
      <c r="CR388" s="21"/>
      <c r="CS388" s="18"/>
      <c r="CT388" s="31"/>
      <c r="CU388" s="33"/>
      <c r="CV388" s="67" t="str">
        <f>FLEET7[[#This Row],[Category]]</f>
        <v>Pickup Truck</v>
      </c>
      <c r="CW388" s="22" t="str">
        <f t="shared" si="12"/>
        <v>PT-01S</v>
      </c>
      <c r="CX388" s="22" t="str">
        <f>IFERROR(TRIM(MID(FLEET7[[#This Row],[Secondary Asset Identifier]], FIND(" - ", FLEET7[[#This Row],[Secondary Asset Identifier]]) + 3, LEN(FLEET7[[#This Row],[Secondary Asset Identifier]]))),FLEET7[[#This Row],[Emp ID]])</f>
        <v>open</v>
      </c>
      <c r="CY38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388" s="22" t="str">
        <f>FLEET7[[#This Row],[Assigned]]</f>
        <v>open</v>
      </c>
      <c r="DA388" s="22" t="str">
        <f t="shared" si="13"/>
        <v>PT-01S</v>
      </c>
    </row>
    <row r="389" spans="1:105" x14ac:dyDescent="0.3">
      <c r="A389" s="17" t="s">
        <v>5060</v>
      </c>
      <c r="B389" s="18" t="s">
        <v>5061</v>
      </c>
      <c r="C389" s="18" t="s">
        <v>867</v>
      </c>
      <c r="D389" s="18" t="s">
        <v>5062</v>
      </c>
      <c r="E389" s="18" t="s">
        <v>571</v>
      </c>
      <c r="F389" s="18" t="s">
        <v>824</v>
      </c>
      <c r="G389" s="18">
        <v>2019</v>
      </c>
      <c r="H389" s="18" t="s">
        <v>5063</v>
      </c>
      <c r="I389" s="19" t="s">
        <v>5635</v>
      </c>
      <c r="J389" s="18"/>
      <c r="K389" s="20">
        <v>45788.620925925898</v>
      </c>
      <c r="L389" s="18" t="s">
        <v>5191</v>
      </c>
      <c r="M389" s="18"/>
      <c r="N389" s="18"/>
      <c r="O389" s="18"/>
      <c r="P389" s="18"/>
      <c r="Q389" s="18"/>
      <c r="R389" s="18" t="s">
        <v>5417</v>
      </c>
      <c r="S389" s="18"/>
      <c r="T389" s="18" t="s">
        <v>5067</v>
      </c>
      <c r="U389" s="18" t="s">
        <v>1360</v>
      </c>
      <c r="V389" s="18">
        <v>628</v>
      </c>
      <c r="W389" s="18">
        <v>143346.20000000001</v>
      </c>
      <c r="X389" s="18">
        <v>143346.20000000001</v>
      </c>
      <c r="Y389" s="18">
        <v>2914</v>
      </c>
      <c r="Z389" s="18">
        <v>2914</v>
      </c>
      <c r="AA389" s="18" t="s">
        <v>362</v>
      </c>
      <c r="AB389" s="18" t="s">
        <v>866</v>
      </c>
      <c r="AC389" s="18"/>
      <c r="AD389" s="18" t="s">
        <v>865</v>
      </c>
      <c r="AE389" s="18" t="s">
        <v>5069</v>
      </c>
      <c r="AF389" s="18"/>
      <c r="AG389" s="18"/>
      <c r="AH389" s="18" t="s">
        <v>864</v>
      </c>
      <c r="AI389" s="18"/>
      <c r="AJ389" s="18"/>
      <c r="AK389" s="18"/>
      <c r="AL389" s="18"/>
      <c r="AM389" s="18"/>
      <c r="AN389" s="18"/>
      <c r="AO389" s="18" t="s">
        <v>5070</v>
      </c>
      <c r="AP389" s="18" t="s">
        <v>5071</v>
      </c>
      <c r="AQ389" s="18">
        <v>0</v>
      </c>
      <c r="AR389" s="18">
        <v>0</v>
      </c>
      <c r="AS389" s="18" t="s">
        <v>5879</v>
      </c>
      <c r="AT389" s="18">
        <v>0</v>
      </c>
      <c r="AU389" s="18">
        <v>0</v>
      </c>
      <c r="AV389" s="18">
        <v>0</v>
      </c>
      <c r="AW389" s="18">
        <v>0</v>
      </c>
      <c r="AX389" s="18" t="s">
        <v>863</v>
      </c>
      <c r="AY389" s="18"/>
      <c r="AZ389" s="18">
        <v>0</v>
      </c>
      <c r="BA389" s="18">
        <v>0</v>
      </c>
      <c r="BB389" s="18">
        <v>0</v>
      </c>
      <c r="BC389" s="18"/>
      <c r="BD389" s="18"/>
      <c r="BE389" s="18"/>
      <c r="BF389" s="18" t="s">
        <v>612</v>
      </c>
      <c r="BG389" s="18"/>
      <c r="BH389" s="18"/>
      <c r="BI389" s="18"/>
      <c r="BJ389" s="18"/>
      <c r="BK389" s="18"/>
      <c r="BL389" s="18"/>
      <c r="BM389" s="18"/>
      <c r="BN389" s="18"/>
      <c r="BO389" s="18"/>
      <c r="BP389" s="18"/>
      <c r="BQ389" s="18"/>
      <c r="BR389" s="18"/>
      <c r="BS389" s="18"/>
      <c r="BT389" s="18"/>
      <c r="BU389" s="18"/>
      <c r="BV389" s="18"/>
      <c r="BW389" s="18"/>
      <c r="BX389" s="18"/>
      <c r="BY389" s="18"/>
      <c r="BZ389" s="18"/>
      <c r="CA389" s="18"/>
      <c r="CB389" s="18"/>
      <c r="CC389" s="18"/>
      <c r="CD389" s="18"/>
      <c r="CE389" s="18"/>
      <c r="CF389" s="18"/>
      <c r="CG389" s="18"/>
      <c r="CH389" s="18"/>
      <c r="CI389" s="18"/>
      <c r="CJ389" s="18" t="s">
        <v>5072</v>
      </c>
      <c r="CK389" s="18" t="s">
        <v>5636</v>
      </c>
      <c r="CL389" s="18">
        <v>2</v>
      </c>
      <c r="CM389" s="18"/>
      <c r="CN389" s="18"/>
      <c r="CO389" s="21">
        <v>45716</v>
      </c>
      <c r="CP389" s="18" t="s">
        <v>5073</v>
      </c>
      <c r="CQ389" s="18"/>
      <c r="CR389" s="21"/>
      <c r="CS389" s="18"/>
      <c r="CT389" s="31"/>
      <c r="CU389" s="33"/>
      <c r="CV389" s="67" t="str">
        <f>FLEET7[[#This Row],[Category]]</f>
        <v>Pickup Truck</v>
      </c>
      <c r="CW389" s="22" t="str">
        <f t="shared" si="12"/>
        <v>PT-06S</v>
      </c>
      <c r="CX389" s="22" t="str">
        <f>IFERROR(TRIM(MID(FLEET7[[#This Row],[Secondary Asset Identifier]], FIND(" - ", FLEET7[[#This Row],[Secondary Asset Identifier]]) + 3, LEN(FLEET7[[#This Row],[Secondary Asset Identifier]]))),FLEET7[[#This Row],[Emp ID]])</f>
        <v>SELECT CREW TRUCK</v>
      </c>
      <c r="CY38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SELECT CREW TRUCK</v>
      </c>
      <c r="CZ389" s="22" t="str">
        <f>FLEET7[[#This Row],[Assigned]]</f>
        <v>SELECT CREW TRUCK</v>
      </c>
      <c r="DA389" s="22" t="str">
        <f t="shared" si="13"/>
        <v>PT-06S</v>
      </c>
    </row>
    <row r="390" spans="1:105" x14ac:dyDescent="0.3">
      <c r="A390" s="17" t="s">
        <v>5060</v>
      </c>
      <c r="B390" s="18" t="s">
        <v>5061</v>
      </c>
      <c r="C390" s="18" t="s">
        <v>862</v>
      </c>
      <c r="D390" s="18" t="s">
        <v>5062</v>
      </c>
      <c r="E390" s="18" t="s">
        <v>571</v>
      </c>
      <c r="F390" s="18" t="s">
        <v>635</v>
      </c>
      <c r="G390" s="18">
        <v>2021</v>
      </c>
      <c r="H390" s="18" t="s">
        <v>5063</v>
      </c>
      <c r="I390" s="19" t="s">
        <v>5080</v>
      </c>
      <c r="J390" s="18"/>
      <c r="K390" s="20">
        <v>45788.719432870399</v>
      </c>
      <c r="L390" s="18" t="s">
        <v>5191</v>
      </c>
      <c r="M390" s="18"/>
      <c r="N390" s="18"/>
      <c r="O390" s="18"/>
      <c r="P390" s="18"/>
      <c r="Q390" s="18"/>
      <c r="R390" s="18" t="s">
        <v>8525</v>
      </c>
      <c r="S390" s="18" t="s">
        <v>519</v>
      </c>
      <c r="T390" s="18" t="s">
        <v>5067</v>
      </c>
      <c r="U390" s="18" t="s">
        <v>1360</v>
      </c>
      <c r="V390" s="18">
        <v>634</v>
      </c>
      <c r="W390" s="18">
        <v>70811.5</v>
      </c>
      <c r="X390" s="18">
        <v>70811.5</v>
      </c>
      <c r="Y390" s="18">
        <v>3388</v>
      </c>
      <c r="Z390" s="18">
        <v>3388</v>
      </c>
      <c r="AA390" s="18" t="s">
        <v>7924</v>
      </c>
      <c r="AB390" s="18" t="s">
        <v>861</v>
      </c>
      <c r="AC390" s="18"/>
      <c r="AD390" s="18" t="s">
        <v>860</v>
      </c>
      <c r="AE390" s="18" t="s">
        <v>5069</v>
      </c>
      <c r="AF390" s="18"/>
      <c r="AG390" s="18"/>
      <c r="AH390" s="18" t="s">
        <v>639</v>
      </c>
      <c r="AI390" s="18"/>
      <c r="AJ390" s="18"/>
      <c r="AK390" s="18"/>
      <c r="AL390" s="18"/>
      <c r="AM390" s="18"/>
      <c r="AN390" s="18"/>
      <c r="AO390" s="18" t="s">
        <v>5070</v>
      </c>
      <c r="AP390" s="18" t="s">
        <v>5071</v>
      </c>
      <c r="AQ390" s="18">
        <v>0</v>
      </c>
      <c r="AR390" s="18">
        <v>0</v>
      </c>
      <c r="AS390" s="18" t="s">
        <v>5879</v>
      </c>
      <c r="AT390" s="18">
        <v>0</v>
      </c>
      <c r="AU390" s="18">
        <v>0</v>
      </c>
      <c r="AV390" s="18">
        <v>0</v>
      </c>
      <c r="AW390" s="18">
        <v>0</v>
      </c>
      <c r="AX390" s="18" t="s">
        <v>859</v>
      </c>
      <c r="AY390" s="18"/>
      <c r="AZ390" s="18">
        <v>0</v>
      </c>
      <c r="BA390" s="18">
        <v>0</v>
      </c>
      <c r="BB390" s="18">
        <v>0</v>
      </c>
      <c r="BC390" s="18"/>
      <c r="BD390" s="18"/>
      <c r="BE390" s="18"/>
      <c r="BF390" s="18" t="s">
        <v>612</v>
      </c>
      <c r="BG390" s="18"/>
      <c r="BH390" s="18"/>
      <c r="BI390" s="18"/>
      <c r="BJ390" s="18"/>
      <c r="BK390" s="18"/>
      <c r="BL390" s="18"/>
      <c r="BM390" s="18"/>
      <c r="BN390" s="18"/>
      <c r="BO390" s="18"/>
      <c r="BP390" s="18"/>
      <c r="BQ390" s="18"/>
      <c r="BR390" s="18"/>
      <c r="BS390" s="18"/>
      <c r="BT390" s="18"/>
      <c r="BU390" s="18"/>
      <c r="BV390" s="18"/>
      <c r="BW390" s="18"/>
      <c r="BX390" s="18"/>
      <c r="BY390" s="18"/>
      <c r="BZ390" s="18"/>
      <c r="CA390" s="18"/>
      <c r="CB390" s="18"/>
      <c r="CC390" s="18"/>
      <c r="CD390" s="18"/>
      <c r="CE390" s="18"/>
      <c r="CF390" s="18"/>
      <c r="CG390" s="18"/>
      <c r="CH390" s="18"/>
      <c r="CI390" s="18"/>
      <c r="CJ390" s="18" t="s">
        <v>5072</v>
      </c>
      <c r="CK390" s="18" t="s">
        <v>5556</v>
      </c>
      <c r="CL390" s="18">
        <v>2</v>
      </c>
      <c r="CM390" s="18"/>
      <c r="CN390" s="18"/>
      <c r="CO390" s="21">
        <v>45869</v>
      </c>
      <c r="CP390" s="18" t="s">
        <v>5073</v>
      </c>
      <c r="CQ390" s="18"/>
      <c r="CR390" s="21"/>
      <c r="CS390" s="18"/>
      <c r="CT390" s="31"/>
      <c r="CU390" s="33"/>
      <c r="CV390" s="67" t="str">
        <f>FLEET7[[#This Row],[Category]]</f>
        <v>Pickup Truck</v>
      </c>
      <c r="CW390" s="22" t="str">
        <f t="shared" si="12"/>
        <v>PT-07S</v>
      </c>
      <c r="CX390" s="22" t="str">
        <f>IFERROR(TRIM(MID(FLEET7[[#This Row],[Secondary Asset Identifier]], FIND(" - ", FLEET7[[#This Row],[Secondary Asset Identifier]]) + 3, LEN(FLEET7[[#This Row],[Secondary Asset Identifier]]))),FLEET7[[#This Row],[Emp ID]])</f>
        <v>DODDY, ROGER W</v>
      </c>
      <c r="CY39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DODROG</v>
      </c>
      <c r="CZ390" s="22" t="str">
        <f>FLEET7[[#This Row],[Assigned]]</f>
        <v>DODDY, ROGER W</v>
      </c>
      <c r="DA390" s="22" t="str">
        <f t="shared" si="13"/>
        <v>PT-07S</v>
      </c>
    </row>
    <row r="391" spans="1:105" x14ac:dyDescent="0.3">
      <c r="A391" s="17" t="s">
        <v>5060</v>
      </c>
      <c r="B391" s="18" t="s">
        <v>5061</v>
      </c>
      <c r="C391" s="18" t="s">
        <v>3352</v>
      </c>
      <c r="D391" s="18" t="s">
        <v>5062</v>
      </c>
      <c r="E391" s="18" t="s">
        <v>571</v>
      </c>
      <c r="F391" s="18" t="s">
        <v>635</v>
      </c>
      <c r="G391" s="18">
        <v>2022</v>
      </c>
      <c r="H391" s="18" t="s">
        <v>5063</v>
      </c>
      <c r="I391" s="19" t="s">
        <v>5080</v>
      </c>
      <c r="J391" s="18"/>
      <c r="K391" s="20"/>
      <c r="L391" s="18"/>
      <c r="M391" s="18"/>
      <c r="N391" s="18"/>
      <c r="O391" s="18"/>
      <c r="P391" s="18"/>
      <c r="Q391" s="18"/>
      <c r="R391" s="18"/>
      <c r="S391" s="18" t="s">
        <v>3400</v>
      </c>
      <c r="T391" s="18" t="s">
        <v>5067</v>
      </c>
      <c r="U391" s="18" t="s">
        <v>5232</v>
      </c>
      <c r="V391" s="18"/>
      <c r="W391" s="18"/>
      <c r="X391" s="18"/>
      <c r="Y391" s="18"/>
      <c r="Z391" s="18"/>
      <c r="AA391" s="18" t="s">
        <v>3166</v>
      </c>
      <c r="AB391" s="18" t="s">
        <v>3353</v>
      </c>
      <c r="AC391" s="18"/>
      <c r="AD391" s="18" t="s">
        <v>3355</v>
      </c>
      <c r="AE391" s="18" t="s">
        <v>5069</v>
      </c>
      <c r="AF391" s="18"/>
      <c r="AG391" s="18"/>
      <c r="AH391" s="18"/>
      <c r="AI391" s="18"/>
      <c r="AJ391" s="18"/>
      <c r="AK391" s="18"/>
      <c r="AL391" s="18"/>
      <c r="AM391" s="18"/>
      <c r="AN391" s="18"/>
      <c r="AO391" s="18" t="s">
        <v>5070</v>
      </c>
      <c r="AP391" s="18"/>
      <c r="AQ391" s="18">
        <v>0</v>
      </c>
      <c r="AR391" s="18">
        <v>0</v>
      </c>
      <c r="AS391" s="18" t="s">
        <v>5879</v>
      </c>
      <c r="AT391" s="18">
        <v>0</v>
      </c>
      <c r="AU391" s="18">
        <v>0</v>
      </c>
      <c r="AV391" s="18">
        <v>0</v>
      </c>
      <c r="AW391" s="18">
        <v>0</v>
      </c>
      <c r="AX391" s="18" t="s">
        <v>3354</v>
      </c>
      <c r="AY391" s="18"/>
      <c r="AZ391" s="18"/>
      <c r="BA391" s="18"/>
      <c r="BB391" s="18"/>
      <c r="BC391" s="18"/>
      <c r="BD391" s="18"/>
      <c r="BE391" s="18"/>
      <c r="BF391" s="18" t="s">
        <v>612</v>
      </c>
      <c r="BG391" s="18"/>
      <c r="BH391" s="18"/>
      <c r="BI391" s="18"/>
      <c r="BJ391" s="18"/>
      <c r="BK391" s="18"/>
      <c r="BL391" s="18"/>
      <c r="BM391" s="18"/>
      <c r="BN391" s="18"/>
      <c r="BO391" s="18"/>
      <c r="BP391" s="18"/>
      <c r="BQ391" s="18"/>
      <c r="BR391" s="18"/>
      <c r="BS391" s="18"/>
      <c r="BT391" s="18"/>
      <c r="BU391" s="18"/>
      <c r="BV391" s="18"/>
      <c r="BW391" s="18"/>
      <c r="BX391" s="18"/>
      <c r="BY391" s="18"/>
      <c r="BZ391" s="18"/>
      <c r="CA391" s="18"/>
      <c r="CB391" s="18"/>
      <c r="CC391" s="18"/>
      <c r="CD391" s="18"/>
      <c r="CE391" s="18"/>
      <c r="CF391" s="18"/>
      <c r="CG391" s="18"/>
      <c r="CH391" s="18"/>
      <c r="CI391" s="18"/>
      <c r="CJ391" s="18"/>
      <c r="CK391" s="18"/>
      <c r="CL391" s="18">
        <v>2</v>
      </c>
      <c r="CM391" s="18"/>
      <c r="CN391" s="18"/>
      <c r="CO391" s="21">
        <v>46053</v>
      </c>
      <c r="CP391" s="18" t="s">
        <v>5079</v>
      </c>
      <c r="CQ391" s="18"/>
      <c r="CR391" s="21"/>
      <c r="CS391" s="18"/>
      <c r="CT391" s="31"/>
      <c r="CU391" s="33"/>
      <c r="CV391" s="67" t="str">
        <f>FLEET7[[#This Row],[Category]]</f>
        <v>Pickup Truck</v>
      </c>
      <c r="CW391" s="22" t="str">
        <f t="shared" si="12"/>
        <v>PT-08S</v>
      </c>
      <c r="CX391" s="22" t="str">
        <f>IFERROR(TRIM(MID(FLEET7[[#This Row],[Secondary Asset Identifier]], FIND(" - ", FLEET7[[#This Row],[Secondary Asset Identifier]]) + 3, LEN(FLEET7[[#This Row],[Secondary Asset Identifier]]))),FLEET7[[#This Row],[Emp ID]])</f>
        <v>JAMES GABE</v>
      </c>
      <c r="CY39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JAMES GABE</v>
      </c>
      <c r="CZ391" s="22" t="str">
        <f>FLEET7[[#This Row],[Assigned]]</f>
        <v>JAMES GABE</v>
      </c>
      <c r="DA391" s="22" t="str">
        <f t="shared" si="13"/>
        <v>PT-08S</v>
      </c>
    </row>
    <row r="392" spans="1:105" x14ac:dyDescent="0.3">
      <c r="A392" s="17" t="s">
        <v>5060</v>
      </c>
      <c r="B392" s="18" t="s">
        <v>5061</v>
      </c>
      <c r="C392" s="18" t="s">
        <v>858</v>
      </c>
      <c r="D392" s="18" t="s">
        <v>5062</v>
      </c>
      <c r="E392" s="18" t="s">
        <v>571</v>
      </c>
      <c r="F392" s="18" t="s">
        <v>635</v>
      </c>
      <c r="G392" s="18">
        <v>2022</v>
      </c>
      <c r="H392" s="18" t="s">
        <v>5063</v>
      </c>
      <c r="I392" s="19" t="s">
        <v>5080</v>
      </c>
      <c r="J392" s="18"/>
      <c r="K392" s="20">
        <v>45789.425914351901</v>
      </c>
      <c r="L392" s="18" t="s">
        <v>7984</v>
      </c>
      <c r="M392" s="18"/>
      <c r="N392" s="18"/>
      <c r="O392" s="18"/>
      <c r="P392" s="18"/>
      <c r="Q392" s="18"/>
      <c r="R392" s="18" t="s">
        <v>5066</v>
      </c>
      <c r="S392" s="18" t="s">
        <v>520</v>
      </c>
      <c r="T392" s="18" t="s">
        <v>5067</v>
      </c>
      <c r="U392" s="18" t="s">
        <v>5068</v>
      </c>
      <c r="V392" s="18">
        <v>623</v>
      </c>
      <c r="W392" s="18">
        <v>111989.7</v>
      </c>
      <c r="X392" s="18">
        <v>111989.7</v>
      </c>
      <c r="Y392" s="18">
        <v>5810</v>
      </c>
      <c r="Z392" s="18">
        <v>5810</v>
      </c>
      <c r="AA392" s="18" t="s">
        <v>7925</v>
      </c>
      <c r="AB392" s="18" t="s">
        <v>857</v>
      </c>
      <c r="AC392" s="18"/>
      <c r="AD392" s="18" t="s">
        <v>856</v>
      </c>
      <c r="AE392" s="18" t="s">
        <v>5069</v>
      </c>
      <c r="AF392" s="18"/>
      <c r="AG392" s="18"/>
      <c r="AH392" s="18" t="s">
        <v>687</v>
      </c>
      <c r="AI392" s="18"/>
      <c r="AJ392" s="18"/>
      <c r="AK392" s="18"/>
      <c r="AL392" s="18"/>
      <c r="AM392" s="18"/>
      <c r="AN392" s="18"/>
      <c r="AO392" s="18" t="s">
        <v>5070</v>
      </c>
      <c r="AP392" s="18" t="s">
        <v>5071</v>
      </c>
      <c r="AQ392" s="18">
        <v>0</v>
      </c>
      <c r="AR392" s="18">
        <v>0</v>
      </c>
      <c r="AS392" s="18" t="s">
        <v>5879</v>
      </c>
      <c r="AT392" s="18">
        <v>0</v>
      </c>
      <c r="AU392" s="18">
        <v>0</v>
      </c>
      <c r="AV392" s="18">
        <v>0</v>
      </c>
      <c r="AW392" s="18">
        <v>0</v>
      </c>
      <c r="AX392" s="18" t="s">
        <v>855</v>
      </c>
      <c r="AY392" s="18"/>
      <c r="AZ392" s="18">
        <v>0</v>
      </c>
      <c r="BA392" s="18">
        <v>0</v>
      </c>
      <c r="BB392" s="18">
        <v>0</v>
      </c>
      <c r="BC392" s="18"/>
      <c r="BD392" s="18"/>
      <c r="BE392" s="18"/>
      <c r="BF392" s="18" t="s">
        <v>612</v>
      </c>
      <c r="BG392" s="18"/>
      <c r="BH392" s="18"/>
      <c r="BI392" s="18"/>
      <c r="BJ392" s="18"/>
      <c r="BK392" s="18"/>
      <c r="BL392" s="18"/>
      <c r="BM392" s="18"/>
      <c r="BN392" s="18"/>
      <c r="BO392" s="18"/>
      <c r="BP392" s="18"/>
      <c r="BQ392" s="18"/>
      <c r="BR392" s="18"/>
      <c r="BS392" s="18"/>
      <c r="BT392" s="18"/>
      <c r="BU392" s="18"/>
      <c r="BV392" s="18"/>
      <c r="BW392" s="18"/>
      <c r="BX392" s="18"/>
      <c r="BY392" s="18"/>
      <c r="BZ392" s="18"/>
      <c r="CA392" s="18"/>
      <c r="CB392" s="18"/>
      <c r="CC392" s="18"/>
      <c r="CD392" s="18"/>
      <c r="CE392" s="18"/>
      <c r="CF392" s="18"/>
      <c r="CG392" s="18"/>
      <c r="CH392" s="18"/>
      <c r="CI392" s="18"/>
      <c r="CJ392" s="18" t="s">
        <v>5072</v>
      </c>
      <c r="CK392" s="18" t="s">
        <v>5081</v>
      </c>
      <c r="CL392" s="18">
        <v>2</v>
      </c>
      <c r="CM392" s="18"/>
      <c r="CN392" s="18"/>
      <c r="CO392" s="21">
        <v>46081</v>
      </c>
      <c r="CP392" s="18" t="s">
        <v>5073</v>
      </c>
      <c r="CQ392" s="18"/>
      <c r="CR392" s="21"/>
      <c r="CS392" s="18"/>
      <c r="CT392" s="31"/>
      <c r="CU392" s="33"/>
      <c r="CV392" s="67" t="str">
        <f>FLEET7[[#This Row],[Category]]</f>
        <v>Pickup Truck</v>
      </c>
      <c r="CW392" s="22" t="str">
        <f t="shared" si="12"/>
        <v>PT-09S</v>
      </c>
      <c r="CX392" s="22" t="str">
        <f>IFERROR(TRIM(MID(FLEET7[[#This Row],[Secondary Asset Identifier]], FIND(" - ", FLEET7[[#This Row],[Secondary Asset Identifier]]) + 3, LEN(FLEET7[[#This Row],[Secondary Asset Identifier]]))),FLEET7[[#This Row],[Emp ID]])</f>
        <v>Espinoza-Casillas, Jovan</v>
      </c>
      <c r="CY39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ESPJOV</v>
      </c>
      <c r="CZ392" s="22" t="str">
        <f>FLEET7[[#This Row],[Assigned]]</f>
        <v>Espinoza-Casillas, Jovan</v>
      </c>
      <c r="DA392" s="22" t="str">
        <f t="shared" si="13"/>
        <v>PT-09S</v>
      </c>
    </row>
    <row r="393" spans="1:105" x14ac:dyDescent="0.3">
      <c r="A393" s="17" t="s">
        <v>5060</v>
      </c>
      <c r="B393" s="18" t="s">
        <v>5061</v>
      </c>
      <c r="C393" s="18" t="s">
        <v>3356</v>
      </c>
      <c r="D393" s="18" t="s">
        <v>5062</v>
      </c>
      <c r="E393" s="18" t="s">
        <v>571</v>
      </c>
      <c r="F393" s="18" t="s">
        <v>635</v>
      </c>
      <c r="G393" s="18">
        <v>2017</v>
      </c>
      <c r="H393" s="18" t="s">
        <v>5063</v>
      </c>
      <c r="I393" s="19" t="s">
        <v>5080</v>
      </c>
      <c r="J393" s="18"/>
      <c r="K393" s="20">
        <v>45789.281712962998</v>
      </c>
      <c r="L393" s="18" t="s">
        <v>5164</v>
      </c>
      <c r="M393" s="18"/>
      <c r="N393" s="18"/>
      <c r="O393" s="18"/>
      <c r="P393" s="18"/>
      <c r="Q393" s="18"/>
      <c r="R393" s="18" t="s">
        <v>5254</v>
      </c>
      <c r="S393" s="18" t="s">
        <v>496</v>
      </c>
      <c r="T393" s="18" t="s">
        <v>5067</v>
      </c>
      <c r="U393" s="18" t="s">
        <v>5068</v>
      </c>
      <c r="V393" s="18">
        <v>20</v>
      </c>
      <c r="W393" s="18">
        <v>154208.29999999999</v>
      </c>
      <c r="X393" s="18">
        <v>155261.29999999999</v>
      </c>
      <c r="Y393" s="18">
        <v>4898</v>
      </c>
      <c r="Z393" s="18">
        <v>4898</v>
      </c>
      <c r="AA393" s="18" t="s">
        <v>7926</v>
      </c>
      <c r="AB393" s="18" t="s">
        <v>854</v>
      </c>
      <c r="AC393" s="18" t="s">
        <v>7927</v>
      </c>
      <c r="AD393" s="18" t="s">
        <v>853</v>
      </c>
      <c r="AE393" s="18" t="s">
        <v>5069</v>
      </c>
      <c r="AF393" s="18"/>
      <c r="AG393" s="18"/>
      <c r="AH393" s="18" t="s">
        <v>639</v>
      </c>
      <c r="AI393" s="18"/>
      <c r="AJ393" s="18"/>
      <c r="AK393" s="18"/>
      <c r="AL393" s="18"/>
      <c r="AM393" s="18"/>
      <c r="AN393" s="18"/>
      <c r="AO393" s="18" t="s">
        <v>5070</v>
      </c>
      <c r="AP393" s="18" t="s">
        <v>5071</v>
      </c>
      <c r="AQ393" s="18">
        <v>0</v>
      </c>
      <c r="AR393" s="18">
        <v>0</v>
      </c>
      <c r="AS393" s="18" t="s">
        <v>5879</v>
      </c>
      <c r="AT393" s="18">
        <v>0</v>
      </c>
      <c r="AU393" s="18">
        <v>0</v>
      </c>
      <c r="AV393" s="18">
        <v>0</v>
      </c>
      <c r="AW393" s="18">
        <v>0</v>
      </c>
      <c r="AX393" s="18" t="s">
        <v>7928</v>
      </c>
      <c r="AY393" s="18"/>
      <c r="AZ393" s="18">
        <v>0</v>
      </c>
      <c r="BA393" s="18">
        <v>0</v>
      </c>
      <c r="BB393" s="18">
        <v>0</v>
      </c>
      <c r="BC393" s="18"/>
      <c r="BD393" s="18"/>
      <c r="BE393" s="18"/>
      <c r="BF393" s="18" t="s">
        <v>656</v>
      </c>
      <c r="BG393" s="18"/>
      <c r="BH393" s="18"/>
      <c r="BI393" s="18"/>
      <c r="BJ393" s="18"/>
      <c r="BK393" s="18"/>
      <c r="BL393" s="18"/>
      <c r="BM393" s="18"/>
      <c r="BN393" s="18"/>
      <c r="BO393" s="18"/>
      <c r="BP393" s="18"/>
      <c r="BQ393" s="18"/>
      <c r="BR393" s="18"/>
      <c r="BS393" s="18"/>
      <c r="BT393" s="18"/>
      <c r="BU393" s="18"/>
      <c r="BV393" s="18"/>
      <c r="BW393" s="18"/>
      <c r="BX393" s="18"/>
      <c r="BY393" s="18"/>
      <c r="BZ393" s="18"/>
      <c r="CA393" s="18"/>
      <c r="CB393" s="18"/>
      <c r="CC393" s="18"/>
      <c r="CD393" s="18"/>
      <c r="CE393" s="18"/>
      <c r="CF393" s="18"/>
      <c r="CG393" s="18"/>
      <c r="CH393" s="18"/>
      <c r="CI393" s="18"/>
      <c r="CJ393" s="18" t="s">
        <v>5072</v>
      </c>
      <c r="CK393" s="18" t="s">
        <v>8526</v>
      </c>
      <c r="CL393" s="18">
        <v>2</v>
      </c>
      <c r="CM393" s="18"/>
      <c r="CN393" s="18"/>
      <c r="CO393" s="21">
        <v>46053</v>
      </c>
      <c r="CP393" s="18" t="s">
        <v>5073</v>
      </c>
      <c r="CQ393" s="18"/>
      <c r="CR393" s="21"/>
      <c r="CS393" s="18"/>
      <c r="CT393" s="31"/>
      <c r="CU393" s="33"/>
      <c r="CV393" s="67" t="str">
        <f>FLEET7[[#This Row],[Category]]</f>
        <v>Pickup Truck</v>
      </c>
      <c r="CW393" s="22" t="str">
        <f t="shared" si="12"/>
        <v>PT-104</v>
      </c>
      <c r="CX393" s="22" t="str">
        <f>IFERROR(TRIM(MID(FLEET7[[#This Row],[Secondary Asset Identifier]], FIND(" - ", FLEET7[[#This Row],[Secondary Asset Identifier]]) + 3, LEN(FLEET7[[#This Row],[Secondary Asset Identifier]]))),FLEET7[[#This Row],[Emp ID]])</f>
        <v>Escobedo Jr, Martin</v>
      </c>
      <c r="CY39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210051</v>
      </c>
      <c r="CZ393" s="22" t="str">
        <f>FLEET7[[#This Row],[Assigned]]</f>
        <v>Escobedo Jr, Martin</v>
      </c>
      <c r="DA393" s="22" t="str">
        <f t="shared" si="13"/>
        <v>PT-104</v>
      </c>
    </row>
    <row r="394" spans="1:105" x14ac:dyDescent="0.3">
      <c r="A394" s="17" t="s">
        <v>5060</v>
      </c>
      <c r="B394" s="18" t="s">
        <v>5061</v>
      </c>
      <c r="C394" s="18" t="s">
        <v>852</v>
      </c>
      <c r="D394" s="18" t="s">
        <v>5062</v>
      </c>
      <c r="E394" s="18" t="s">
        <v>571</v>
      </c>
      <c r="F394" s="18" t="s">
        <v>635</v>
      </c>
      <c r="G394" s="18">
        <v>2017</v>
      </c>
      <c r="H394" s="18" t="s">
        <v>5063</v>
      </c>
      <c r="I394" s="19" t="s">
        <v>5080</v>
      </c>
      <c r="J394" s="18"/>
      <c r="K394" s="20">
        <v>45789.381412037001</v>
      </c>
      <c r="L394" s="18" t="s">
        <v>5164</v>
      </c>
      <c r="M394" s="18"/>
      <c r="N394" s="18"/>
      <c r="O394" s="18"/>
      <c r="P394" s="18"/>
      <c r="Q394" s="18"/>
      <c r="R394" s="18" t="s">
        <v>5066</v>
      </c>
      <c r="S394" s="18" t="s">
        <v>522</v>
      </c>
      <c r="T394" s="18" t="s">
        <v>5067</v>
      </c>
      <c r="U394" s="18" t="s">
        <v>5068</v>
      </c>
      <c r="V394" s="18">
        <v>60</v>
      </c>
      <c r="W394" s="18">
        <v>160947.29999999999</v>
      </c>
      <c r="X394" s="18">
        <v>160947.29999999999</v>
      </c>
      <c r="Y394" s="18">
        <v>742</v>
      </c>
      <c r="Z394" s="18">
        <v>742</v>
      </c>
      <c r="AA394" s="18" t="s">
        <v>373</v>
      </c>
      <c r="AB394" s="18" t="s">
        <v>851</v>
      </c>
      <c r="AC394" s="18"/>
      <c r="AD394" s="18" t="s">
        <v>850</v>
      </c>
      <c r="AE394" s="18" t="s">
        <v>5069</v>
      </c>
      <c r="AF394" s="18"/>
      <c r="AG394" s="18"/>
      <c r="AH394" s="18" t="s">
        <v>7929</v>
      </c>
      <c r="AI394" s="18"/>
      <c r="AJ394" s="18"/>
      <c r="AK394" s="18"/>
      <c r="AL394" s="18"/>
      <c r="AM394" s="18"/>
      <c r="AN394" s="18"/>
      <c r="AO394" s="18" t="s">
        <v>5070</v>
      </c>
      <c r="AP394" s="18" t="s">
        <v>5071</v>
      </c>
      <c r="AQ394" s="18">
        <v>0</v>
      </c>
      <c r="AR394" s="18">
        <v>0</v>
      </c>
      <c r="AS394" s="18" t="s">
        <v>5879</v>
      </c>
      <c r="AT394" s="18">
        <v>0</v>
      </c>
      <c r="AU394" s="18">
        <v>0</v>
      </c>
      <c r="AV394" s="18">
        <v>0</v>
      </c>
      <c r="AW394" s="18">
        <v>0</v>
      </c>
      <c r="AX394" s="18" t="s">
        <v>7930</v>
      </c>
      <c r="AY394" s="18"/>
      <c r="AZ394" s="18"/>
      <c r="BA394" s="18"/>
      <c r="BB394" s="18"/>
      <c r="BC394" s="18"/>
      <c r="BD394" s="18" t="s">
        <v>5130</v>
      </c>
      <c r="BE394" s="18"/>
      <c r="BF394" s="18" t="s">
        <v>849</v>
      </c>
      <c r="BG394" s="18"/>
      <c r="BH394" s="18"/>
      <c r="BI394" s="18"/>
      <c r="BJ394" s="18"/>
      <c r="BK394" s="18"/>
      <c r="BL394" s="18"/>
      <c r="BM394" s="18"/>
      <c r="BN394" s="18"/>
      <c r="BO394" s="18"/>
      <c r="BP394" s="18"/>
      <c r="BQ394" s="18"/>
      <c r="BR394" s="18"/>
      <c r="BS394" s="18"/>
      <c r="BT394" s="18"/>
      <c r="BU394" s="18"/>
      <c r="BV394" s="18"/>
      <c r="BW394" s="18"/>
      <c r="BX394" s="18"/>
      <c r="BY394" s="18"/>
      <c r="BZ394" s="18"/>
      <c r="CA394" s="18"/>
      <c r="CB394" s="18"/>
      <c r="CC394" s="18"/>
      <c r="CD394" s="18"/>
      <c r="CE394" s="18"/>
      <c r="CF394" s="18"/>
      <c r="CG394" s="18"/>
      <c r="CH394" s="18"/>
      <c r="CI394" s="18"/>
      <c r="CJ394" s="18" t="s">
        <v>5072</v>
      </c>
      <c r="CK394" s="18" t="s">
        <v>8294</v>
      </c>
      <c r="CL394" s="18">
        <v>2</v>
      </c>
      <c r="CM394" s="18"/>
      <c r="CN394" s="18"/>
      <c r="CO394" s="21">
        <v>46053</v>
      </c>
      <c r="CP394" s="21" t="s">
        <v>5079</v>
      </c>
      <c r="CQ394" s="18"/>
      <c r="CR394" s="21"/>
      <c r="CS394" s="18"/>
      <c r="CT394" s="31"/>
      <c r="CU394" s="33"/>
      <c r="CV394" s="67" t="str">
        <f>FLEET7[[#This Row],[Category]]</f>
        <v>Pickup Truck</v>
      </c>
      <c r="CW394" s="22" t="str">
        <f t="shared" si="12"/>
        <v>PT-107</v>
      </c>
      <c r="CX394" s="22" t="str">
        <f>IFERROR(TRIM(MID(FLEET7[[#This Row],[Secondary Asset Identifier]], FIND(" - ", FLEET7[[#This Row],[Secondary Asset Identifier]]) + 3, LEN(FLEET7[[#This Row],[Secondary Asset Identifier]]))),FLEET7[[#This Row],[Emp ID]])</f>
        <v>DFW OFFICE TRUCK</v>
      </c>
      <c r="CY39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DFW OFFICE TRUCK</v>
      </c>
      <c r="CZ394" s="22" t="str">
        <f>FLEET7[[#This Row],[Assigned]]</f>
        <v>DFW OFFICE TRUCK</v>
      </c>
      <c r="DA394" s="22" t="str">
        <f t="shared" si="13"/>
        <v>PT-107</v>
      </c>
    </row>
    <row r="395" spans="1:105" x14ac:dyDescent="0.3">
      <c r="A395" s="17" t="s">
        <v>5060</v>
      </c>
      <c r="B395" s="18" t="s">
        <v>5061</v>
      </c>
      <c r="C395" s="18" t="s">
        <v>7931</v>
      </c>
      <c r="D395" s="18" t="s">
        <v>5062</v>
      </c>
      <c r="E395" s="18" t="s">
        <v>571</v>
      </c>
      <c r="F395" s="18" t="s">
        <v>635</v>
      </c>
      <c r="G395" s="18">
        <v>2018</v>
      </c>
      <c r="H395" s="18" t="s">
        <v>5063</v>
      </c>
      <c r="I395" s="19" t="s">
        <v>5080</v>
      </c>
      <c r="J395" s="18"/>
      <c r="K395" s="20">
        <v>45789.251921296302</v>
      </c>
      <c r="L395" s="18" t="s">
        <v>5191</v>
      </c>
      <c r="M395" s="18"/>
      <c r="N395" s="18"/>
      <c r="O395" s="18"/>
      <c r="P395" s="18"/>
      <c r="Q395" s="18"/>
      <c r="R395" s="18" t="s">
        <v>8527</v>
      </c>
      <c r="S395" s="18"/>
      <c r="T395" s="18" t="s">
        <v>5067</v>
      </c>
      <c r="U395" s="18" t="s">
        <v>8528</v>
      </c>
      <c r="V395" s="18">
        <v>207</v>
      </c>
      <c r="W395" s="18">
        <v>171880.2</v>
      </c>
      <c r="X395" s="18">
        <v>172885.2</v>
      </c>
      <c r="Y395" s="18">
        <v>6334</v>
      </c>
      <c r="Z395" s="18">
        <v>6334</v>
      </c>
      <c r="AA395" s="18" t="s">
        <v>7932</v>
      </c>
      <c r="AB395" s="18" t="s">
        <v>848</v>
      </c>
      <c r="AC395" s="18"/>
      <c r="AD395" s="18" t="s">
        <v>847</v>
      </c>
      <c r="AE395" s="18" t="s">
        <v>5069</v>
      </c>
      <c r="AF395" s="18"/>
      <c r="AG395" s="18"/>
      <c r="AH395" s="18" t="s">
        <v>832</v>
      </c>
      <c r="AI395" s="18"/>
      <c r="AJ395" s="18"/>
      <c r="AK395" s="18"/>
      <c r="AL395" s="18"/>
      <c r="AM395" s="18"/>
      <c r="AN395" s="18"/>
      <c r="AO395" s="18" t="s">
        <v>5070</v>
      </c>
      <c r="AP395" s="18" t="s">
        <v>5071</v>
      </c>
      <c r="AQ395" s="18">
        <v>0</v>
      </c>
      <c r="AR395" s="18">
        <v>0</v>
      </c>
      <c r="AS395" s="18" t="s">
        <v>5879</v>
      </c>
      <c r="AT395" s="18">
        <v>0</v>
      </c>
      <c r="AU395" s="18">
        <v>0</v>
      </c>
      <c r="AV395" s="18">
        <v>0</v>
      </c>
      <c r="AW395" s="18">
        <v>0</v>
      </c>
      <c r="AX395" s="18" t="s">
        <v>4509</v>
      </c>
      <c r="AY395" s="18"/>
      <c r="AZ395" s="18">
        <v>0</v>
      </c>
      <c r="BA395" s="18">
        <v>0</v>
      </c>
      <c r="BB395" s="18">
        <v>0</v>
      </c>
      <c r="BC395" s="18"/>
      <c r="BD395" s="18"/>
      <c r="BE395" s="18"/>
      <c r="BF395" s="18" t="s">
        <v>652</v>
      </c>
      <c r="BG395" s="18"/>
      <c r="BH395" s="18"/>
      <c r="BI395" s="18"/>
      <c r="BJ395" s="18"/>
      <c r="BK395" s="18"/>
      <c r="BL395" s="18"/>
      <c r="BM395" s="18"/>
      <c r="BN395" s="18"/>
      <c r="BO395" s="18"/>
      <c r="BP395" s="18"/>
      <c r="BQ395" s="18"/>
      <c r="BR395" s="18"/>
      <c r="BS395" s="18"/>
      <c r="BT395" s="18"/>
      <c r="BU395" s="18"/>
      <c r="BV395" s="18"/>
      <c r="BW395" s="18"/>
      <c r="BX395" s="18"/>
      <c r="BY395" s="18"/>
      <c r="BZ395" s="18"/>
      <c r="CA395" s="18"/>
      <c r="CB395" s="18"/>
      <c r="CC395" s="18"/>
      <c r="CD395" s="18"/>
      <c r="CE395" s="18"/>
      <c r="CF395" s="18"/>
      <c r="CG395" s="18"/>
      <c r="CH395" s="18"/>
      <c r="CI395" s="18"/>
      <c r="CJ395" s="18" t="s">
        <v>5072</v>
      </c>
      <c r="CK395" s="18" t="s">
        <v>7636</v>
      </c>
      <c r="CL395" s="18">
        <v>2</v>
      </c>
      <c r="CM395" s="18"/>
      <c r="CN395" s="18"/>
      <c r="CO395" s="21">
        <v>45688</v>
      </c>
      <c r="CP395" s="18" t="s">
        <v>5073</v>
      </c>
      <c r="CQ395" s="18"/>
      <c r="CR395" s="21"/>
      <c r="CS395" s="18"/>
      <c r="CT395" s="31"/>
      <c r="CU395" s="33"/>
      <c r="CV395" s="67" t="str">
        <f>FLEET7[[#This Row],[Category]]</f>
        <v>Pickup Truck</v>
      </c>
      <c r="CW395" s="22" t="str">
        <f t="shared" si="12"/>
        <v>PT-108</v>
      </c>
      <c r="CX395" s="22" t="str">
        <f>IFERROR(TRIM(MID(FLEET7[[#This Row],[Secondary Asset Identifier]], FIND(" - ", FLEET7[[#This Row],[Secondary Asset Identifier]]) + 3, LEN(FLEET7[[#This Row],[Secondary Asset Identifier]]))),FLEET7[[#This Row],[Emp ID]])</f>
        <v>BADILLO, GERARDO J</v>
      </c>
      <c r="CY39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440285</v>
      </c>
      <c r="CZ395" s="22" t="str">
        <f>FLEET7[[#This Row],[Assigned]]</f>
        <v>BADILLO, GERARDO J</v>
      </c>
      <c r="DA395" s="22" t="str">
        <f t="shared" si="13"/>
        <v>PT-108</v>
      </c>
    </row>
    <row r="396" spans="1:105" x14ac:dyDescent="0.3">
      <c r="A396" s="17" t="s">
        <v>5060</v>
      </c>
      <c r="B396" s="18" t="s">
        <v>5061</v>
      </c>
      <c r="C396" s="18" t="s">
        <v>3357</v>
      </c>
      <c r="D396" s="18" t="s">
        <v>5062</v>
      </c>
      <c r="E396" s="18" t="s">
        <v>838</v>
      </c>
      <c r="F396" s="18" t="s">
        <v>837</v>
      </c>
      <c r="G396" s="18">
        <v>2022</v>
      </c>
      <c r="H396" s="18" t="s">
        <v>5063</v>
      </c>
      <c r="I396" s="19" t="s">
        <v>5082</v>
      </c>
      <c r="J396" s="18"/>
      <c r="K396" s="20">
        <v>45789.426284722198</v>
      </c>
      <c r="L396" s="18" t="s">
        <v>5088</v>
      </c>
      <c r="M396" s="18"/>
      <c r="N396" s="18"/>
      <c r="O396" s="18"/>
      <c r="P396" s="18"/>
      <c r="Q396" s="18"/>
      <c r="R396" s="18" t="s">
        <v>7625</v>
      </c>
      <c r="S396" s="18" t="s">
        <v>516</v>
      </c>
      <c r="T396" s="18" t="s">
        <v>5067</v>
      </c>
      <c r="U396" s="18" t="s">
        <v>5068</v>
      </c>
      <c r="V396" s="18">
        <v>626</v>
      </c>
      <c r="W396" s="18">
        <v>105679.2</v>
      </c>
      <c r="X396" s="18">
        <v>105679.2</v>
      </c>
      <c r="Y396" s="18">
        <v>4833</v>
      </c>
      <c r="Z396" s="18">
        <v>4833</v>
      </c>
      <c r="AA396" s="18" t="s">
        <v>7933</v>
      </c>
      <c r="AB396" s="18" t="s">
        <v>846</v>
      </c>
      <c r="AC396" s="18"/>
      <c r="AD396" s="18" t="s">
        <v>845</v>
      </c>
      <c r="AE396" s="18" t="s">
        <v>5069</v>
      </c>
      <c r="AF396" s="18"/>
      <c r="AG396" s="18"/>
      <c r="AH396" s="19" t="s">
        <v>844</v>
      </c>
      <c r="AI396" s="18"/>
      <c r="AJ396" s="18"/>
      <c r="AK396" s="18"/>
      <c r="AL396" s="18"/>
      <c r="AM396" s="18"/>
      <c r="AN396" s="18"/>
      <c r="AO396" s="18" t="s">
        <v>5070</v>
      </c>
      <c r="AP396" s="18" t="s">
        <v>5071</v>
      </c>
      <c r="AQ396" s="18">
        <v>0</v>
      </c>
      <c r="AR396" s="18">
        <v>0</v>
      </c>
      <c r="AS396" s="18" t="s">
        <v>5879</v>
      </c>
      <c r="AT396" s="18">
        <v>0</v>
      </c>
      <c r="AU396" s="18">
        <v>0</v>
      </c>
      <c r="AV396" s="18">
        <v>0</v>
      </c>
      <c r="AW396" s="18">
        <v>0</v>
      </c>
      <c r="AX396" s="18" t="s">
        <v>843</v>
      </c>
      <c r="AY396" s="18"/>
      <c r="AZ396" s="18">
        <v>0</v>
      </c>
      <c r="BA396" s="18">
        <v>0</v>
      </c>
      <c r="BB396" s="18">
        <v>0</v>
      </c>
      <c r="BC396" s="18"/>
      <c r="BD396" s="18"/>
      <c r="BE396" s="18"/>
      <c r="BF396" s="18" t="s">
        <v>612</v>
      </c>
      <c r="BG396" s="18"/>
      <c r="BH396" s="18"/>
      <c r="BI396" s="18"/>
      <c r="BJ396" s="18"/>
      <c r="BK396" s="18"/>
      <c r="BL396" s="18"/>
      <c r="BM396" s="18"/>
      <c r="BN396" s="18"/>
      <c r="BO396" s="18"/>
      <c r="BP396" s="18"/>
      <c r="BQ396" s="18"/>
      <c r="BR396" s="18"/>
      <c r="BS396" s="18"/>
      <c r="BT396" s="18"/>
      <c r="BU396" s="18"/>
      <c r="BV396" s="18"/>
      <c r="BW396" s="18"/>
      <c r="BX396" s="18"/>
      <c r="BY396" s="18"/>
      <c r="BZ396" s="18"/>
      <c r="CA396" s="18"/>
      <c r="CB396" s="18"/>
      <c r="CC396" s="18"/>
      <c r="CD396" s="18"/>
      <c r="CE396" s="18"/>
      <c r="CF396" s="18"/>
      <c r="CG396" s="18"/>
      <c r="CH396" s="18"/>
      <c r="CI396" s="18"/>
      <c r="CJ396" s="18" t="s">
        <v>5072</v>
      </c>
      <c r="CK396" s="18" t="s">
        <v>5100</v>
      </c>
      <c r="CL396" s="18">
        <v>2</v>
      </c>
      <c r="CM396" s="18"/>
      <c r="CN396" s="18"/>
      <c r="CO396" s="21">
        <v>46112</v>
      </c>
      <c r="CP396" s="18" t="s">
        <v>5073</v>
      </c>
      <c r="CQ396" s="18"/>
      <c r="CR396" s="21"/>
      <c r="CS396" s="18"/>
      <c r="CT396" s="31"/>
      <c r="CU396" s="33"/>
      <c r="CV396" s="67" t="str">
        <f>FLEET7[[#This Row],[Category]]</f>
        <v>Pickup Truck</v>
      </c>
      <c r="CW396" s="22" t="str">
        <f t="shared" si="12"/>
        <v>PT-10S</v>
      </c>
      <c r="CX396" s="22" t="str">
        <f>IFERROR(TRIM(MID(FLEET7[[#This Row],[Secondary Asset Identifier]], FIND(" - ", FLEET7[[#This Row],[Secondary Asset Identifier]]) + 3, LEN(FLEET7[[#This Row],[Secondary Asset Identifier]]))),FLEET7[[#This Row],[Emp ID]])</f>
        <v>Berryhill, Robert P</v>
      </c>
      <c r="CY39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BERROB</v>
      </c>
      <c r="CZ396" s="22" t="str">
        <f>FLEET7[[#This Row],[Assigned]]</f>
        <v>Berryhill, Robert P</v>
      </c>
      <c r="DA396" s="22" t="str">
        <f t="shared" si="13"/>
        <v>PT-10S</v>
      </c>
    </row>
    <row r="397" spans="1:105" x14ac:dyDescent="0.3">
      <c r="A397" s="17" t="s">
        <v>5060</v>
      </c>
      <c r="B397" s="18" t="s">
        <v>5061</v>
      </c>
      <c r="C397" s="18" t="s">
        <v>4973</v>
      </c>
      <c r="D397" s="18" t="s">
        <v>5062</v>
      </c>
      <c r="E397" s="18" t="s">
        <v>571</v>
      </c>
      <c r="F397" s="18" t="s">
        <v>824</v>
      </c>
      <c r="G397" s="18">
        <v>2017</v>
      </c>
      <c r="H397" s="18" t="s">
        <v>5063</v>
      </c>
      <c r="I397" s="19" t="s">
        <v>5608</v>
      </c>
      <c r="J397" s="18"/>
      <c r="K397" s="20">
        <v>45788.636712963002</v>
      </c>
      <c r="L397" s="18" t="s">
        <v>5191</v>
      </c>
      <c r="M397" s="18"/>
      <c r="N397" s="18"/>
      <c r="O397" s="18"/>
      <c r="P397" s="18"/>
      <c r="Q397" s="18"/>
      <c r="R397" s="18" t="s">
        <v>5066</v>
      </c>
      <c r="S397" s="18"/>
      <c r="T397" s="18" t="s">
        <v>5067</v>
      </c>
      <c r="U397" s="18" t="s">
        <v>8130</v>
      </c>
      <c r="V397" s="18">
        <v>324</v>
      </c>
      <c r="W397" s="18">
        <v>151962</v>
      </c>
      <c r="X397" s="18">
        <v>151962</v>
      </c>
      <c r="Y397" s="18">
        <v>7039</v>
      </c>
      <c r="Z397" s="18">
        <v>7039</v>
      </c>
      <c r="AA397" s="18"/>
      <c r="AB397" s="18" t="s">
        <v>842</v>
      </c>
      <c r="AC397" s="18"/>
      <c r="AD397" s="18" t="s">
        <v>841</v>
      </c>
      <c r="AE397" s="18" t="s">
        <v>5069</v>
      </c>
      <c r="AF397" s="18"/>
      <c r="AG397" s="18"/>
      <c r="AH397" s="18" t="s">
        <v>3761</v>
      </c>
      <c r="AI397" s="18"/>
      <c r="AJ397" s="18"/>
      <c r="AK397" s="18"/>
      <c r="AL397" s="18"/>
      <c r="AM397" s="18"/>
      <c r="AN397" s="18"/>
      <c r="AO397" s="18" t="s">
        <v>5070</v>
      </c>
      <c r="AP397" s="18" t="s">
        <v>5071</v>
      </c>
      <c r="AQ397" s="18">
        <v>0</v>
      </c>
      <c r="AR397" s="18">
        <v>0</v>
      </c>
      <c r="AS397" s="18" t="s">
        <v>5879</v>
      </c>
      <c r="AT397" s="18">
        <v>0</v>
      </c>
      <c r="AU397" s="18">
        <v>0</v>
      </c>
      <c r="AV397" s="18">
        <v>0</v>
      </c>
      <c r="AW397" s="18">
        <v>0</v>
      </c>
      <c r="AX397" s="18" t="s">
        <v>840</v>
      </c>
      <c r="AY397" s="18"/>
      <c r="AZ397" s="18">
        <v>0</v>
      </c>
      <c r="BA397" s="18">
        <v>0</v>
      </c>
      <c r="BB397" s="18">
        <v>0</v>
      </c>
      <c r="BC397" s="18"/>
      <c r="BD397" s="18"/>
      <c r="BE397" s="18"/>
      <c r="BF397" s="18" t="s">
        <v>3762</v>
      </c>
      <c r="BG397" s="18"/>
      <c r="BH397" s="18"/>
      <c r="BI397" s="18"/>
      <c r="BJ397" s="18"/>
      <c r="BK397" s="18"/>
      <c r="BL397" s="18"/>
      <c r="BM397" s="18"/>
      <c r="BN397" s="18"/>
      <c r="BO397" s="18"/>
      <c r="BP397" s="18"/>
      <c r="BQ397" s="18"/>
      <c r="BR397" s="18"/>
      <c r="BS397" s="18"/>
      <c r="BT397" s="18"/>
      <c r="BU397" s="18"/>
      <c r="BV397" s="18"/>
      <c r="BW397" s="18"/>
      <c r="BX397" s="18"/>
      <c r="BY397" s="18"/>
      <c r="BZ397" s="18"/>
      <c r="CA397" s="18"/>
      <c r="CB397" s="18"/>
      <c r="CC397" s="18"/>
      <c r="CD397" s="18"/>
      <c r="CE397" s="18"/>
      <c r="CF397" s="18"/>
      <c r="CG397" s="18"/>
      <c r="CH397" s="18"/>
      <c r="CI397" s="18"/>
      <c r="CJ397" s="18" t="s">
        <v>5072</v>
      </c>
      <c r="CK397" s="18" t="s">
        <v>5609</v>
      </c>
      <c r="CL397" s="18"/>
      <c r="CM397" s="18"/>
      <c r="CN397" s="18"/>
      <c r="CO397" s="21">
        <v>45900</v>
      </c>
      <c r="CP397" s="18" t="s">
        <v>5073</v>
      </c>
      <c r="CQ397" s="18"/>
      <c r="CR397" s="21"/>
      <c r="CS397" s="18"/>
      <c r="CT397" s="31"/>
      <c r="CU397" s="33"/>
      <c r="CV397" s="67" t="str">
        <f>FLEET7[[#This Row],[Category]]</f>
        <v>Pickup Truck</v>
      </c>
      <c r="CW397" s="22" t="str">
        <f t="shared" si="12"/>
        <v>PT-111</v>
      </c>
      <c r="CX397" s="22" t="str">
        <f>IFERROR(TRIM(MID(FLEET7[[#This Row],[Secondary Asset Identifier]], FIND(" - ", FLEET7[[#This Row],[Secondary Asset Identifier]]) + 3, LEN(FLEET7[[#This Row],[Secondary Asset Identifier]]))),FLEET7[[#This Row],[Emp ID]])</f>
        <v>shop mech loaner</v>
      </c>
      <c r="CY39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shop mech loaner</v>
      </c>
      <c r="CZ397" s="22" t="str">
        <f>FLEET7[[#This Row],[Assigned]]</f>
        <v>shop mech loaner</v>
      </c>
      <c r="DA397" s="22" t="str">
        <f t="shared" si="13"/>
        <v>PT-111</v>
      </c>
    </row>
    <row r="398" spans="1:105" x14ac:dyDescent="0.3">
      <c r="A398" s="17" t="s">
        <v>5060</v>
      </c>
      <c r="B398" s="18" t="s">
        <v>5061</v>
      </c>
      <c r="C398" s="18" t="s">
        <v>839</v>
      </c>
      <c r="D398" s="18" t="s">
        <v>5062</v>
      </c>
      <c r="E398" s="18" t="s">
        <v>838</v>
      </c>
      <c r="F398" s="18" t="s">
        <v>837</v>
      </c>
      <c r="G398" s="18">
        <v>2023</v>
      </c>
      <c r="H398" s="18" t="s">
        <v>5063</v>
      </c>
      <c r="I398" s="19" t="s">
        <v>5064</v>
      </c>
      <c r="J398" s="18"/>
      <c r="K398" s="20">
        <v>45789.422754629602</v>
      </c>
      <c r="L398" s="18" t="s">
        <v>5164</v>
      </c>
      <c r="M398" s="18"/>
      <c r="N398" s="18"/>
      <c r="O398" s="18"/>
      <c r="P398" s="18"/>
      <c r="Q398" s="18"/>
      <c r="R398" s="18" t="s">
        <v>7907</v>
      </c>
      <c r="S398" s="18" t="s">
        <v>524</v>
      </c>
      <c r="T398" s="18" t="s">
        <v>5067</v>
      </c>
      <c r="U398" s="18" t="s">
        <v>5068</v>
      </c>
      <c r="V398" s="18">
        <v>628</v>
      </c>
      <c r="W398" s="18">
        <v>58698</v>
      </c>
      <c r="X398" s="18">
        <v>58698</v>
      </c>
      <c r="Y398" s="18">
        <v>2907</v>
      </c>
      <c r="Z398" s="18">
        <v>2907</v>
      </c>
      <c r="AA398" s="18" t="s">
        <v>7934</v>
      </c>
      <c r="AB398" s="18" t="s">
        <v>836</v>
      </c>
      <c r="AC398" s="18"/>
      <c r="AD398" s="18" t="s">
        <v>835</v>
      </c>
      <c r="AE398" s="18" t="s">
        <v>5069</v>
      </c>
      <c r="AF398" s="18"/>
      <c r="AG398" s="18"/>
      <c r="AH398" s="18" t="s">
        <v>834</v>
      </c>
      <c r="AI398" s="18"/>
      <c r="AJ398" s="18"/>
      <c r="AK398" s="18"/>
      <c r="AL398" s="18"/>
      <c r="AM398" s="18"/>
      <c r="AN398" s="18"/>
      <c r="AO398" s="18" t="s">
        <v>5070</v>
      </c>
      <c r="AP398" s="18" t="s">
        <v>5071</v>
      </c>
      <c r="AQ398" s="18">
        <v>0</v>
      </c>
      <c r="AR398" s="18">
        <v>0</v>
      </c>
      <c r="AS398" s="18" t="s">
        <v>5879</v>
      </c>
      <c r="AT398" s="18">
        <v>0</v>
      </c>
      <c r="AU398" s="18">
        <v>0</v>
      </c>
      <c r="AV398" s="18">
        <v>0</v>
      </c>
      <c r="AW398" s="18">
        <v>0</v>
      </c>
      <c r="AX398" s="18" t="s">
        <v>833</v>
      </c>
      <c r="AY398" s="18"/>
      <c r="AZ398" s="18">
        <v>0</v>
      </c>
      <c r="BA398" s="18">
        <v>0</v>
      </c>
      <c r="BB398" s="18">
        <v>0</v>
      </c>
      <c r="BC398" s="18"/>
      <c r="BD398" s="18"/>
      <c r="BE398" s="18"/>
      <c r="BF398" s="18" t="s">
        <v>612</v>
      </c>
      <c r="BG398" s="18"/>
      <c r="BH398" s="18"/>
      <c r="BI398" s="18"/>
      <c r="BJ398" s="18"/>
      <c r="BK398" s="18"/>
      <c r="BL398" s="18"/>
      <c r="BM398" s="18"/>
      <c r="BN398" s="18"/>
      <c r="BO398" s="18"/>
      <c r="BP398" s="18"/>
      <c r="BQ398" s="18"/>
      <c r="BR398" s="18"/>
      <c r="BS398" s="18"/>
      <c r="BT398" s="18"/>
      <c r="BU398" s="18"/>
      <c r="BV398" s="18"/>
      <c r="BW398" s="18"/>
      <c r="BX398" s="18"/>
      <c r="BY398" s="18"/>
      <c r="BZ398" s="18"/>
      <c r="CA398" s="18"/>
      <c r="CB398" s="18"/>
      <c r="CC398" s="18"/>
      <c r="CD398" s="18"/>
      <c r="CE398" s="18"/>
      <c r="CF398" s="18"/>
      <c r="CG398" s="18"/>
      <c r="CH398" s="18"/>
      <c r="CI398" s="18"/>
      <c r="CJ398" s="18" t="s">
        <v>5072</v>
      </c>
      <c r="CK398" s="18" t="s">
        <v>5111</v>
      </c>
      <c r="CL398" s="18">
        <v>2</v>
      </c>
      <c r="CM398" s="18"/>
      <c r="CN398" s="18"/>
      <c r="CO398" s="21">
        <v>46142</v>
      </c>
      <c r="CP398" s="21" t="s">
        <v>5073</v>
      </c>
      <c r="CQ398" s="18"/>
      <c r="CR398" s="21"/>
      <c r="CS398" s="18"/>
      <c r="CT398" s="31"/>
      <c r="CU398" s="33"/>
      <c r="CV398" s="67" t="str">
        <f>FLEET7[[#This Row],[Category]]</f>
        <v>Pickup Truck</v>
      </c>
      <c r="CW398" s="22" t="str">
        <f t="shared" si="12"/>
        <v>PT-11S</v>
      </c>
      <c r="CX398" s="22" t="str">
        <f>IFERROR(TRIM(MID(FLEET7[[#This Row],[Secondary Asset Identifier]], FIND(" - ", FLEET7[[#This Row],[Secondary Asset Identifier]]) + 3, LEN(FLEET7[[#This Row],[Secondary Asset Identifier]]))),FLEET7[[#This Row],[Emp ID]])</f>
        <v>Muratalla-Ceja, Rafael</v>
      </c>
      <c r="CY39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MURRAF</v>
      </c>
      <c r="CZ398" s="22" t="str">
        <f>FLEET7[[#This Row],[Assigned]]</f>
        <v>Muratalla-Ceja, Rafael</v>
      </c>
      <c r="DA398" s="22" t="str">
        <f t="shared" si="13"/>
        <v>PT-11S</v>
      </c>
    </row>
    <row r="399" spans="1:105" x14ac:dyDescent="0.3">
      <c r="A399" s="17" t="s">
        <v>5060</v>
      </c>
      <c r="B399" s="18" t="s">
        <v>5061</v>
      </c>
      <c r="C399" s="18" t="s">
        <v>831</v>
      </c>
      <c r="D399" s="18" t="s">
        <v>5062</v>
      </c>
      <c r="E399" s="18" t="s">
        <v>571</v>
      </c>
      <c r="F399" s="18" t="s">
        <v>635</v>
      </c>
      <c r="G399" s="18">
        <v>2018</v>
      </c>
      <c r="H399" s="18" t="s">
        <v>5063</v>
      </c>
      <c r="I399" s="19" t="s">
        <v>5080</v>
      </c>
      <c r="J399" s="18"/>
      <c r="K399" s="20">
        <v>45789.298599537004</v>
      </c>
      <c r="L399" s="18" t="s">
        <v>5164</v>
      </c>
      <c r="M399" s="18"/>
      <c r="N399" s="18"/>
      <c r="O399" s="18"/>
      <c r="P399" s="18"/>
      <c r="Q399" s="18"/>
      <c r="R399" s="18" t="s">
        <v>5066</v>
      </c>
      <c r="S399" s="18"/>
      <c r="T399" s="18" t="s">
        <v>5067</v>
      </c>
      <c r="U399" s="18" t="s">
        <v>5068</v>
      </c>
      <c r="V399" s="18">
        <v>276</v>
      </c>
      <c r="W399" s="18">
        <v>102417.60000000001</v>
      </c>
      <c r="X399" s="18">
        <v>102417.60000000001</v>
      </c>
      <c r="Y399" s="18">
        <v>1323</v>
      </c>
      <c r="Z399" s="18">
        <v>1323</v>
      </c>
      <c r="AA399" s="18" t="s">
        <v>5158</v>
      </c>
      <c r="AB399" s="18" t="s">
        <v>830</v>
      </c>
      <c r="AC399" s="18"/>
      <c r="AD399" s="18" t="s">
        <v>829</v>
      </c>
      <c r="AE399" s="18" t="s">
        <v>5069</v>
      </c>
      <c r="AF399" s="18"/>
      <c r="AG399" s="18"/>
      <c r="AH399" s="19" t="s">
        <v>632</v>
      </c>
      <c r="AI399" s="18"/>
      <c r="AJ399" s="18"/>
      <c r="AK399" s="18"/>
      <c r="AL399" s="18"/>
      <c r="AM399" s="18"/>
      <c r="AN399" s="18"/>
      <c r="AO399" s="18" t="s">
        <v>5070</v>
      </c>
      <c r="AP399" s="18" t="s">
        <v>5071</v>
      </c>
      <c r="AQ399" s="18">
        <v>0</v>
      </c>
      <c r="AR399" s="18">
        <v>0</v>
      </c>
      <c r="AS399" s="18" t="s">
        <v>5879</v>
      </c>
      <c r="AT399" s="18">
        <v>0</v>
      </c>
      <c r="AU399" s="18">
        <v>0</v>
      </c>
      <c r="AV399" s="18">
        <v>0</v>
      </c>
      <c r="AW399" s="18">
        <v>0</v>
      </c>
      <c r="AX399" s="18" t="s">
        <v>4510</v>
      </c>
      <c r="AY399" s="18"/>
      <c r="AZ399" s="18">
        <v>0</v>
      </c>
      <c r="BA399" s="18">
        <v>0</v>
      </c>
      <c r="BB399" s="18">
        <v>0</v>
      </c>
      <c r="BC399" s="18"/>
      <c r="BD399" s="18"/>
      <c r="BE399" s="18"/>
      <c r="BF399" s="18" t="s">
        <v>828</v>
      </c>
      <c r="BG399" s="18"/>
      <c r="BH399" s="18"/>
      <c r="BI399" s="18"/>
      <c r="BJ399" s="18"/>
      <c r="BK399" s="18"/>
      <c r="BL399" s="18"/>
      <c r="BM399" s="18"/>
      <c r="BN399" s="18"/>
      <c r="BO399" s="18"/>
      <c r="BP399" s="18"/>
      <c r="BQ399" s="18"/>
      <c r="BR399" s="18"/>
      <c r="BS399" s="18"/>
      <c r="BT399" s="18"/>
      <c r="BU399" s="18"/>
      <c r="BV399" s="18"/>
      <c r="BW399" s="18"/>
      <c r="BX399" s="18"/>
      <c r="BY399" s="18"/>
      <c r="BZ399" s="18"/>
      <c r="CA399" s="18"/>
      <c r="CB399" s="18"/>
      <c r="CC399" s="18"/>
      <c r="CD399" s="18"/>
      <c r="CE399" s="18"/>
      <c r="CF399" s="18"/>
      <c r="CG399" s="18"/>
      <c r="CH399" s="18"/>
      <c r="CI399" s="18"/>
      <c r="CJ399" s="18" t="s">
        <v>5072</v>
      </c>
      <c r="CK399" s="18" t="s">
        <v>5159</v>
      </c>
      <c r="CL399" s="18">
        <v>2</v>
      </c>
      <c r="CM399" s="18"/>
      <c r="CN399" s="18"/>
      <c r="CO399" s="21">
        <v>45016</v>
      </c>
      <c r="CP399" s="18" t="s">
        <v>5073</v>
      </c>
      <c r="CQ399" s="18"/>
      <c r="CR399" s="21"/>
      <c r="CS399" s="18"/>
      <c r="CT399" s="31"/>
      <c r="CU399" s="33"/>
      <c r="CV399" s="67" t="str">
        <f>FLEET7[[#This Row],[Category]]</f>
        <v>Pickup Truck</v>
      </c>
      <c r="CW399" s="22" t="str">
        <f t="shared" si="12"/>
        <v>PT-125</v>
      </c>
      <c r="CX399" s="22" t="str">
        <f>IFERROR(TRIM(MID(FLEET7[[#This Row],[Secondary Asset Identifier]], FIND(" - ", FLEET7[[#This Row],[Secondary Asset Identifier]]) + 3, LEN(FLEET7[[#This Row],[Secondary Asset Identifier]]))),FLEET7[[#This Row],[Emp ID]])</f>
        <v>PLANO JOBSITE TRUCK</v>
      </c>
      <c r="CY39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PLANO JOBSITE TRUCK</v>
      </c>
      <c r="CZ399" s="22" t="str">
        <f>FLEET7[[#This Row],[Assigned]]</f>
        <v>PLANO JOBSITE TRUCK</v>
      </c>
      <c r="DA399" s="22" t="str">
        <f t="shared" si="13"/>
        <v>PT-125</v>
      </c>
    </row>
    <row r="400" spans="1:105" x14ac:dyDescent="0.3">
      <c r="A400" s="17" t="s">
        <v>5060</v>
      </c>
      <c r="B400" s="18" t="s">
        <v>5061</v>
      </c>
      <c r="C400" s="18" t="s">
        <v>8529</v>
      </c>
      <c r="D400" s="18" t="s">
        <v>5062</v>
      </c>
      <c r="E400" s="18" t="s">
        <v>571</v>
      </c>
      <c r="F400" s="18" t="s">
        <v>583</v>
      </c>
      <c r="G400" s="18">
        <v>2023</v>
      </c>
      <c r="H400" s="18" t="s">
        <v>5063</v>
      </c>
      <c r="I400" s="19" t="s">
        <v>5064</v>
      </c>
      <c r="J400" s="18"/>
      <c r="K400" s="20">
        <v>45788.952199074098</v>
      </c>
      <c r="L400" s="18" t="s">
        <v>5191</v>
      </c>
      <c r="M400" s="18"/>
      <c r="N400" s="18"/>
      <c r="O400" s="18"/>
      <c r="P400" s="18"/>
      <c r="Q400" s="18"/>
      <c r="R400" s="18" t="s">
        <v>7625</v>
      </c>
      <c r="S400" s="18" t="s">
        <v>523</v>
      </c>
      <c r="T400" s="18" t="s">
        <v>5067</v>
      </c>
      <c r="U400" s="18" t="s">
        <v>8096</v>
      </c>
      <c r="V400" s="18">
        <v>258</v>
      </c>
      <c r="W400" s="18">
        <v>66355.8</v>
      </c>
      <c r="X400" s="18">
        <v>66355.8</v>
      </c>
      <c r="Y400" s="18">
        <v>3282</v>
      </c>
      <c r="Z400" s="18">
        <v>3282</v>
      </c>
      <c r="AA400" s="18" t="s">
        <v>529</v>
      </c>
      <c r="AB400" s="18" t="s">
        <v>827</v>
      </c>
      <c r="AC400" s="18"/>
      <c r="AD400" s="18" t="s">
        <v>826</v>
      </c>
      <c r="AE400" s="18" t="s">
        <v>5069</v>
      </c>
      <c r="AF400" s="18"/>
      <c r="AG400" s="18"/>
      <c r="AH400" s="18" t="s">
        <v>643</v>
      </c>
      <c r="AI400" s="18"/>
      <c r="AJ400" s="18"/>
      <c r="AK400" s="18"/>
      <c r="AL400" s="18"/>
      <c r="AM400" s="18"/>
      <c r="AN400" s="18"/>
      <c r="AO400" s="18" t="s">
        <v>5070</v>
      </c>
      <c r="AP400" s="18" t="s">
        <v>5071</v>
      </c>
      <c r="AQ400" s="18">
        <v>0</v>
      </c>
      <c r="AR400" s="18">
        <v>0</v>
      </c>
      <c r="AS400" s="18" t="s">
        <v>5879</v>
      </c>
      <c r="AT400" s="18">
        <v>0</v>
      </c>
      <c r="AU400" s="18">
        <v>0</v>
      </c>
      <c r="AV400" s="18">
        <v>0</v>
      </c>
      <c r="AW400" s="18">
        <v>0</v>
      </c>
      <c r="AX400" s="18" t="s">
        <v>825</v>
      </c>
      <c r="AY400" s="18"/>
      <c r="AZ400" s="18">
        <v>0</v>
      </c>
      <c r="BA400" s="18">
        <v>0</v>
      </c>
      <c r="BB400" s="18">
        <v>0</v>
      </c>
      <c r="BC400" s="18"/>
      <c r="BD400" s="18"/>
      <c r="BE400" s="18"/>
      <c r="BF400" s="18" t="s">
        <v>3358</v>
      </c>
      <c r="BG400" s="18"/>
      <c r="BH400" s="18"/>
      <c r="BI400" s="18"/>
      <c r="BJ400" s="18"/>
      <c r="BK400" s="18"/>
      <c r="BL400" s="18"/>
      <c r="BM400" s="18"/>
      <c r="BN400" s="18"/>
      <c r="BO400" s="18"/>
      <c r="BP400" s="18"/>
      <c r="BQ400" s="18"/>
      <c r="BR400" s="18"/>
      <c r="BS400" s="18"/>
      <c r="BT400" s="18"/>
      <c r="BU400" s="18"/>
      <c r="BV400" s="18"/>
      <c r="BW400" s="18"/>
      <c r="BX400" s="18"/>
      <c r="BY400" s="18"/>
      <c r="BZ400" s="18"/>
      <c r="CA400" s="18"/>
      <c r="CB400" s="18"/>
      <c r="CC400" s="18"/>
      <c r="CD400" s="18"/>
      <c r="CE400" s="18"/>
      <c r="CF400" s="18"/>
      <c r="CG400" s="18"/>
      <c r="CH400" s="18"/>
      <c r="CI400" s="18"/>
      <c r="CJ400" s="18" t="s">
        <v>5072</v>
      </c>
      <c r="CK400" s="18" t="s">
        <v>5099</v>
      </c>
      <c r="CL400" s="18">
        <v>2</v>
      </c>
      <c r="CM400" s="18"/>
      <c r="CN400" s="18"/>
      <c r="CO400" s="21">
        <v>46142</v>
      </c>
      <c r="CP400" s="18" t="s">
        <v>5073</v>
      </c>
      <c r="CQ400" s="18"/>
      <c r="CR400" s="21"/>
      <c r="CS400" s="18"/>
      <c r="CT400" s="31"/>
      <c r="CU400" s="33"/>
      <c r="CV400" s="67" t="str">
        <f>FLEET7[[#This Row],[Category]]</f>
        <v>Pickup Truck</v>
      </c>
      <c r="CW400" s="22" t="str">
        <f t="shared" si="12"/>
        <v>PT-12S</v>
      </c>
      <c r="CX400" s="22" t="str">
        <f>IFERROR(TRIM(MID(FLEET7[[#This Row],[Secondary Asset Identifier]], FIND(" - ", FLEET7[[#This Row],[Secondary Asset Identifier]]) + 3, LEN(FLEET7[[#This Row],[Secondary Asset Identifier]]))),FLEET7[[#This Row],[Emp ID]])</f>
        <v>OPEN</v>
      </c>
      <c r="CY40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00" s="22" t="str">
        <f>FLEET7[[#This Row],[Assigned]]</f>
        <v>OPEN</v>
      </c>
      <c r="DA400" s="22" t="str">
        <f t="shared" si="13"/>
        <v>PT-12S</v>
      </c>
    </row>
    <row r="401" spans="1:105" x14ac:dyDescent="0.3">
      <c r="A401" s="17" t="s">
        <v>5060</v>
      </c>
      <c r="B401" s="18" t="s">
        <v>5061</v>
      </c>
      <c r="C401" s="18" t="s">
        <v>823</v>
      </c>
      <c r="D401" s="18" t="s">
        <v>5062</v>
      </c>
      <c r="E401" s="18" t="s">
        <v>571</v>
      </c>
      <c r="F401" s="18" t="s">
        <v>635</v>
      </c>
      <c r="G401" s="18">
        <v>2023</v>
      </c>
      <c r="H401" s="18" t="s">
        <v>5063</v>
      </c>
      <c r="I401" s="19" t="s">
        <v>5080</v>
      </c>
      <c r="J401" s="18"/>
      <c r="K401" s="20">
        <v>45789.279259259303</v>
      </c>
      <c r="L401" s="18" t="s">
        <v>5164</v>
      </c>
      <c r="M401" s="18"/>
      <c r="N401" s="18"/>
      <c r="O401" s="18"/>
      <c r="P401" s="18"/>
      <c r="Q401" s="18"/>
      <c r="R401" s="18" t="s">
        <v>5188</v>
      </c>
      <c r="S401" s="18" t="s">
        <v>526</v>
      </c>
      <c r="T401" s="18" t="s">
        <v>5067</v>
      </c>
      <c r="U401" s="18" t="s">
        <v>5068</v>
      </c>
      <c r="V401" s="18">
        <v>635</v>
      </c>
      <c r="W401" s="18">
        <v>22418.5</v>
      </c>
      <c r="X401" s="18">
        <v>22418.5</v>
      </c>
      <c r="Y401" s="18">
        <v>1604</v>
      </c>
      <c r="Z401" s="18">
        <v>1604</v>
      </c>
      <c r="AA401" s="18" t="s">
        <v>7935</v>
      </c>
      <c r="AB401" s="18" t="s">
        <v>822</v>
      </c>
      <c r="AC401" s="18"/>
      <c r="AD401" s="18" t="s">
        <v>821</v>
      </c>
      <c r="AE401" s="18" t="s">
        <v>5069</v>
      </c>
      <c r="AF401" s="18"/>
      <c r="AG401" s="18"/>
      <c r="AH401" s="18" t="s">
        <v>687</v>
      </c>
      <c r="AI401" s="18"/>
      <c r="AJ401" s="18"/>
      <c r="AK401" s="18"/>
      <c r="AL401" s="18"/>
      <c r="AM401" s="18"/>
      <c r="AN401" s="18"/>
      <c r="AO401" s="18" t="s">
        <v>5070</v>
      </c>
      <c r="AP401" s="18" t="s">
        <v>5071</v>
      </c>
      <c r="AQ401" s="18">
        <v>0</v>
      </c>
      <c r="AR401" s="18">
        <v>0</v>
      </c>
      <c r="AS401" s="18" t="s">
        <v>5879</v>
      </c>
      <c r="AT401" s="18">
        <v>0</v>
      </c>
      <c r="AU401" s="18">
        <v>0</v>
      </c>
      <c r="AV401" s="18">
        <v>0</v>
      </c>
      <c r="AW401" s="18">
        <v>0</v>
      </c>
      <c r="AX401" s="18" t="s">
        <v>4511</v>
      </c>
      <c r="AY401" s="18"/>
      <c r="AZ401" s="18">
        <v>0</v>
      </c>
      <c r="BA401" s="18">
        <v>0</v>
      </c>
      <c r="BB401" s="18">
        <v>0</v>
      </c>
      <c r="BC401" s="18"/>
      <c r="BD401" s="18"/>
      <c r="BE401" s="18"/>
      <c r="BF401" s="18" t="s">
        <v>612</v>
      </c>
      <c r="BG401" s="18"/>
      <c r="BH401" s="18"/>
      <c r="BI401" s="18"/>
      <c r="BJ401" s="18"/>
      <c r="BK401" s="18"/>
      <c r="BL401" s="18"/>
      <c r="BM401" s="18"/>
      <c r="BN401" s="18"/>
      <c r="BO401" s="18"/>
      <c r="BP401" s="18"/>
      <c r="BQ401" s="18"/>
      <c r="BR401" s="18"/>
      <c r="BS401" s="18"/>
      <c r="BT401" s="18"/>
      <c r="BU401" s="18"/>
      <c r="BV401" s="18"/>
      <c r="BW401" s="18"/>
      <c r="BX401" s="18"/>
      <c r="BY401" s="18"/>
      <c r="BZ401" s="18"/>
      <c r="CA401" s="18"/>
      <c r="CB401" s="18"/>
      <c r="CC401" s="18"/>
      <c r="CD401" s="18"/>
      <c r="CE401" s="18"/>
      <c r="CF401" s="18"/>
      <c r="CG401" s="18"/>
      <c r="CH401" s="18"/>
      <c r="CI401" s="18"/>
      <c r="CJ401" s="18" t="s">
        <v>5072</v>
      </c>
      <c r="CK401" s="18" t="s">
        <v>5248</v>
      </c>
      <c r="CL401" s="18">
        <v>2</v>
      </c>
      <c r="CM401" s="18"/>
      <c r="CN401" s="18"/>
      <c r="CO401" s="21">
        <v>45869</v>
      </c>
      <c r="CP401" s="21" t="s">
        <v>5073</v>
      </c>
      <c r="CQ401" s="18"/>
      <c r="CR401" s="21"/>
      <c r="CS401" s="18"/>
      <c r="CT401" s="31"/>
      <c r="CU401" s="33"/>
      <c r="CV401" s="67" t="str">
        <f>FLEET7[[#This Row],[Category]]</f>
        <v>Pickup Truck</v>
      </c>
      <c r="CW401" s="22" t="str">
        <f t="shared" si="12"/>
        <v>PT-13S</v>
      </c>
      <c r="CX401" s="22" t="str">
        <f>IFERROR(TRIM(MID(FLEET7[[#This Row],[Secondary Asset Identifier]], FIND(" - ", FLEET7[[#This Row],[Secondary Asset Identifier]]) + 3, LEN(FLEET7[[#This Row],[Secondary Asset Identifier]]))),FLEET7[[#This Row],[Emp ID]])</f>
        <v>Magallanes, Javier</v>
      </c>
      <c r="CY40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MAGJAV</v>
      </c>
      <c r="CZ401" s="22" t="str">
        <f>FLEET7[[#This Row],[Assigned]]</f>
        <v>Magallanes, Javier</v>
      </c>
      <c r="DA401" s="22" t="str">
        <f t="shared" si="13"/>
        <v>PT-13S</v>
      </c>
    </row>
    <row r="402" spans="1:105" x14ac:dyDescent="0.3">
      <c r="A402" s="17" t="s">
        <v>5060</v>
      </c>
      <c r="B402" s="18" t="s">
        <v>5061</v>
      </c>
      <c r="C402" s="18" t="s">
        <v>5976</v>
      </c>
      <c r="D402" s="18" t="s">
        <v>5062</v>
      </c>
      <c r="E402" s="18" t="s">
        <v>571</v>
      </c>
      <c r="F402" s="18" t="s">
        <v>583</v>
      </c>
      <c r="G402" s="18">
        <v>2023</v>
      </c>
      <c r="H402" s="18" t="s">
        <v>5063</v>
      </c>
      <c r="I402" s="19" t="s">
        <v>5064</v>
      </c>
      <c r="J402" s="18"/>
      <c r="K402" s="20">
        <v>45788.920057870397</v>
      </c>
      <c r="L402" s="18" t="s">
        <v>5191</v>
      </c>
      <c r="M402" s="18"/>
      <c r="N402" s="18"/>
      <c r="O402" s="18"/>
      <c r="P402" s="18"/>
      <c r="Q402" s="18"/>
      <c r="R402" s="18" t="s">
        <v>8530</v>
      </c>
      <c r="S402" s="18"/>
      <c r="T402" s="18" t="s">
        <v>5067</v>
      </c>
      <c r="U402" s="18" t="s">
        <v>1574</v>
      </c>
      <c r="V402" s="18">
        <v>411</v>
      </c>
      <c r="W402" s="18">
        <v>48358.1</v>
      </c>
      <c r="X402" s="18">
        <v>48358.1</v>
      </c>
      <c r="Y402" s="18">
        <v>1771</v>
      </c>
      <c r="Z402" s="18">
        <v>1771</v>
      </c>
      <c r="AA402" s="18" t="s">
        <v>7936</v>
      </c>
      <c r="AB402" s="18" t="s">
        <v>3359</v>
      </c>
      <c r="AC402" s="18"/>
      <c r="AD402" s="18" t="s">
        <v>3384</v>
      </c>
      <c r="AE402" s="18" t="s">
        <v>5069</v>
      </c>
      <c r="AF402" s="18"/>
      <c r="AG402" s="18"/>
      <c r="AH402" s="18"/>
      <c r="AI402" s="18"/>
      <c r="AJ402" s="18"/>
      <c r="AK402" s="18"/>
      <c r="AL402" s="18"/>
      <c r="AM402" s="18"/>
      <c r="AN402" s="18"/>
      <c r="AO402" s="18" t="s">
        <v>5070</v>
      </c>
      <c r="AP402" s="18"/>
      <c r="AQ402" s="18">
        <v>0</v>
      </c>
      <c r="AR402" s="18">
        <v>0</v>
      </c>
      <c r="AS402" s="18" t="s">
        <v>5879</v>
      </c>
      <c r="AT402" s="18">
        <v>0</v>
      </c>
      <c r="AU402" s="18">
        <v>0</v>
      </c>
      <c r="AV402" s="18">
        <v>0</v>
      </c>
      <c r="AW402" s="18">
        <v>0</v>
      </c>
      <c r="AX402" s="18" t="s">
        <v>3383</v>
      </c>
      <c r="AY402" s="18"/>
      <c r="AZ402" s="18"/>
      <c r="BA402" s="18"/>
      <c r="BB402" s="18"/>
      <c r="BC402" s="18"/>
      <c r="BD402" s="18"/>
      <c r="BE402" s="18"/>
      <c r="BF402" s="18" t="s">
        <v>5978</v>
      </c>
      <c r="BG402" s="18"/>
      <c r="BH402" s="18"/>
      <c r="BI402" s="18"/>
      <c r="BJ402" s="18"/>
      <c r="BK402" s="18"/>
      <c r="BL402" s="18"/>
      <c r="BM402" s="18"/>
      <c r="BN402" s="18"/>
      <c r="BO402" s="18"/>
      <c r="BP402" s="18"/>
      <c r="BQ402" s="18"/>
      <c r="BR402" s="18"/>
      <c r="BS402" s="18"/>
      <c r="BT402" s="18"/>
      <c r="BU402" s="18"/>
      <c r="BV402" s="18"/>
      <c r="BW402" s="18"/>
      <c r="BX402" s="18"/>
      <c r="BY402" s="18"/>
      <c r="BZ402" s="18"/>
      <c r="CA402" s="18"/>
      <c r="CB402" s="18"/>
      <c r="CC402" s="18"/>
      <c r="CD402" s="18"/>
      <c r="CE402" s="18"/>
      <c r="CF402" s="18"/>
      <c r="CG402" s="18"/>
      <c r="CH402" s="18"/>
      <c r="CI402" s="18"/>
      <c r="CJ402" s="18" t="s">
        <v>5072</v>
      </c>
      <c r="CK402" s="18" t="s">
        <v>5129</v>
      </c>
      <c r="CL402" s="18">
        <v>2</v>
      </c>
      <c r="CM402" s="18"/>
      <c r="CN402" s="18"/>
      <c r="CO402" s="21">
        <v>46112</v>
      </c>
      <c r="CP402" s="18" t="s">
        <v>5079</v>
      </c>
      <c r="CQ402" s="18"/>
      <c r="CR402" s="21"/>
      <c r="CS402" s="18"/>
      <c r="CT402" s="31"/>
      <c r="CU402" s="33"/>
      <c r="CV402" s="67" t="str">
        <f>FLEET7[[#This Row],[Category]]</f>
        <v>Pickup Truck</v>
      </c>
      <c r="CW402" s="22" t="str">
        <f t="shared" si="12"/>
        <v>PT-14S</v>
      </c>
      <c r="CX402" s="22" t="str">
        <f>IFERROR(TRIM(MID(FLEET7[[#This Row],[Secondary Asset Identifier]], FIND(" - ", FLEET7[[#This Row],[Secondary Asset Identifier]]) + 3, LEN(FLEET7[[#This Row],[Secondary Asset Identifier]]))),FLEET7[[#This Row],[Emp ID]])</f>
        <v>Smith, Keith A</v>
      </c>
      <c r="CY40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SMIKEI</v>
      </c>
      <c r="CZ402" s="22" t="str">
        <f>FLEET7[[#This Row],[Assigned]]</f>
        <v>Smith, Keith A</v>
      </c>
      <c r="DA402" s="22" t="str">
        <f t="shared" si="13"/>
        <v>PT-14S</v>
      </c>
    </row>
    <row r="403" spans="1:105" x14ac:dyDescent="0.3">
      <c r="A403" s="17" t="s">
        <v>5060</v>
      </c>
      <c r="B403" s="18" t="s">
        <v>5061</v>
      </c>
      <c r="C403" s="18" t="s">
        <v>8531</v>
      </c>
      <c r="D403" s="18" t="s">
        <v>5062</v>
      </c>
      <c r="E403" s="18" t="s">
        <v>571</v>
      </c>
      <c r="F403" s="18" t="s">
        <v>635</v>
      </c>
      <c r="G403" s="18">
        <v>2019</v>
      </c>
      <c r="H403" s="18" t="s">
        <v>5063</v>
      </c>
      <c r="I403" s="19" t="s">
        <v>5080</v>
      </c>
      <c r="J403" s="18"/>
      <c r="K403" s="20">
        <v>45789.423622685201</v>
      </c>
      <c r="L403" s="18" t="s">
        <v>5065</v>
      </c>
      <c r="M403" s="18"/>
      <c r="N403" s="18"/>
      <c r="O403" s="18"/>
      <c r="P403" s="18"/>
      <c r="Q403" s="18"/>
      <c r="R403" s="18" t="s">
        <v>8532</v>
      </c>
      <c r="S403" s="18"/>
      <c r="T403" s="18" t="s">
        <v>5067</v>
      </c>
      <c r="U403" s="18" t="s">
        <v>5068</v>
      </c>
      <c r="V403" s="18">
        <v>620</v>
      </c>
      <c r="W403" s="18">
        <v>137375</v>
      </c>
      <c r="X403" s="18">
        <v>137375</v>
      </c>
      <c r="Y403" s="18">
        <v>4370</v>
      </c>
      <c r="Z403" s="18">
        <v>4370</v>
      </c>
      <c r="AA403" s="18" t="s">
        <v>8533</v>
      </c>
      <c r="AB403" s="18" t="s">
        <v>820</v>
      </c>
      <c r="AC403" s="18"/>
      <c r="AD403" s="18" t="s">
        <v>819</v>
      </c>
      <c r="AE403" s="18" t="s">
        <v>5069</v>
      </c>
      <c r="AF403" s="18"/>
      <c r="AG403" s="18"/>
      <c r="AH403" s="18" t="s">
        <v>632</v>
      </c>
      <c r="AI403" s="18"/>
      <c r="AJ403" s="18"/>
      <c r="AK403" s="18"/>
      <c r="AL403" s="18"/>
      <c r="AM403" s="18"/>
      <c r="AN403" s="18"/>
      <c r="AO403" s="18" t="s">
        <v>5070</v>
      </c>
      <c r="AP403" s="18" t="s">
        <v>5071</v>
      </c>
      <c r="AQ403" s="18">
        <v>0</v>
      </c>
      <c r="AR403" s="18">
        <v>0</v>
      </c>
      <c r="AS403" s="18" t="s">
        <v>5879</v>
      </c>
      <c r="AT403" s="18">
        <v>0</v>
      </c>
      <c r="AU403" s="18">
        <v>0</v>
      </c>
      <c r="AV403" s="18">
        <v>0</v>
      </c>
      <c r="AW403" s="18">
        <v>0</v>
      </c>
      <c r="AX403" s="18" t="s">
        <v>4513</v>
      </c>
      <c r="AY403" s="18"/>
      <c r="AZ403" s="18">
        <v>0</v>
      </c>
      <c r="BA403" s="18">
        <v>0</v>
      </c>
      <c r="BB403" s="18">
        <v>0</v>
      </c>
      <c r="BC403" s="18"/>
      <c r="BD403" s="18"/>
      <c r="BE403" s="18"/>
      <c r="BF403" s="18" t="s">
        <v>652</v>
      </c>
      <c r="BG403" s="18"/>
      <c r="BH403" s="18"/>
      <c r="BI403" s="18"/>
      <c r="BJ403" s="18"/>
      <c r="BK403" s="18"/>
      <c r="BL403" s="18"/>
      <c r="BM403" s="18"/>
      <c r="BN403" s="18"/>
      <c r="BO403" s="18"/>
      <c r="BP403" s="18"/>
      <c r="BQ403" s="18"/>
      <c r="BR403" s="18"/>
      <c r="BS403" s="18"/>
      <c r="BT403" s="18"/>
      <c r="BU403" s="18"/>
      <c r="BV403" s="18"/>
      <c r="BW403" s="18"/>
      <c r="BX403" s="18"/>
      <c r="BY403" s="18"/>
      <c r="BZ403" s="18"/>
      <c r="CA403" s="18"/>
      <c r="CB403" s="18"/>
      <c r="CC403" s="18"/>
      <c r="CD403" s="18"/>
      <c r="CE403" s="18"/>
      <c r="CF403" s="18"/>
      <c r="CG403" s="18"/>
      <c r="CH403" s="18"/>
      <c r="CI403" s="18"/>
      <c r="CJ403" s="18" t="s">
        <v>5072</v>
      </c>
      <c r="CK403" s="18" t="s">
        <v>5532</v>
      </c>
      <c r="CL403" s="18">
        <v>2</v>
      </c>
      <c r="CM403" s="18"/>
      <c r="CN403" s="18"/>
      <c r="CO403" s="21">
        <v>46053</v>
      </c>
      <c r="CP403" s="18" t="s">
        <v>5073</v>
      </c>
      <c r="CQ403" s="18"/>
      <c r="CR403" s="21"/>
      <c r="CS403" s="18"/>
      <c r="CT403" s="31"/>
      <c r="CU403" s="33"/>
      <c r="CV403" s="67" t="str">
        <f>FLEET7[[#This Row],[Category]]</f>
        <v>Pickup Truck</v>
      </c>
      <c r="CW403" s="22" t="str">
        <f t="shared" si="12"/>
        <v>PT-156</v>
      </c>
      <c r="CX403" s="22" t="str">
        <f>IFERROR(TRIM(MID(FLEET7[[#This Row],[Secondary Asset Identifier]], FIND(" - ", FLEET7[[#This Row],[Secondary Asset Identifier]]) + 3, LEN(FLEET7[[#This Row],[Secondary Asset Identifier]]))),FLEET7[[#This Row],[Emp ID]])</f>
        <v>Alvarado, Eduardo D</v>
      </c>
      <c r="CY40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240664</v>
      </c>
      <c r="CZ403" s="22" t="str">
        <f>FLEET7[[#This Row],[Assigned]]</f>
        <v>Alvarado, Eduardo D</v>
      </c>
      <c r="DA403" s="22" t="str">
        <f t="shared" si="13"/>
        <v>PT-156</v>
      </c>
    </row>
    <row r="404" spans="1:105" x14ac:dyDescent="0.3">
      <c r="A404" s="17" t="s">
        <v>5060</v>
      </c>
      <c r="B404" s="18" t="s">
        <v>5061</v>
      </c>
      <c r="C404" s="18" t="s">
        <v>8534</v>
      </c>
      <c r="D404" s="18" t="s">
        <v>5062</v>
      </c>
      <c r="E404" s="18" t="s">
        <v>571</v>
      </c>
      <c r="F404" s="18" t="s">
        <v>583</v>
      </c>
      <c r="G404" s="18">
        <v>2019</v>
      </c>
      <c r="H404" s="18" t="s">
        <v>5063</v>
      </c>
      <c r="I404" s="19" t="s">
        <v>5064</v>
      </c>
      <c r="J404" s="18"/>
      <c r="K404" s="20">
        <v>45788.817048611098</v>
      </c>
      <c r="L404" s="18" t="s">
        <v>5191</v>
      </c>
      <c r="M404" s="18"/>
      <c r="N404" s="18"/>
      <c r="O404" s="18"/>
      <c r="P404" s="18"/>
      <c r="Q404" s="18"/>
      <c r="R404" s="18" t="s">
        <v>5393</v>
      </c>
      <c r="S404" s="18"/>
      <c r="T404" s="18" t="s">
        <v>5067</v>
      </c>
      <c r="U404" s="18" t="s">
        <v>1360</v>
      </c>
      <c r="V404" s="18">
        <v>613</v>
      </c>
      <c r="W404" s="18">
        <v>79343</v>
      </c>
      <c r="X404" s="18">
        <v>137044</v>
      </c>
      <c r="Y404" s="18">
        <v>10309</v>
      </c>
      <c r="Z404" s="18">
        <v>10309</v>
      </c>
      <c r="AA404" s="18" t="s">
        <v>529</v>
      </c>
      <c r="AB404" s="18" t="s">
        <v>818</v>
      </c>
      <c r="AC404" s="18"/>
      <c r="AD404" s="18" t="s">
        <v>817</v>
      </c>
      <c r="AE404" s="18" t="s">
        <v>5069</v>
      </c>
      <c r="AF404" s="18"/>
      <c r="AG404" s="18"/>
      <c r="AH404" s="18" t="s">
        <v>7937</v>
      </c>
      <c r="AI404" s="18"/>
      <c r="AJ404" s="18"/>
      <c r="AK404" s="18"/>
      <c r="AL404" s="18"/>
      <c r="AM404" s="18"/>
      <c r="AN404" s="18"/>
      <c r="AO404" s="18" t="s">
        <v>5070</v>
      </c>
      <c r="AP404" s="18" t="s">
        <v>5071</v>
      </c>
      <c r="AQ404" s="18">
        <v>0</v>
      </c>
      <c r="AR404" s="18">
        <v>0</v>
      </c>
      <c r="AS404" s="18" t="s">
        <v>5879</v>
      </c>
      <c r="AT404" s="18">
        <v>0</v>
      </c>
      <c r="AU404" s="18">
        <v>0</v>
      </c>
      <c r="AV404" s="18">
        <v>0</v>
      </c>
      <c r="AW404" s="18">
        <v>0</v>
      </c>
      <c r="AX404" s="18" t="s">
        <v>816</v>
      </c>
      <c r="AY404" s="18"/>
      <c r="AZ404" s="18">
        <v>0</v>
      </c>
      <c r="BA404" s="18">
        <v>0</v>
      </c>
      <c r="BB404" s="18">
        <v>0</v>
      </c>
      <c r="BC404" s="18"/>
      <c r="BD404" s="18"/>
      <c r="BE404" s="18"/>
      <c r="BF404" s="18" t="s">
        <v>631</v>
      </c>
      <c r="BG404" s="18"/>
      <c r="BH404" s="18"/>
      <c r="BI404" s="18"/>
      <c r="BJ404" s="18"/>
      <c r="BK404" s="18"/>
      <c r="BL404" s="18"/>
      <c r="BM404" s="18"/>
      <c r="BN404" s="18"/>
      <c r="BO404" s="18"/>
      <c r="BP404" s="18"/>
      <c r="BQ404" s="18"/>
      <c r="BR404" s="18"/>
      <c r="BS404" s="18"/>
      <c r="BT404" s="18"/>
      <c r="BU404" s="18"/>
      <c r="BV404" s="18"/>
      <c r="BW404" s="18"/>
      <c r="BX404" s="18"/>
      <c r="BY404" s="18"/>
      <c r="BZ404" s="18"/>
      <c r="CA404" s="18"/>
      <c r="CB404" s="18"/>
      <c r="CC404" s="18"/>
      <c r="CD404" s="18"/>
      <c r="CE404" s="18"/>
      <c r="CF404" s="18"/>
      <c r="CG404" s="18"/>
      <c r="CH404" s="18"/>
      <c r="CI404" s="18"/>
      <c r="CJ404" s="18" t="s">
        <v>5072</v>
      </c>
      <c r="CK404" s="18" t="s">
        <v>5302</v>
      </c>
      <c r="CL404" s="18">
        <v>2</v>
      </c>
      <c r="CM404" s="18"/>
      <c r="CN404" s="18"/>
      <c r="CO404" s="21">
        <v>46053</v>
      </c>
      <c r="CP404" s="18" t="s">
        <v>5073</v>
      </c>
      <c r="CQ404" s="18"/>
      <c r="CR404" s="21"/>
      <c r="CS404" s="18"/>
      <c r="CT404" s="31"/>
      <c r="CU404" s="33"/>
      <c r="CV404" s="67" t="str">
        <f>FLEET7[[#This Row],[Category]]</f>
        <v>Pickup Truck</v>
      </c>
      <c r="CW404" s="22" t="str">
        <f t="shared" si="12"/>
        <v>PT-159</v>
      </c>
      <c r="CX404" s="22" t="str">
        <f>IFERROR(TRIM(MID(FLEET7[[#This Row],[Secondary Asset Identifier]], FIND(" - ", FLEET7[[#This Row],[Secondary Asset Identifier]]) + 3, LEN(FLEET7[[#This Row],[Secondary Asset Identifier]]))),FLEET7[[#This Row],[Emp ID]])</f>
        <v>OPEN</v>
      </c>
      <c r="CY40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04" s="22" t="str">
        <f>FLEET7[[#This Row],[Assigned]]</f>
        <v>OPEN</v>
      </c>
      <c r="DA404" s="22" t="str">
        <f t="shared" si="13"/>
        <v>PT-159</v>
      </c>
    </row>
    <row r="405" spans="1:105" x14ac:dyDescent="0.3">
      <c r="A405" s="17" t="s">
        <v>5060</v>
      </c>
      <c r="B405" s="18" t="s">
        <v>5061</v>
      </c>
      <c r="C405" s="18" t="s">
        <v>7758</v>
      </c>
      <c r="D405" s="18" t="s">
        <v>5062</v>
      </c>
      <c r="E405" s="18" t="s">
        <v>571</v>
      </c>
      <c r="F405" s="18" t="s">
        <v>635</v>
      </c>
      <c r="G405" s="18">
        <v>2023</v>
      </c>
      <c r="H405" s="18" t="s">
        <v>5063</v>
      </c>
      <c r="I405" s="19" t="s">
        <v>5080</v>
      </c>
      <c r="J405" s="18"/>
      <c r="K405" s="20">
        <v>45789.372581018499</v>
      </c>
      <c r="L405" s="18" t="s">
        <v>5191</v>
      </c>
      <c r="M405" s="18"/>
      <c r="N405" s="18"/>
      <c r="O405" s="18"/>
      <c r="P405" s="18"/>
      <c r="Q405" s="18"/>
      <c r="R405" s="18" t="s">
        <v>5188</v>
      </c>
      <c r="S405" s="18"/>
      <c r="T405" s="18" t="s">
        <v>5067</v>
      </c>
      <c r="U405" s="18" t="s">
        <v>8167</v>
      </c>
      <c r="V405" s="18">
        <v>401</v>
      </c>
      <c r="W405" s="18">
        <v>29095.1</v>
      </c>
      <c r="X405" s="18">
        <v>29095.1</v>
      </c>
      <c r="Y405" s="18">
        <v>1696</v>
      </c>
      <c r="Z405" s="18">
        <v>1696</v>
      </c>
      <c r="AA405" s="18" t="s">
        <v>529</v>
      </c>
      <c r="AB405" s="18" t="s">
        <v>3361</v>
      </c>
      <c r="AC405" s="18"/>
      <c r="AD405" s="18" t="s">
        <v>3396</v>
      </c>
      <c r="AE405" s="18" t="s">
        <v>5069</v>
      </c>
      <c r="AF405" s="18"/>
      <c r="AG405" s="18"/>
      <c r="AH405" s="18"/>
      <c r="AI405" s="18"/>
      <c r="AJ405" s="18"/>
      <c r="AK405" s="18"/>
      <c r="AL405" s="18"/>
      <c r="AM405" s="18"/>
      <c r="AN405" s="18"/>
      <c r="AO405" s="18" t="s">
        <v>5070</v>
      </c>
      <c r="AP405" s="18"/>
      <c r="AQ405" s="18">
        <v>0</v>
      </c>
      <c r="AR405" s="18">
        <v>0</v>
      </c>
      <c r="AS405" s="18" t="s">
        <v>5879</v>
      </c>
      <c r="AT405" s="18">
        <v>0</v>
      </c>
      <c r="AU405" s="18">
        <v>0</v>
      </c>
      <c r="AV405" s="18">
        <v>0</v>
      </c>
      <c r="AW405" s="18">
        <v>0</v>
      </c>
      <c r="AX405" s="18" t="s">
        <v>3395</v>
      </c>
      <c r="AY405" s="18"/>
      <c r="AZ405" s="18"/>
      <c r="BA405" s="18"/>
      <c r="BB405" s="18"/>
      <c r="BC405" s="18"/>
      <c r="BD405" s="18"/>
      <c r="BE405" s="18"/>
      <c r="BF405" s="18" t="s">
        <v>612</v>
      </c>
      <c r="BG405" s="18"/>
      <c r="BH405" s="18"/>
      <c r="BI405" s="18"/>
      <c r="BJ405" s="18"/>
      <c r="BK405" s="18"/>
      <c r="BL405" s="18"/>
      <c r="BM405" s="18"/>
      <c r="BN405" s="18"/>
      <c r="BO405" s="18"/>
      <c r="BP405" s="18"/>
      <c r="BQ405" s="18"/>
      <c r="BR405" s="18"/>
      <c r="BS405" s="18"/>
      <c r="BT405" s="18"/>
      <c r="BU405" s="18"/>
      <c r="BV405" s="18"/>
      <c r="BW405" s="18"/>
      <c r="BX405" s="18"/>
      <c r="BY405" s="18"/>
      <c r="BZ405" s="18"/>
      <c r="CA405" s="18"/>
      <c r="CB405" s="18"/>
      <c r="CC405" s="18"/>
      <c r="CD405" s="18"/>
      <c r="CE405" s="18"/>
      <c r="CF405" s="18"/>
      <c r="CG405" s="18"/>
      <c r="CH405" s="18"/>
      <c r="CI405" s="18"/>
      <c r="CJ405" s="18" t="s">
        <v>5072</v>
      </c>
      <c r="CK405" s="18" t="s">
        <v>5588</v>
      </c>
      <c r="CL405" s="18">
        <v>2</v>
      </c>
      <c r="CM405" s="18"/>
      <c r="CN405" s="18"/>
      <c r="CO405" s="21">
        <v>46112</v>
      </c>
      <c r="CP405" s="21" t="s">
        <v>5079</v>
      </c>
      <c r="CQ405" s="18"/>
      <c r="CR405" s="21"/>
      <c r="CS405" s="18"/>
      <c r="CT405" s="31"/>
      <c r="CU405" s="33"/>
      <c r="CV405" s="67" t="str">
        <f>FLEET7[[#This Row],[Category]]</f>
        <v>Pickup Truck</v>
      </c>
      <c r="CW405" s="22" t="str">
        <f t="shared" si="12"/>
        <v>PT-15S</v>
      </c>
      <c r="CX405" s="22" t="str">
        <f>IFERROR(TRIM(MID(FLEET7[[#This Row],[Secondary Asset Identifier]], FIND(" - ", FLEET7[[#This Row],[Secondary Asset Identifier]]) + 3, LEN(FLEET7[[#This Row],[Secondary Asset Identifier]]))),FLEET7[[#This Row],[Emp ID]])</f>
        <v>OPEN</v>
      </c>
      <c r="CY40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05" s="22" t="str">
        <f>FLEET7[[#This Row],[Assigned]]</f>
        <v>OPEN</v>
      </c>
      <c r="DA405" s="22" t="str">
        <f t="shared" si="13"/>
        <v>PT-15S</v>
      </c>
    </row>
    <row r="406" spans="1:105" x14ac:dyDescent="0.3">
      <c r="A406" s="17" t="s">
        <v>5060</v>
      </c>
      <c r="B406" s="18" t="s">
        <v>5061</v>
      </c>
      <c r="C406" s="18" t="s">
        <v>7938</v>
      </c>
      <c r="D406" s="18" t="s">
        <v>5062</v>
      </c>
      <c r="E406" s="18" t="s">
        <v>571</v>
      </c>
      <c r="F406" s="18" t="s">
        <v>583</v>
      </c>
      <c r="G406" s="18">
        <v>2019</v>
      </c>
      <c r="H406" s="18" t="s">
        <v>5063</v>
      </c>
      <c r="I406" s="19" t="s">
        <v>5064</v>
      </c>
      <c r="J406" s="18"/>
      <c r="K406" s="20">
        <v>45789.313946759299</v>
      </c>
      <c r="L406" s="18" t="s">
        <v>5164</v>
      </c>
      <c r="M406" s="18"/>
      <c r="N406" s="18"/>
      <c r="O406" s="18"/>
      <c r="P406" s="18"/>
      <c r="Q406" s="18"/>
      <c r="R406" s="18" t="s">
        <v>7625</v>
      </c>
      <c r="S406" s="18"/>
      <c r="T406" s="18" t="s">
        <v>5067</v>
      </c>
      <c r="U406" s="18" t="s">
        <v>5068</v>
      </c>
      <c r="V406" s="18">
        <v>625</v>
      </c>
      <c r="W406" s="18">
        <v>195508.8</v>
      </c>
      <c r="X406" s="18">
        <v>195508.8</v>
      </c>
      <c r="Y406" s="18">
        <v>4181</v>
      </c>
      <c r="Z406" s="18">
        <v>4181</v>
      </c>
      <c r="AA406" s="18" t="s">
        <v>7939</v>
      </c>
      <c r="AB406" s="18" t="s">
        <v>815</v>
      </c>
      <c r="AC406" s="18"/>
      <c r="AD406" s="18" t="s">
        <v>814</v>
      </c>
      <c r="AE406" s="18" t="s">
        <v>5069</v>
      </c>
      <c r="AF406" s="18"/>
      <c r="AG406" s="18"/>
      <c r="AH406" s="18" t="s">
        <v>643</v>
      </c>
      <c r="AI406" s="18"/>
      <c r="AJ406" s="18"/>
      <c r="AK406" s="18"/>
      <c r="AL406" s="18"/>
      <c r="AM406" s="18"/>
      <c r="AN406" s="18"/>
      <c r="AO406" s="18" t="s">
        <v>5070</v>
      </c>
      <c r="AP406" s="18" t="s">
        <v>5071</v>
      </c>
      <c r="AQ406" s="18">
        <v>0</v>
      </c>
      <c r="AR406" s="18">
        <v>0</v>
      </c>
      <c r="AS406" s="18" t="s">
        <v>5879</v>
      </c>
      <c r="AT406" s="18">
        <v>0</v>
      </c>
      <c r="AU406" s="18">
        <v>0</v>
      </c>
      <c r="AV406" s="18">
        <v>0</v>
      </c>
      <c r="AW406" s="18">
        <v>0</v>
      </c>
      <c r="AX406" s="18" t="s">
        <v>813</v>
      </c>
      <c r="AY406" s="18"/>
      <c r="AZ406" s="18">
        <v>0</v>
      </c>
      <c r="BA406" s="18">
        <v>0</v>
      </c>
      <c r="BB406" s="18">
        <v>0</v>
      </c>
      <c r="BC406" s="18"/>
      <c r="BD406" s="18"/>
      <c r="BE406" s="18"/>
      <c r="BF406" s="18" t="s">
        <v>652</v>
      </c>
      <c r="BG406" s="18"/>
      <c r="BH406" s="18"/>
      <c r="BI406" s="18"/>
      <c r="BJ406" s="18"/>
      <c r="BK406" s="18"/>
      <c r="BL406" s="18"/>
      <c r="BM406" s="18"/>
      <c r="BN406" s="18"/>
      <c r="BO406" s="18"/>
      <c r="BP406" s="18"/>
      <c r="BQ406" s="18"/>
      <c r="BR406" s="18"/>
      <c r="BS406" s="18"/>
      <c r="BT406" s="18"/>
      <c r="BU406" s="18"/>
      <c r="BV406" s="18"/>
      <c r="BW406" s="18"/>
      <c r="BX406" s="18"/>
      <c r="BY406" s="18"/>
      <c r="BZ406" s="18"/>
      <c r="CA406" s="18"/>
      <c r="CB406" s="18"/>
      <c r="CC406" s="18"/>
      <c r="CD406" s="18"/>
      <c r="CE406" s="18"/>
      <c r="CF406" s="18"/>
      <c r="CG406" s="18"/>
      <c r="CH406" s="18"/>
      <c r="CI406" s="18"/>
      <c r="CJ406" s="18" t="s">
        <v>5072</v>
      </c>
      <c r="CK406" s="18" t="s">
        <v>5173</v>
      </c>
      <c r="CL406" s="18">
        <v>2</v>
      </c>
      <c r="CM406" s="18"/>
      <c r="CN406" s="18"/>
      <c r="CO406" s="21">
        <v>45747</v>
      </c>
      <c r="CP406" s="18" t="s">
        <v>5073</v>
      </c>
      <c r="CQ406" s="18"/>
      <c r="CR406" s="21"/>
      <c r="CS406" s="18"/>
      <c r="CT406" s="31"/>
      <c r="CU406" s="33"/>
      <c r="CV406" s="67" t="str">
        <f>FLEET7[[#This Row],[Category]]</f>
        <v>Pickup Truck</v>
      </c>
      <c r="CW406" s="22" t="str">
        <f t="shared" si="12"/>
        <v>PT-160</v>
      </c>
      <c r="CX406" s="22" t="str">
        <f>IFERROR(TRIM(MID(FLEET7[[#This Row],[Secondary Asset Identifier]], FIND(" - ", FLEET7[[#This Row],[Secondary Asset Identifier]]) + 3, LEN(FLEET7[[#This Row],[Secondary Asset Identifier]]))),FLEET7[[#This Row],[Emp ID]])</f>
        <v>Saldierna Jr, Armando</v>
      </c>
      <c r="CY40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440455</v>
      </c>
      <c r="CZ406" s="22" t="str">
        <f>FLEET7[[#This Row],[Assigned]]</f>
        <v>Saldierna Jr, Armando</v>
      </c>
      <c r="DA406" s="22" t="str">
        <f t="shared" si="13"/>
        <v>PT-160</v>
      </c>
    </row>
    <row r="407" spans="1:105" x14ac:dyDescent="0.3">
      <c r="A407" s="17" t="s">
        <v>5060</v>
      </c>
      <c r="B407" s="18" t="s">
        <v>5061</v>
      </c>
      <c r="C407" s="18" t="s">
        <v>3444</v>
      </c>
      <c r="D407" s="18" t="s">
        <v>5062</v>
      </c>
      <c r="E407" s="18" t="s">
        <v>571</v>
      </c>
      <c r="F407" s="18" t="s">
        <v>583</v>
      </c>
      <c r="G407" s="18">
        <v>2020</v>
      </c>
      <c r="H407" s="18" t="s">
        <v>5063</v>
      </c>
      <c r="I407" s="19" t="s">
        <v>5064</v>
      </c>
      <c r="J407" s="18"/>
      <c r="K407" s="20">
        <v>45789.428124999999</v>
      </c>
      <c r="L407" s="18" t="s">
        <v>5065</v>
      </c>
      <c r="M407" s="18"/>
      <c r="N407" s="18"/>
      <c r="O407" s="18"/>
      <c r="P407" s="18"/>
      <c r="Q407" s="18"/>
      <c r="R407" s="18" t="s">
        <v>8535</v>
      </c>
      <c r="S407" s="18"/>
      <c r="T407" s="18" t="s">
        <v>5067</v>
      </c>
      <c r="U407" s="18" t="s">
        <v>5068</v>
      </c>
      <c r="V407" s="18">
        <v>621</v>
      </c>
      <c r="W407" s="18">
        <v>133571.9</v>
      </c>
      <c r="X407" s="18">
        <v>133571.9</v>
      </c>
      <c r="Y407" s="18">
        <v>9733</v>
      </c>
      <c r="Z407" s="18">
        <v>9733</v>
      </c>
      <c r="AA407" s="18" t="s">
        <v>7940</v>
      </c>
      <c r="AB407" s="18" t="s">
        <v>812</v>
      </c>
      <c r="AC407" s="18"/>
      <c r="AD407" s="18" t="s">
        <v>811</v>
      </c>
      <c r="AE407" s="18" t="s">
        <v>5069</v>
      </c>
      <c r="AF407" s="18"/>
      <c r="AG407" s="18"/>
      <c r="AH407" s="18" t="s">
        <v>643</v>
      </c>
      <c r="AI407" s="18"/>
      <c r="AJ407" s="18"/>
      <c r="AK407" s="18"/>
      <c r="AL407" s="18"/>
      <c r="AM407" s="18"/>
      <c r="AN407" s="18"/>
      <c r="AO407" s="18" t="s">
        <v>5070</v>
      </c>
      <c r="AP407" s="18" t="s">
        <v>5071</v>
      </c>
      <c r="AQ407" s="18">
        <v>0</v>
      </c>
      <c r="AR407" s="18">
        <v>0</v>
      </c>
      <c r="AS407" s="18" t="s">
        <v>5879</v>
      </c>
      <c r="AT407" s="18">
        <v>0</v>
      </c>
      <c r="AU407" s="18">
        <v>0</v>
      </c>
      <c r="AV407" s="18">
        <v>0</v>
      </c>
      <c r="AW407" s="18">
        <v>0</v>
      </c>
      <c r="AX407" s="18" t="s">
        <v>3446</v>
      </c>
      <c r="AY407" s="18"/>
      <c r="AZ407" s="18">
        <v>0</v>
      </c>
      <c r="BA407" s="18">
        <v>0</v>
      </c>
      <c r="BB407" s="18">
        <v>0</v>
      </c>
      <c r="BC407" s="18"/>
      <c r="BD407" s="18"/>
      <c r="BE407" s="18"/>
      <c r="BF407" s="18" t="s">
        <v>3447</v>
      </c>
      <c r="BG407" s="18"/>
      <c r="BH407" s="18"/>
      <c r="BI407" s="18"/>
      <c r="BJ407" s="18"/>
      <c r="BK407" s="18"/>
      <c r="BL407" s="18"/>
      <c r="BM407" s="18"/>
      <c r="BN407" s="18"/>
      <c r="BO407" s="18"/>
      <c r="BP407" s="18"/>
      <c r="BQ407" s="18"/>
      <c r="BR407" s="18"/>
      <c r="BS407" s="18"/>
      <c r="BT407" s="18"/>
      <c r="BU407" s="18"/>
      <c r="BV407" s="18"/>
      <c r="BW407" s="18"/>
      <c r="BX407" s="18"/>
      <c r="BY407" s="18"/>
      <c r="BZ407" s="18"/>
      <c r="CA407" s="18"/>
      <c r="CB407" s="18"/>
      <c r="CC407" s="18"/>
      <c r="CD407" s="18"/>
      <c r="CE407" s="18"/>
      <c r="CF407" s="18"/>
      <c r="CG407" s="18"/>
      <c r="CH407" s="18"/>
      <c r="CI407" s="18"/>
      <c r="CJ407" s="18" t="s">
        <v>5072</v>
      </c>
      <c r="CK407" s="18" t="s">
        <v>5599</v>
      </c>
      <c r="CL407" s="18">
        <v>2</v>
      </c>
      <c r="CM407" s="18"/>
      <c r="CN407" s="18"/>
      <c r="CO407" s="21">
        <v>45626</v>
      </c>
      <c r="CP407" s="18" t="s">
        <v>5073</v>
      </c>
      <c r="CQ407" s="18"/>
      <c r="CR407" s="21"/>
      <c r="CS407" s="18"/>
      <c r="CT407" s="31"/>
      <c r="CU407" s="33"/>
      <c r="CV407" s="67" t="str">
        <f>FLEET7[[#This Row],[Category]]</f>
        <v>Pickup Truck</v>
      </c>
      <c r="CW407" s="22" t="str">
        <f t="shared" si="12"/>
        <v>PT-163</v>
      </c>
      <c r="CX407" s="22" t="str">
        <f>IFERROR(TRIM(MID(FLEET7[[#This Row],[Secondary Asset Identifier]], FIND(" - ", FLEET7[[#This Row],[Secondary Asset Identifier]]) + 3, LEN(FLEET7[[#This Row],[Secondary Asset Identifier]]))),FLEET7[[#This Row],[Emp ID]])</f>
        <v>PERSINGER, WILLIAM</v>
      </c>
      <c r="CY40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340052</v>
      </c>
      <c r="CZ407" s="22" t="str">
        <f>FLEET7[[#This Row],[Assigned]]</f>
        <v>PERSINGER, WILLIAM</v>
      </c>
      <c r="DA407" s="22" t="str">
        <f t="shared" si="13"/>
        <v>PT-163</v>
      </c>
    </row>
    <row r="408" spans="1:105" x14ac:dyDescent="0.3">
      <c r="A408" s="17" t="s">
        <v>5060</v>
      </c>
      <c r="B408" s="18" t="s">
        <v>5061</v>
      </c>
      <c r="C408" s="18" t="s">
        <v>8536</v>
      </c>
      <c r="D408" s="18" t="s">
        <v>5062</v>
      </c>
      <c r="E408" s="18" t="s">
        <v>571</v>
      </c>
      <c r="F408" s="18" t="s">
        <v>635</v>
      </c>
      <c r="G408" s="18">
        <v>2020</v>
      </c>
      <c r="H408" s="18" t="s">
        <v>5063</v>
      </c>
      <c r="I408" s="19" t="s">
        <v>5080</v>
      </c>
      <c r="J408" s="18"/>
      <c r="K408" s="20">
        <v>45789.417581018497</v>
      </c>
      <c r="L408" s="18" t="s">
        <v>5164</v>
      </c>
      <c r="M408" s="18"/>
      <c r="N408" s="18"/>
      <c r="O408" s="18"/>
      <c r="P408" s="18"/>
      <c r="Q408" s="18"/>
      <c r="R408" s="18" t="s">
        <v>5924</v>
      </c>
      <c r="S408" s="18"/>
      <c r="T408" s="18" t="s">
        <v>5067</v>
      </c>
      <c r="U408" s="18" t="s">
        <v>5068</v>
      </c>
      <c r="V408" s="18">
        <v>629</v>
      </c>
      <c r="W408" s="18">
        <v>85941.4</v>
      </c>
      <c r="X408" s="18">
        <v>85941.4</v>
      </c>
      <c r="Y408" s="18">
        <v>3676</v>
      </c>
      <c r="Z408" s="18">
        <v>3676</v>
      </c>
      <c r="AA408" s="18" t="s">
        <v>7869</v>
      </c>
      <c r="AB408" s="18" t="s">
        <v>810</v>
      </c>
      <c r="AC408" s="18"/>
      <c r="AD408" s="18" t="s">
        <v>809</v>
      </c>
      <c r="AE408" s="18" t="s">
        <v>5069</v>
      </c>
      <c r="AF408" s="18"/>
      <c r="AG408" s="18"/>
      <c r="AH408" s="18" t="s">
        <v>639</v>
      </c>
      <c r="AI408" s="18"/>
      <c r="AJ408" s="18"/>
      <c r="AK408" s="18"/>
      <c r="AL408" s="18"/>
      <c r="AM408" s="18"/>
      <c r="AN408" s="18"/>
      <c r="AO408" s="18" t="s">
        <v>5070</v>
      </c>
      <c r="AP408" s="18" t="s">
        <v>5071</v>
      </c>
      <c r="AQ408" s="18">
        <v>0</v>
      </c>
      <c r="AR408" s="18">
        <v>0</v>
      </c>
      <c r="AS408" s="18" t="s">
        <v>5879</v>
      </c>
      <c r="AT408" s="18">
        <v>0</v>
      </c>
      <c r="AU408" s="18">
        <v>0</v>
      </c>
      <c r="AV408" s="18">
        <v>0</v>
      </c>
      <c r="AW408" s="18">
        <v>0</v>
      </c>
      <c r="AX408" s="18" t="s">
        <v>808</v>
      </c>
      <c r="AY408" s="18"/>
      <c r="AZ408" s="18">
        <v>0</v>
      </c>
      <c r="BA408" s="18">
        <v>0</v>
      </c>
      <c r="BB408" s="18">
        <v>0</v>
      </c>
      <c r="BC408" s="18"/>
      <c r="BD408" s="18"/>
      <c r="BE408" s="18"/>
      <c r="BF408" s="18" t="s">
        <v>8295</v>
      </c>
      <c r="BG408" s="18"/>
      <c r="BH408" s="18"/>
      <c r="BI408" s="18"/>
      <c r="BJ408" s="18"/>
      <c r="BK408" s="18"/>
      <c r="BL408" s="18"/>
      <c r="BM408" s="18"/>
      <c r="BN408" s="18"/>
      <c r="BO408" s="18"/>
      <c r="BP408" s="18"/>
      <c r="BQ408" s="18"/>
      <c r="BR408" s="18"/>
      <c r="BS408" s="18"/>
      <c r="BT408" s="18"/>
      <c r="BU408" s="18"/>
      <c r="BV408" s="18"/>
      <c r="BW408" s="18"/>
      <c r="BX408" s="18"/>
      <c r="BY408" s="18"/>
      <c r="BZ408" s="18"/>
      <c r="CA408" s="18"/>
      <c r="CB408" s="18"/>
      <c r="CC408" s="18"/>
      <c r="CD408" s="18"/>
      <c r="CE408" s="18"/>
      <c r="CF408" s="18"/>
      <c r="CG408" s="18"/>
      <c r="CH408" s="18"/>
      <c r="CI408" s="18"/>
      <c r="CJ408" s="18" t="s">
        <v>5072</v>
      </c>
      <c r="CK408" s="18" t="s">
        <v>5160</v>
      </c>
      <c r="CL408" s="18">
        <v>2</v>
      </c>
      <c r="CM408" s="18"/>
      <c r="CN408" s="18"/>
      <c r="CO408" s="21">
        <v>46173</v>
      </c>
      <c r="CP408" s="21" t="s">
        <v>5073</v>
      </c>
      <c r="CQ408" s="18"/>
      <c r="CR408" s="21"/>
      <c r="CS408" s="18"/>
      <c r="CT408" s="31"/>
      <c r="CU408" s="33"/>
      <c r="CV408" s="67" t="str">
        <f>FLEET7[[#This Row],[Category]]</f>
        <v>Pickup Truck</v>
      </c>
      <c r="CW408" s="22" t="str">
        <f t="shared" si="12"/>
        <v>PT-165</v>
      </c>
      <c r="CX408" s="22" t="str">
        <f>IFERROR(TRIM(MID(FLEET7[[#This Row],[Secondary Asset Identifier]], FIND(" - ", FLEET7[[#This Row],[Secondary Asset Identifier]]) + 3, LEN(FLEET7[[#This Row],[Secondary Asset Identifier]]))),FLEET7[[#This Row],[Emp ID]])</f>
        <v>Zuniga, Alberto</v>
      </c>
      <c r="CY40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210031</v>
      </c>
      <c r="CZ408" s="22" t="str">
        <f>FLEET7[[#This Row],[Assigned]]</f>
        <v>Zuniga, Alberto</v>
      </c>
      <c r="DA408" s="22" t="str">
        <f t="shared" si="13"/>
        <v>PT-165</v>
      </c>
    </row>
    <row r="409" spans="1:105" x14ac:dyDescent="0.3">
      <c r="A409" s="17" t="s">
        <v>5060</v>
      </c>
      <c r="B409" s="18" t="s">
        <v>5061</v>
      </c>
      <c r="C409" s="18" t="s">
        <v>3415</v>
      </c>
      <c r="D409" s="18" t="s">
        <v>5062</v>
      </c>
      <c r="E409" s="18" t="s">
        <v>571</v>
      </c>
      <c r="F409" s="18" t="s">
        <v>635</v>
      </c>
      <c r="G409" s="18">
        <v>2020</v>
      </c>
      <c r="H409" s="18" t="s">
        <v>5063</v>
      </c>
      <c r="I409" s="19" t="s">
        <v>5080</v>
      </c>
      <c r="J409" s="18"/>
      <c r="K409" s="20">
        <v>45789.428124999999</v>
      </c>
      <c r="L409" s="18" t="s">
        <v>5065</v>
      </c>
      <c r="M409" s="18"/>
      <c r="N409" s="18"/>
      <c r="O409" s="18"/>
      <c r="P409" s="18"/>
      <c r="Q409" s="18"/>
      <c r="R409" s="18" t="s">
        <v>5066</v>
      </c>
      <c r="S409" s="18"/>
      <c r="T409" s="18" t="s">
        <v>5067</v>
      </c>
      <c r="U409" s="18" t="s">
        <v>5068</v>
      </c>
      <c r="V409" s="18">
        <v>640</v>
      </c>
      <c r="W409" s="18">
        <v>147699.5</v>
      </c>
      <c r="X409" s="18">
        <v>147699.5</v>
      </c>
      <c r="Y409" s="18">
        <v>6813</v>
      </c>
      <c r="Z409" s="18">
        <v>6813</v>
      </c>
      <c r="AA409" s="18" t="s">
        <v>7941</v>
      </c>
      <c r="AB409" s="18" t="s">
        <v>807</v>
      </c>
      <c r="AC409" s="18"/>
      <c r="AD409" s="18" t="s">
        <v>806</v>
      </c>
      <c r="AE409" s="18" t="s">
        <v>5069</v>
      </c>
      <c r="AF409" s="18"/>
      <c r="AG409" s="18"/>
      <c r="AH409" s="18" t="s">
        <v>805</v>
      </c>
      <c r="AI409" s="18"/>
      <c r="AJ409" s="18"/>
      <c r="AK409" s="18"/>
      <c r="AL409" s="18"/>
      <c r="AM409" s="18"/>
      <c r="AN409" s="18"/>
      <c r="AO409" s="18" t="s">
        <v>5070</v>
      </c>
      <c r="AP409" s="18" t="s">
        <v>5071</v>
      </c>
      <c r="AQ409" s="18">
        <v>0</v>
      </c>
      <c r="AR409" s="18">
        <v>0</v>
      </c>
      <c r="AS409" s="18" t="s">
        <v>5879</v>
      </c>
      <c r="AT409" s="18">
        <v>0</v>
      </c>
      <c r="AU409" s="18">
        <v>0</v>
      </c>
      <c r="AV409" s="18">
        <v>0</v>
      </c>
      <c r="AW409" s="18">
        <v>0</v>
      </c>
      <c r="AX409" s="18" t="s">
        <v>804</v>
      </c>
      <c r="AY409" s="18"/>
      <c r="AZ409" s="18"/>
      <c r="BA409" s="18"/>
      <c r="BB409" s="18"/>
      <c r="BC409" s="18"/>
      <c r="BD409" s="18"/>
      <c r="BE409" s="18"/>
      <c r="BF409" s="18" t="s">
        <v>631</v>
      </c>
      <c r="BG409" s="18"/>
      <c r="BH409" s="18"/>
      <c r="BI409" s="18"/>
      <c r="BJ409" s="18"/>
      <c r="BK409" s="18"/>
      <c r="BL409" s="18"/>
      <c r="BM409" s="18"/>
      <c r="BN409" s="18"/>
      <c r="BO409" s="18"/>
      <c r="BP409" s="18"/>
      <c r="BQ409" s="18"/>
      <c r="BR409" s="18"/>
      <c r="BS409" s="18"/>
      <c r="BT409" s="18"/>
      <c r="BU409" s="18"/>
      <c r="BV409" s="18"/>
      <c r="BW409" s="18"/>
      <c r="BX409" s="18"/>
      <c r="BY409" s="18"/>
      <c r="BZ409" s="18"/>
      <c r="CA409" s="18"/>
      <c r="CB409" s="18"/>
      <c r="CC409" s="18"/>
      <c r="CD409" s="18"/>
      <c r="CE409" s="18"/>
      <c r="CF409" s="18"/>
      <c r="CG409" s="18"/>
      <c r="CH409" s="18"/>
      <c r="CI409" s="18"/>
      <c r="CJ409" s="18" t="s">
        <v>5072</v>
      </c>
      <c r="CK409" s="18" t="s">
        <v>5776</v>
      </c>
      <c r="CL409" s="18">
        <v>2</v>
      </c>
      <c r="CM409" s="18"/>
      <c r="CN409" s="18"/>
      <c r="CO409" s="21">
        <v>45930</v>
      </c>
      <c r="CP409" s="21" t="s">
        <v>5079</v>
      </c>
      <c r="CQ409" s="18"/>
      <c r="CR409" s="21"/>
      <c r="CS409" s="18"/>
      <c r="CT409" s="31"/>
      <c r="CU409" s="33"/>
      <c r="CV409" s="67" t="str">
        <f>FLEET7[[#This Row],[Category]]</f>
        <v>Pickup Truck</v>
      </c>
      <c r="CW409" s="22" t="str">
        <f t="shared" si="12"/>
        <v>PT-166</v>
      </c>
      <c r="CX409" s="22" t="str">
        <f>IFERROR(TRIM(MID(FLEET7[[#This Row],[Secondary Asset Identifier]], FIND(" - ", FLEET7[[#This Row],[Secondary Asset Identifier]]) + 3, LEN(FLEET7[[#This Row],[Secondary Asset Identifier]]))),FLEET7[[#This Row],[Emp ID]])</f>
        <v>Luevano, Juan M</v>
      </c>
      <c r="CY40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240255</v>
      </c>
      <c r="CZ409" s="22" t="str">
        <f>FLEET7[[#This Row],[Assigned]]</f>
        <v>Luevano, Juan M</v>
      </c>
      <c r="DA409" s="22" t="str">
        <f t="shared" si="13"/>
        <v>PT-166</v>
      </c>
    </row>
    <row r="410" spans="1:105" x14ac:dyDescent="0.3">
      <c r="A410" s="17" t="s">
        <v>5060</v>
      </c>
      <c r="B410" s="18" t="s">
        <v>5061</v>
      </c>
      <c r="C410" s="18" t="s">
        <v>3422</v>
      </c>
      <c r="D410" s="18" t="s">
        <v>5062</v>
      </c>
      <c r="E410" s="18" t="s">
        <v>571</v>
      </c>
      <c r="F410" s="18" t="s">
        <v>635</v>
      </c>
      <c r="G410" s="18">
        <v>2020</v>
      </c>
      <c r="H410" s="18" t="s">
        <v>5063</v>
      </c>
      <c r="I410" s="19" t="s">
        <v>5080</v>
      </c>
      <c r="J410" s="18"/>
      <c r="K410" s="20">
        <v>45789.287037037</v>
      </c>
      <c r="L410" s="18" t="s">
        <v>5164</v>
      </c>
      <c r="M410" s="18"/>
      <c r="N410" s="18"/>
      <c r="O410" s="18"/>
      <c r="P410" s="18"/>
      <c r="Q410" s="18"/>
      <c r="R410" s="18" t="s">
        <v>7759</v>
      </c>
      <c r="S410" s="18"/>
      <c r="T410" s="18" t="s">
        <v>5067</v>
      </c>
      <c r="U410" s="18" t="s">
        <v>5068</v>
      </c>
      <c r="V410" s="18">
        <v>626</v>
      </c>
      <c r="W410" s="18">
        <v>126189.2</v>
      </c>
      <c r="X410" s="18">
        <v>126924.2</v>
      </c>
      <c r="Y410" s="18">
        <v>6204</v>
      </c>
      <c r="Z410" s="18">
        <v>6204</v>
      </c>
      <c r="AA410" s="18" t="s">
        <v>7942</v>
      </c>
      <c r="AB410" s="18" t="s">
        <v>803</v>
      </c>
      <c r="AC410" s="18"/>
      <c r="AD410" s="18" t="s">
        <v>802</v>
      </c>
      <c r="AE410" s="18" t="s">
        <v>5069</v>
      </c>
      <c r="AF410" s="18"/>
      <c r="AG410" s="18"/>
      <c r="AH410" s="18" t="s">
        <v>639</v>
      </c>
      <c r="AI410" s="18"/>
      <c r="AJ410" s="18"/>
      <c r="AK410" s="18"/>
      <c r="AL410" s="18"/>
      <c r="AM410" s="18"/>
      <c r="AN410" s="18"/>
      <c r="AO410" s="18" t="s">
        <v>5070</v>
      </c>
      <c r="AP410" s="18" t="s">
        <v>5071</v>
      </c>
      <c r="AQ410" s="18">
        <v>0</v>
      </c>
      <c r="AR410" s="18">
        <v>0</v>
      </c>
      <c r="AS410" s="18" t="s">
        <v>5879</v>
      </c>
      <c r="AT410" s="18">
        <v>0</v>
      </c>
      <c r="AU410" s="18">
        <v>0</v>
      </c>
      <c r="AV410" s="18">
        <v>0</v>
      </c>
      <c r="AW410" s="18">
        <v>0</v>
      </c>
      <c r="AX410" s="18" t="s">
        <v>801</v>
      </c>
      <c r="AY410" s="18"/>
      <c r="AZ410" s="18">
        <v>0</v>
      </c>
      <c r="BA410" s="18">
        <v>0</v>
      </c>
      <c r="BB410" s="18">
        <v>0</v>
      </c>
      <c r="BC410" s="18"/>
      <c r="BD410" s="18" t="s">
        <v>5130</v>
      </c>
      <c r="BE410" s="18"/>
      <c r="BF410" s="18" t="s">
        <v>631</v>
      </c>
      <c r="BG410" s="18"/>
      <c r="BH410" s="18"/>
      <c r="BI410" s="18"/>
      <c r="BJ410" s="18"/>
      <c r="BK410" s="18"/>
      <c r="BL410" s="18"/>
      <c r="BM410" s="18"/>
      <c r="BN410" s="18"/>
      <c r="BO410" s="18"/>
      <c r="BP410" s="18"/>
      <c r="BQ410" s="18"/>
      <c r="BR410" s="18"/>
      <c r="BS410" s="18"/>
      <c r="BT410" s="18"/>
      <c r="BU410" s="18"/>
      <c r="BV410" s="18"/>
      <c r="BW410" s="18"/>
      <c r="BX410" s="18"/>
      <c r="BY410" s="18"/>
      <c r="BZ410" s="18"/>
      <c r="CA410" s="18"/>
      <c r="CB410" s="18"/>
      <c r="CC410" s="18"/>
      <c r="CD410" s="18"/>
      <c r="CE410" s="18"/>
      <c r="CF410" s="18"/>
      <c r="CG410" s="18"/>
      <c r="CH410" s="18"/>
      <c r="CI410" s="18"/>
      <c r="CJ410" s="18" t="s">
        <v>5072</v>
      </c>
      <c r="CK410" s="18" t="s">
        <v>5172</v>
      </c>
      <c r="CL410" s="18">
        <v>2</v>
      </c>
      <c r="CM410" s="18"/>
      <c r="CN410" s="18"/>
      <c r="CO410" s="21">
        <v>45808</v>
      </c>
      <c r="CP410" s="18" t="s">
        <v>5073</v>
      </c>
      <c r="CQ410" s="18"/>
      <c r="CR410" s="21"/>
      <c r="CS410" s="18"/>
      <c r="CT410" s="31"/>
      <c r="CU410" s="33"/>
      <c r="CV410" s="67" t="str">
        <f>FLEET7[[#This Row],[Category]]</f>
        <v>Pickup Truck</v>
      </c>
      <c r="CW410" s="22" t="str">
        <f t="shared" si="12"/>
        <v>PT-167</v>
      </c>
      <c r="CX410" s="22" t="str">
        <f>IFERROR(TRIM(MID(FLEET7[[#This Row],[Secondary Asset Identifier]], FIND(" - ", FLEET7[[#This Row],[Secondary Asset Identifier]]) + 3, LEN(FLEET7[[#This Row],[Secondary Asset Identifier]]))),FLEET7[[#This Row],[Emp ID]])</f>
        <v>Ramirez, Omar</v>
      </c>
      <c r="CY41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240259</v>
      </c>
      <c r="CZ410" s="22" t="str">
        <f>FLEET7[[#This Row],[Assigned]]</f>
        <v>Ramirez, Omar</v>
      </c>
      <c r="DA410" s="22" t="str">
        <f t="shared" si="13"/>
        <v>PT-167</v>
      </c>
    </row>
    <row r="411" spans="1:105" x14ac:dyDescent="0.3">
      <c r="A411" s="17" t="s">
        <v>5060</v>
      </c>
      <c r="B411" s="18" t="s">
        <v>5061</v>
      </c>
      <c r="C411" s="18" t="s">
        <v>7618</v>
      </c>
      <c r="D411" s="18" t="s">
        <v>5062</v>
      </c>
      <c r="E411" s="18" t="s">
        <v>571</v>
      </c>
      <c r="F411" s="18" t="s">
        <v>635</v>
      </c>
      <c r="G411" s="18">
        <v>2020</v>
      </c>
      <c r="H411" s="18" t="s">
        <v>5063</v>
      </c>
      <c r="I411" s="19" t="s">
        <v>5080</v>
      </c>
      <c r="J411" s="18"/>
      <c r="K411" s="20">
        <v>45788.913379629601</v>
      </c>
      <c r="L411" s="18" t="s">
        <v>5164</v>
      </c>
      <c r="M411" s="18"/>
      <c r="N411" s="18"/>
      <c r="O411" s="18"/>
      <c r="P411" s="18"/>
      <c r="Q411" s="18"/>
      <c r="R411" s="18" t="s">
        <v>5922</v>
      </c>
      <c r="S411" s="18"/>
      <c r="T411" s="18" t="s">
        <v>5067</v>
      </c>
      <c r="U411" s="18" t="s">
        <v>5068</v>
      </c>
      <c r="V411" s="18">
        <v>12</v>
      </c>
      <c r="W411" s="18">
        <v>118718.7</v>
      </c>
      <c r="X411" s="18">
        <v>118718.7</v>
      </c>
      <c r="Y411" s="18">
        <v>5618</v>
      </c>
      <c r="Z411" s="18">
        <v>5618</v>
      </c>
      <c r="AA411" s="18" t="s">
        <v>7943</v>
      </c>
      <c r="AB411" s="18" t="s">
        <v>800</v>
      </c>
      <c r="AC411" s="18"/>
      <c r="AD411" s="18" t="s">
        <v>799</v>
      </c>
      <c r="AE411" s="18" t="s">
        <v>5069</v>
      </c>
      <c r="AF411" s="18"/>
      <c r="AG411" s="18"/>
      <c r="AH411" s="18" t="s">
        <v>7944</v>
      </c>
      <c r="AI411" s="18"/>
      <c r="AJ411" s="18"/>
      <c r="AK411" s="18"/>
      <c r="AL411" s="18"/>
      <c r="AM411" s="18"/>
      <c r="AN411" s="18"/>
      <c r="AO411" s="18" t="s">
        <v>5070</v>
      </c>
      <c r="AP411" s="18" t="s">
        <v>5071</v>
      </c>
      <c r="AQ411" s="18">
        <v>0</v>
      </c>
      <c r="AR411" s="18">
        <v>6100</v>
      </c>
      <c r="AS411" s="18" t="s">
        <v>5879</v>
      </c>
      <c r="AT411" s="18">
        <v>0</v>
      </c>
      <c r="AU411" s="18">
        <v>0</v>
      </c>
      <c r="AV411" s="18">
        <v>0</v>
      </c>
      <c r="AW411" s="18">
        <v>0</v>
      </c>
      <c r="AX411" s="18" t="s">
        <v>4514</v>
      </c>
      <c r="AY411" s="18"/>
      <c r="AZ411" s="18">
        <v>0</v>
      </c>
      <c r="BA411" s="18">
        <v>0</v>
      </c>
      <c r="BB411" s="18">
        <v>0</v>
      </c>
      <c r="BC411" s="18"/>
      <c r="BD411" s="18"/>
      <c r="BE411" s="18"/>
      <c r="BF411" s="18" t="s">
        <v>785</v>
      </c>
      <c r="BG411" s="18"/>
      <c r="BH411" s="18"/>
      <c r="BI411" s="18"/>
      <c r="BJ411" s="18"/>
      <c r="BK411" s="18"/>
      <c r="BL411" s="18"/>
      <c r="BM411" s="18"/>
      <c r="BN411" s="18"/>
      <c r="BO411" s="18"/>
      <c r="BP411" s="18"/>
      <c r="BQ411" s="18"/>
      <c r="BR411" s="18"/>
      <c r="BS411" s="18"/>
      <c r="BT411" s="18"/>
      <c r="BU411" s="18"/>
      <c r="BV411" s="18"/>
      <c r="BW411" s="18"/>
      <c r="BX411" s="18"/>
      <c r="BY411" s="18"/>
      <c r="BZ411" s="18"/>
      <c r="CA411" s="18"/>
      <c r="CB411" s="18"/>
      <c r="CC411" s="18"/>
      <c r="CD411" s="18"/>
      <c r="CE411" s="18"/>
      <c r="CF411" s="18"/>
      <c r="CG411" s="18"/>
      <c r="CH411" s="18"/>
      <c r="CI411" s="18"/>
      <c r="CJ411" s="18" t="s">
        <v>5072</v>
      </c>
      <c r="CK411" s="18" t="s">
        <v>8537</v>
      </c>
      <c r="CL411" s="18">
        <v>2</v>
      </c>
      <c r="CM411" s="18"/>
      <c r="CN411" s="18"/>
      <c r="CO411" s="21">
        <v>46173</v>
      </c>
      <c r="CP411" s="18" t="s">
        <v>5073</v>
      </c>
      <c r="CQ411" s="18"/>
      <c r="CR411" s="21"/>
      <c r="CS411" s="18"/>
      <c r="CT411" s="31"/>
      <c r="CU411" s="33"/>
      <c r="CV411" s="67" t="str">
        <f>FLEET7[[#This Row],[Category]]</f>
        <v>Pickup Truck</v>
      </c>
      <c r="CW411" s="22" t="str">
        <f t="shared" si="12"/>
        <v>PT-168</v>
      </c>
      <c r="CX411" s="22" t="str">
        <f>IFERROR(TRIM(MID(FLEET7[[#This Row],[Secondary Asset Identifier]], FIND(" - ", FLEET7[[#This Row],[Secondary Asset Identifier]]) + 3, LEN(FLEET7[[#This Row],[Secondary Asset Identifier]]))),FLEET7[[#This Row],[Emp ID]])</f>
        <v>Ramirez, Luis F</v>
      </c>
      <c r="CY4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210085</v>
      </c>
      <c r="CZ411" s="22" t="str">
        <f>FLEET7[[#This Row],[Assigned]]</f>
        <v>Ramirez, Luis F</v>
      </c>
      <c r="DA411" s="22" t="str">
        <f t="shared" si="13"/>
        <v>PT-168</v>
      </c>
    </row>
    <row r="412" spans="1:105" x14ac:dyDescent="0.3">
      <c r="A412" s="17" t="s">
        <v>5060</v>
      </c>
      <c r="B412" s="18" t="s">
        <v>5061</v>
      </c>
      <c r="C412" s="18" t="s">
        <v>7945</v>
      </c>
      <c r="D412" s="18" t="s">
        <v>5062</v>
      </c>
      <c r="E412" s="18" t="s">
        <v>571</v>
      </c>
      <c r="F412" s="18" t="s">
        <v>635</v>
      </c>
      <c r="G412" s="18">
        <v>2020</v>
      </c>
      <c r="H412" s="18" t="s">
        <v>5063</v>
      </c>
      <c r="I412" s="19" t="s">
        <v>5080</v>
      </c>
      <c r="J412" s="18"/>
      <c r="K412" s="20">
        <v>45788.748298611099</v>
      </c>
      <c r="L412" s="18" t="s">
        <v>5191</v>
      </c>
      <c r="M412" s="18"/>
      <c r="N412" s="18"/>
      <c r="O412" s="18"/>
      <c r="P412" s="18"/>
      <c r="Q412" s="18"/>
      <c r="R412" s="18" t="s">
        <v>5188</v>
      </c>
      <c r="S412" s="18"/>
      <c r="T412" s="18" t="s">
        <v>5067</v>
      </c>
      <c r="U412" s="18" t="s">
        <v>1360</v>
      </c>
      <c r="V412" s="18">
        <v>630</v>
      </c>
      <c r="W412" s="18">
        <v>95875.3</v>
      </c>
      <c r="X412" s="18">
        <v>95875.3</v>
      </c>
      <c r="Y412" s="18">
        <v>3975</v>
      </c>
      <c r="Z412" s="18">
        <v>3975</v>
      </c>
      <c r="AA412" s="18" t="s">
        <v>7946</v>
      </c>
      <c r="AB412" s="18" t="s">
        <v>798</v>
      </c>
      <c r="AC412" s="18"/>
      <c r="AD412" s="18" t="s">
        <v>797</v>
      </c>
      <c r="AE412" s="18" t="s">
        <v>5069</v>
      </c>
      <c r="AF412" s="18"/>
      <c r="AG412" s="18"/>
      <c r="AH412" s="18" t="s">
        <v>639</v>
      </c>
      <c r="AI412" s="18"/>
      <c r="AJ412" s="18"/>
      <c r="AK412" s="18"/>
      <c r="AL412" s="18"/>
      <c r="AM412" s="18"/>
      <c r="AN412" s="18"/>
      <c r="AO412" s="18" t="s">
        <v>5070</v>
      </c>
      <c r="AP412" s="18" t="s">
        <v>5071</v>
      </c>
      <c r="AQ412" s="18">
        <v>0</v>
      </c>
      <c r="AR412" s="18">
        <v>0</v>
      </c>
      <c r="AS412" s="18" t="s">
        <v>5879</v>
      </c>
      <c r="AT412" s="18">
        <v>0</v>
      </c>
      <c r="AU412" s="18">
        <v>0</v>
      </c>
      <c r="AV412" s="18">
        <v>0</v>
      </c>
      <c r="AW412" s="18">
        <v>0</v>
      </c>
      <c r="AX412" s="18" t="s">
        <v>796</v>
      </c>
      <c r="AY412" s="18"/>
      <c r="AZ412" s="18">
        <v>0</v>
      </c>
      <c r="BA412" s="18">
        <v>0</v>
      </c>
      <c r="BB412" s="18">
        <v>0</v>
      </c>
      <c r="BC412" s="18"/>
      <c r="BD412" s="18"/>
      <c r="BE412" s="18"/>
      <c r="BF412" s="18" t="s">
        <v>762</v>
      </c>
      <c r="BG412" s="18"/>
      <c r="BH412" s="18"/>
      <c r="BI412" s="18"/>
      <c r="BJ412" s="18"/>
      <c r="BK412" s="18"/>
      <c r="BL412" s="18"/>
      <c r="BM412" s="18"/>
      <c r="BN412" s="18"/>
      <c r="BO412" s="18"/>
      <c r="BP412" s="18"/>
      <c r="BQ412" s="18"/>
      <c r="BR412" s="18"/>
      <c r="BS412" s="18"/>
      <c r="BT412" s="18"/>
      <c r="BU412" s="18"/>
      <c r="BV412" s="18"/>
      <c r="BW412" s="18"/>
      <c r="BX412" s="18"/>
      <c r="BY412" s="18"/>
      <c r="BZ412" s="18"/>
      <c r="CA412" s="18"/>
      <c r="CB412" s="18"/>
      <c r="CC412" s="18"/>
      <c r="CD412" s="18"/>
      <c r="CE412" s="18"/>
      <c r="CF412" s="18"/>
      <c r="CG412" s="18"/>
      <c r="CH412" s="18"/>
      <c r="CI412" s="18"/>
      <c r="CJ412" s="18" t="s">
        <v>5072</v>
      </c>
      <c r="CK412" s="18" t="s">
        <v>5279</v>
      </c>
      <c r="CL412" s="18">
        <v>2</v>
      </c>
      <c r="CM412" s="18"/>
      <c r="CN412" s="18"/>
      <c r="CO412" s="21">
        <v>46053</v>
      </c>
      <c r="CP412" s="21" t="s">
        <v>5073</v>
      </c>
      <c r="CQ412" s="18"/>
      <c r="CR412" s="21"/>
      <c r="CS412" s="18"/>
      <c r="CT412" s="31"/>
      <c r="CU412" s="33"/>
      <c r="CV412" s="67" t="str">
        <f>FLEET7[[#This Row],[Category]]</f>
        <v>Pickup Truck</v>
      </c>
      <c r="CW412" s="22" t="str">
        <f t="shared" si="12"/>
        <v>PT-169</v>
      </c>
      <c r="CX412" s="22" t="str">
        <f>IFERROR(TRIM(MID(FLEET7[[#This Row],[Secondary Asset Identifier]], FIND(" - ", FLEET7[[#This Row],[Secondary Asset Identifier]]) + 3, LEN(FLEET7[[#This Row],[Secondary Asset Identifier]]))),FLEET7[[#This Row],[Emp ID]])</f>
        <v>OPEN F150 STX</v>
      </c>
      <c r="CY4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F150 STX</v>
      </c>
      <c r="CZ412" s="22" t="str">
        <f>FLEET7[[#This Row],[Assigned]]</f>
        <v>OPEN F150 STX</v>
      </c>
      <c r="DA412" s="22" t="str">
        <f t="shared" si="13"/>
        <v>PT-169</v>
      </c>
    </row>
    <row r="413" spans="1:105" x14ac:dyDescent="0.3">
      <c r="A413" s="17" t="s">
        <v>5060</v>
      </c>
      <c r="B413" s="18" t="s">
        <v>5061</v>
      </c>
      <c r="C413" s="18" t="s">
        <v>3362</v>
      </c>
      <c r="D413" s="18" t="s">
        <v>5062</v>
      </c>
      <c r="E413" s="18" t="s">
        <v>571</v>
      </c>
      <c r="F413" s="18" t="s">
        <v>635</v>
      </c>
      <c r="G413" s="18">
        <v>2024</v>
      </c>
      <c r="H413" s="18" t="s">
        <v>5063</v>
      </c>
      <c r="I413" s="19"/>
      <c r="J413" s="18"/>
      <c r="K413" s="20">
        <v>45789.428043981497</v>
      </c>
      <c r="L413" s="18" t="s">
        <v>7984</v>
      </c>
      <c r="M413" s="18"/>
      <c r="N413" s="18"/>
      <c r="O413" s="18"/>
      <c r="P413" s="18"/>
      <c r="Q413" s="18"/>
      <c r="R413" s="18" t="s">
        <v>5066</v>
      </c>
      <c r="S413" s="18" t="s">
        <v>517</v>
      </c>
      <c r="T413" s="18" t="s">
        <v>5067</v>
      </c>
      <c r="U413" s="18" t="s">
        <v>5068</v>
      </c>
      <c r="V413" s="18">
        <v>403</v>
      </c>
      <c r="W413" s="18">
        <v>44254.1</v>
      </c>
      <c r="X413" s="18">
        <v>44254.1</v>
      </c>
      <c r="Y413" s="18">
        <v>2513</v>
      </c>
      <c r="Z413" s="18">
        <v>2513</v>
      </c>
      <c r="AA413" s="18" t="s">
        <v>7947</v>
      </c>
      <c r="AB413" s="18" t="s">
        <v>3363</v>
      </c>
      <c r="AC413" s="18"/>
      <c r="AD413" s="18" t="s">
        <v>3399</v>
      </c>
      <c r="AE413" s="18" t="s">
        <v>5069</v>
      </c>
      <c r="AF413" s="18"/>
      <c r="AG413" s="18"/>
      <c r="AH413" s="18"/>
      <c r="AI413" s="18"/>
      <c r="AJ413" s="18"/>
      <c r="AK413" s="18"/>
      <c r="AL413" s="18"/>
      <c r="AM413" s="18"/>
      <c r="AN413" s="18"/>
      <c r="AO413" s="18" t="s">
        <v>5070</v>
      </c>
      <c r="AP413" s="18"/>
      <c r="AQ413" s="18">
        <v>0</v>
      </c>
      <c r="AR413" s="18">
        <v>0</v>
      </c>
      <c r="AS413" s="18" t="s">
        <v>5879</v>
      </c>
      <c r="AT413" s="18">
        <v>0</v>
      </c>
      <c r="AU413" s="18">
        <v>0</v>
      </c>
      <c r="AV413" s="18">
        <v>0</v>
      </c>
      <c r="AW413" s="18">
        <v>0</v>
      </c>
      <c r="AX413" s="18" t="s">
        <v>3398</v>
      </c>
      <c r="AY413" s="18" t="s">
        <v>5575</v>
      </c>
      <c r="AZ413" s="18"/>
      <c r="BA413" s="18"/>
      <c r="BB413" s="18"/>
      <c r="BC413" s="18"/>
      <c r="BD413" s="18"/>
      <c r="BE413" s="18"/>
      <c r="BF413" s="18" t="s">
        <v>3360</v>
      </c>
      <c r="BG413" s="18"/>
      <c r="BH413" s="18"/>
      <c r="BI413" s="18"/>
      <c r="BJ413" s="18"/>
      <c r="BK413" s="18"/>
      <c r="BL413" s="18"/>
      <c r="BM413" s="18"/>
      <c r="BN413" s="18"/>
      <c r="BO413" s="18"/>
      <c r="BP413" s="18"/>
      <c r="BQ413" s="18"/>
      <c r="BR413" s="18"/>
      <c r="BS413" s="18"/>
      <c r="BT413" s="18"/>
      <c r="BU413" s="18"/>
      <c r="BV413" s="18"/>
      <c r="BW413" s="18"/>
      <c r="BX413" s="18"/>
      <c r="BY413" s="18"/>
      <c r="BZ413" s="18"/>
      <c r="CA413" s="18"/>
      <c r="CB413" s="18"/>
      <c r="CC413" s="18"/>
      <c r="CD413" s="18"/>
      <c r="CE413" s="18"/>
      <c r="CF413" s="18"/>
      <c r="CG413" s="18"/>
      <c r="CH413" s="18"/>
      <c r="CI413" s="18"/>
      <c r="CJ413" s="18" t="s">
        <v>5072</v>
      </c>
      <c r="CK413" s="18" t="s">
        <v>5576</v>
      </c>
      <c r="CL413" s="18">
        <v>2</v>
      </c>
      <c r="CM413" s="18"/>
      <c r="CN413" s="18"/>
      <c r="CO413" s="21">
        <v>46112</v>
      </c>
      <c r="CP413" s="18" t="s">
        <v>5079</v>
      </c>
      <c r="CQ413" s="18"/>
      <c r="CR413" s="21"/>
      <c r="CS413" s="18"/>
      <c r="CT413" s="31"/>
      <c r="CU413" s="33"/>
      <c r="CV413" s="67" t="str">
        <f>FLEET7[[#This Row],[Category]]</f>
        <v>Pickup Truck</v>
      </c>
      <c r="CW413" s="22" t="str">
        <f t="shared" si="12"/>
        <v>PT-16S</v>
      </c>
      <c r="CX413" s="22" t="str">
        <f>IFERROR(TRIM(MID(FLEET7[[#This Row],[Secondary Asset Identifier]], FIND(" - ", FLEET7[[#This Row],[Secondary Asset Identifier]]) + 3, LEN(FLEET7[[#This Row],[Secondary Asset Identifier]]))),FLEET7[[#This Row],[Emp ID]])</f>
        <v>Romero, Isaac F</v>
      </c>
      <c r="CY4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ROMISA</v>
      </c>
      <c r="CZ413" s="22" t="str">
        <f>FLEET7[[#This Row],[Assigned]]</f>
        <v>Romero, Isaac F</v>
      </c>
      <c r="DA413" s="22" t="str">
        <f t="shared" si="13"/>
        <v>PT-16S</v>
      </c>
    </row>
    <row r="414" spans="1:105" x14ac:dyDescent="0.3">
      <c r="A414" s="17" t="s">
        <v>5060</v>
      </c>
      <c r="B414" s="18" t="s">
        <v>5061</v>
      </c>
      <c r="C414" s="18" t="s">
        <v>8538</v>
      </c>
      <c r="D414" s="18" t="s">
        <v>5062</v>
      </c>
      <c r="E414" s="18" t="s">
        <v>571</v>
      </c>
      <c r="F414" s="18" t="s">
        <v>635</v>
      </c>
      <c r="G414" s="18">
        <v>2020</v>
      </c>
      <c r="H414" s="18" t="s">
        <v>5063</v>
      </c>
      <c r="I414" s="19" t="s">
        <v>5080</v>
      </c>
      <c r="J414" s="18"/>
      <c r="K414" s="20">
        <v>45789.3041435185</v>
      </c>
      <c r="L414" s="18" t="s">
        <v>5164</v>
      </c>
      <c r="M414" s="18"/>
      <c r="N414" s="18"/>
      <c r="O414" s="18"/>
      <c r="P414" s="18"/>
      <c r="Q414" s="18"/>
      <c r="R414" s="18" t="s">
        <v>5254</v>
      </c>
      <c r="S414" s="18" t="s">
        <v>530</v>
      </c>
      <c r="T414" s="18" t="s">
        <v>5067</v>
      </c>
      <c r="U414" s="18" t="s">
        <v>5068</v>
      </c>
      <c r="V414" s="18">
        <v>633</v>
      </c>
      <c r="W414" s="18">
        <v>61651.8</v>
      </c>
      <c r="X414" s="18">
        <v>61819.8</v>
      </c>
      <c r="Y414" s="18">
        <v>5712</v>
      </c>
      <c r="Z414" s="18">
        <v>5712</v>
      </c>
      <c r="AA414" s="18" t="s">
        <v>8539</v>
      </c>
      <c r="AB414" s="18" t="s">
        <v>795</v>
      </c>
      <c r="AC414" s="18"/>
      <c r="AD414" s="18" t="s">
        <v>794</v>
      </c>
      <c r="AE414" s="18" t="s">
        <v>5069</v>
      </c>
      <c r="AF414" s="18"/>
      <c r="AG414" s="18"/>
      <c r="AH414" s="18" t="s">
        <v>632</v>
      </c>
      <c r="AI414" s="18"/>
      <c r="AJ414" s="18"/>
      <c r="AK414" s="18"/>
      <c r="AL414" s="18"/>
      <c r="AM414" s="18"/>
      <c r="AN414" s="18"/>
      <c r="AO414" s="18" t="s">
        <v>5070</v>
      </c>
      <c r="AP414" s="18" t="s">
        <v>5071</v>
      </c>
      <c r="AQ414" s="18">
        <v>0</v>
      </c>
      <c r="AR414" s="18">
        <v>0</v>
      </c>
      <c r="AS414" s="18" t="s">
        <v>5879</v>
      </c>
      <c r="AT414" s="18">
        <v>0</v>
      </c>
      <c r="AU414" s="18">
        <v>0</v>
      </c>
      <c r="AV414" s="18">
        <v>0</v>
      </c>
      <c r="AW414" s="18">
        <v>0</v>
      </c>
      <c r="AX414" s="18" t="s">
        <v>793</v>
      </c>
      <c r="AY414" s="18"/>
      <c r="AZ414" s="18">
        <v>0</v>
      </c>
      <c r="BA414" s="18">
        <v>0</v>
      </c>
      <c r="BB414" s="18">
        <v>0</v>
      </c>
      <c r="BC414" s="18"/>
      <c r="BD414" s="18"/>
      <c r="BE414" s="18"/>
      <c r="BF414" s="18" t="s">
        <v>792</v>
      </c>
      <c r="BG414" s="18"/>
      <c r="BH414" s="18"/>
      <c r="BI414" s="18"/>
      <c r="BJ414" s="18"/>
      <c r="BK414" s="18"/>
      <c r="BL414" s="18"/>
      <c r="BM414" s="18"/>
      <c r="BN414" s="18"/>
      <c r="BO414" s="18"/>
      <c r="BP414" s="18"/>
      <c r="BQ414" s="18"/>
      <c r="BR414" s="18"/>
      <c r="BS414" s="18"/>
      <c r="BT414" s="18"/>
      <c r="BU414" s="18"/>
      <c r="BV414" s="18"/>
      <c r="BW414" s="18"/>
      <c r="BX414" s="18"/>
      <c r="BY414" s="18"/>
      <c r="BZ414" s="18"/>
      <c r="CA414" s="18"/>
      <c r="CB414" s="18"/>
      <c r="CC414" s="18"/>
      <c r="CD414" s="18"/>
      <c r="CE414" s="18"/>
      <c r="CF414" s="18"/>
      <c r="CG414" s="18"/>
      <c r="CH414" s="18"/>
      <c r="CI414" s="18"/>
      <c r="CJ414" s="18" t="s">
        <v>5072</v>
      </c>
      <c r="CK414" s="18" t="s">
        <v>5201</v>
      </c>
      <c r="CL414" s="18">
        <v>2</v>
      </c>
      <c r="CM414" s="18"/>
      <c r="CN414" s="18"/>
      <c r="CO414" s="21">
        <v>45808</v>
      </c>
      <c r="CP414" s="18" t="s">
        <v>5073</v>
      </c>
      <c r="CQ414" s="18"/>
      <c r="CR414" s="21"/>
      <c r="CS414" s="18"/>
      <c r="CT414" s="31"/>
      <c r="CU414" s="33"/>
      <c r="CV414" s="67" t="str">
        <f>FLEET7[[#This Row],[Category]]</f>
        <v>Pickup Truck</v>
      </c>
      <c r="CW414" s="22" t="str">
        <f t="shared" si="12"/>
        <v>PT-172</v>
      </c>
      <c r="CX414" s="22" t="str">
        <f>IFERROR(TRIM(MID(FLEET7[[#This Row],[Secondary Asset Identifier]], FIND(" - ", FLEET7[[#This Row],[Secondary Asset Identifier]]) + 3, LEN(FLEET7[[#This Row],[Secondary Asset Identifier]]))),FLEET7[[#This Row],[Emp ID]])</f>
        <v>OPEN TRAFFIC TRUCK</v>
      </c>
      <c r="CY4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TRAFFIC TRUCK</v>
      </c>
      <c r="CZ414" s="22" t="str">
        <f>FLEET7[[#This Row],[Assigned]]</f>
        <v>OPEN TRAFFIC TRUCK</v>
      </c>
      <c r="DA414" s="22" t="str">
        <f t="shared" si="13"/>
        <v>PT-172</v>
      </c>
    </row>
    <row r="415" spans="1:105" x14ac:dyDescent="0.3">
      <c r="A415" s="17" t="s">
        <v>5060</v>
      </c>
      <c r="B415" s="18" t="s">
        <v>5061</v>
      </c>
      <c r="C415" s="18" t="s">
        <v>8540</v>
      </c>
      <c r="D415" s="18" t="s">
        <v>5062</v>
      </c>
      <c r="E415" s="18" t="s">
        <v>571</v>
      </c>
      <c r="F415" s="18" t="s">
        <v>635</v>
      </c>
      <c r="G415" s="18">
        <v>2020</v>
      </c>
      <c r="H415" s="18" t="s">
        <v>5063</v>
      </c>
      <c r="I415" s="19" t="s">
        <v>5080</v>
      </c>
      <c r="J415" s="18"/>
      <c r="K415" s="20">
        <v>45789.428263888898</v>
      </c>
      <c r="L415" s="18" t="s">
        <v>5065</v>
      </c>
      <c r="M415" s="18"/>
      <c r="N415" s="18"/>
      <c r="O415" s="18"/>
      <c r="P415" s="18"/>
      <c r="Q415" s="18"/>
      <c r="R415" s="18" t="s">
        <v>8541</v>
      </c>
      <c r="S415" s="18"/>
      <c r="T415" s="18" t="s">
        <v>5067</v>
      </c>
      <c r="U415" s="18" t="s">
        <v>5068</v>
      </c>
      <c r="V415" s="18">
        <v>622</v>
      </c>
      <c r="W415" s="18">
        <v>100270.6</v>
      </c>
      <c r="X415" s="18">
        <v>102526.6</v>
      </c>
      <c r="Y415" s="18">
        <v>4638</v>
      </c>
      <c r="Z415" s="18">
        <v>4638</v>
      </c>
      <c r="AA415" s="18" t="s">
        <v>8542</v>
      </c>
      <c r="AB415" s="18" t="s">
        <v>791</v>
      </c>
      <c r="AC415" s="18"/>
      <c r="AD415" s="18" t="s">
        <v>790</v>
      </c>
      <c r="AE415" s="18" t="s">
        <v>5069</v>
      </c>
      <c r="AF415" s="18"/>
      <c r="AG415" s="18"/>
      <c r="AH415" s="18" t="s">
        <v>8132</v>
      </c>
      <c r="AI415" s="18"/>
      <c r="AJ415" s="18"/>
      <c r="AK415" s="18"/>
      <c r="AL415" s="18"/>
      <c r="AM415" s="18"/>
      <c r="AN415" s="18"/>
      <c r="AO415" s="18" t="s">
        <v>5070</v>
      </c>
      <c r="AP415" s="18" t="s">
        <v>5071</v>
      </c>
      <c r="AQ415" s="18">
        <v>0</v>
      </c>
      <c r="AR415" s="18">
        <v>0</v>
      </c>
      <c r="AS415" s="18" t="s">
        <v>5879</v>
      </c>
      <c r="AT415" s="18">
        <v>0</v>
      </c>
      <c r="AU415" s="18">
        <v>0</v>
      </c>
      <c r="AV415" s="18">
        <v>0</v>
      </c>
      <c r="AW415" s="18">
        <v>0</v>
      </c>
      <c r="AX415" s="18" t="s">
        <v>789</v>
      </c>
      <c r="AY415" s="18"/>
      <c r="AZ415" s="18">
        <v>0</v>
      </c>
      <c r="BA415" s="18">
        <v>0</v>
      </c>
      <c r="BB415" s="18">
        <v>0</v>
      </c>
      <c r="BC415" s="18"/>
      <c r="BD415" s="18"/>
      <c r="BE415" s="18"/>
      <c r="BF415" s="18" t="s">
        <v>631</v>
      </c>
      <c r="BG415" s="18"/>
      <c r="BH415" s="18"/>
      <c r="BI415" s="18"/>
      <c r="BJ415" s="18"/>
      <c r="BK415" s="18"/>
      <c r="BL415" s="18"/>
      <c r="BM415" s="18"/>
      <c r="BN415" s="18"/>
      <c r="BO415" s="18"/>
      <c r="BP415" s="18"/>
      <c r="BQ415" s="18"/>
      <c r="BR415" s="18"/>
      <c r="BS415" s="18"/>
      <c r="BT415" s="18"/>
      <c r="BU415" s="18"/>
      <c r="BV415" s="18"/>
      <c r="BW415" s="18"/>
      <c r="BX415" s="18"/>
      <c r="BY415" s="18"/>
      <c r="BZ415" s="18"/>
      <c r="CA415" s="18"/>
      <c r="CB415" s="18"/>
      <c r="CC415" s="18"/>
      <c r="CD415" s="18"/>
      <c r="CE415" s="18"/>
      <c r="CF415" s="18"/>
      <c r="CG415" s="18"/>
      <c r="CH415" s="18"/>
      <c r="CI415" s="18"/>
      <c r="CJ415" s="18" t="s">
        <v>5072</v>
      </c>
      <c r="CK415" s="18" t="s">
        <v>5157</v>
      </c>
      <c r="CL415" s="18">
        <v>2</v>
      </c>
      <c r="CM415" s="18"/>
      <c r="CN415" s="18"/>
      <c r="CO415" s="21">
        <v>45808</v>
      </c>
      <c r="CP415" s="18" t="s">
        <v>5073</v>
      </c>
      <c r="CQ415" s="18"/>
      <c r="CR415" s="21"/>
      <c r="CS415" s="18"/>
      <c r="CT415" s="31"/>
      <c r="CU415" s="33"/>
      <c r="CV415" s="67" t="str">
        <f>FLEET7[[#This Row],[Category]]</f>
        <v>Pickup Truck</v>
      </c>
      <c r="CW415" s="22" t="str">
        <f t="shared" si="12"/>
        <v>PT-173</v>
      </c>
      <c r="CX415" s="22" t="str">
        <f>IFERROR(TRIM(MID(FLEET7[[#This Row],[Secondary Asset Identifier]], FIND(" - ", FLEET7[[#This Row],[Secondary Asset Identifier]]) + 3, LEN(FLEET7[[#This Row],[Secondary Asset Identifier]]))),FLEET7[[#This Row],[Emp ID]])</f>
        <v>Hernandez, Juan B</v>
      </c>
      <c r="CY41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240494</v>
      </c>
      <c r="CZ415" s="22" t="str">
        <f>FLEET7[[#This Row],[Assigned]]</f>
        <v>Hernandez, Juan B</v>
      </c>
      <c r="DA415" s="22" t="str">
        <f t="shared" si="13"/>
        <v>PT-173</v>
      </c>
    </row>
    <row r="416" spans="1:105" x14ac:dyDescent="0.3">
      <c r="A416" s="17" t="s">
        <v>5060</v>
      </c>
      <c r="B416" s="18" t="s">
        <v>5061</v>
      </c>
      <c r="C416" s="18" t="s">
        <v>4515</v>
      </c>
      <c r="D416" s="18" t="s">
        <v>5062</v>
      </c>
      <c r="E416" s="18" t="s">
        <v>571</v>
      </c>
      <c r="F416" s="18" t="s">
        <v>583</v>
      </c>
      <c r="G416" s="18">
        <v>2020</v>
      </c>
      <c r="H416" s="18" t="s">
        <v>5063</v>
      </c>
      <c r="I416" s="19" t="s">
        <v>5064</v>
      </c>
      <c r="J416" s="18"/>
      <c r="K416" s="20">
        <v>45789.299594907403</v>
      </c>
      <c r="L416" s="18" t="s">
        <v>5164</v>
      </c>
      <c r="M416" s="18"/>
      <c r="N416" s="18"/>
      <c r="O416" s="18"/>
      <c r="P416" s="18"/>
      <c r="Q416" s="18"/>
      <c r="R416" s="18" t="s">
        <v>5980</v>
      </c>
      <c r="S416" s="18"/>
      <c r="T416" s="18" t="s">
        <v>5067</v>
      </c>
      <c r="U416" s="18" t="s">
        <v>5068</v>
      </c>
      <c r="V416" s="18">
        <v>630</v>
      </c>
      <c r="W416" s="18">
        <v>103065.3</v>
      </c>
      <c r="X416" s="18">
        <v>103728.3</v>
      </c>
      <c r="Y416" s="18">
        <v>8287</v>
      </c>
      <c r="Z416" s="18">
        <v>8287</v>
      </c>
      <c r="AA416" s="18" t="s">
        <v>7948</v>
      </c>
      <c r="AB416" s="18" t="s">
        <v>788</v>
      </c>
      <c r="AC416" s="18"/>
      <c r="AD416" s="18" t="s">
        <v>787</v>
      </c>
      <c r="AE416" s="18" t="s">
        <v>5069</v>
      </c>
      <c r="AF416" s="18"/>
      <c r="AG416" s="18"/>
      <c r="AH416" s="18" t="s">
        <v>731</v>
      </c>
      <c r="AI416" s="18"/>
      <c r="AJ416" s="18"/>
      <c r="AK416" s="18"/>
      <c r="AL416" s="18"/>
      <c r="AM416" s="18"/>
      <c r="AN416" s="18"/>
      <c r="AO416" s="18" t="s">
        <v>5070</v>
      </c>
      <c r="AP416" s="18" t="s">
        <v>5071</v>
      </c>
      <c r="AQ416" s="18">
        <v>0</v>
      </c>
      <c r="AR416" s="18">
        <v>0</v>
      </c>
      <c r="AS416" s="18" t="s">
        <v>5879</v>
      </c>
      <c r="AT416" s="18">
        <v>0</v>
      </c>
      <c r="AU416" s="18">
        <v>0</v>
      </c>
      <c r="AV416" s="18">
        <v>0</v>
      </c>
      <c r="AW416" s="18">
        <v>0</v>
      </c>
      <c r="AX416" s="18" t="s">
        <v>786</v>
      </c>
      <c r="AY416" s="18"/>
      <c r="AZ416" s="18">
        <v>0</v>
      </c>
      <c r="BA416" s="18">
        <v>0</v>
      </c>
      <c r="BB416" s="18">
        <v>0</v>
      </c>
      <c r="BC416" s="18"/>
      <c r="BD416" s="18"/>
      <c r="BE416" s="18"/>
      <c r="BF416" s="18" t="s">
        <v>631</v>
      </c>
      <c r="BG416" s="18"/>
      <c r="BH416" s="18"/>
      <c r="BI416" s="18"/>
      <c r="BJ416" s="18"/>
      <c r="BK416" s="18"/>
      <c r="BL416" s="18"/>
      <c r="BM416" s="18"/>
      <c r="BN416" s="18"/>
      <c r="BO416" s="18"/>
      <c r="BP416" s="18"/>
      <c r="BQ416" s="18"/>
      <c r="BR416" s="18"/>
      <c r="BS416" s="18"/>
      <c r="BT416" s="18"/>
      <c r="BU416" s="18"/>
      <c r="BV416" s="18"/>
      <c r="BW416" s="18"/>
      <c r="BX416" s="18"/>
      <c r="BY416" s="18"/>
      <c r="BZ416" s="18"/>
      <c r="CA416" s="18"/>
      <c r="CB416" s="18"/>
      <c r="CC416" s="18"/>
      <c r="CD416" s="18"/>
      <c r="CE416" s="18"/>
      <c r="CF416" s="18"/>
      <c r="CG416" s="18"/>
      <c r="CH416" s="18"/>
      <c r="CI416" s="18"/>
      <c r="CJ416" s="18" t="s">
        <v>5072</v>
      </c>
      <c r="CK416" s="18" t="s">
        <v>5168</v>
      </c>
      <c r="CL416" s="18">
        <v>2</v>
      </c>
      <c r="CM416" s="18"/>
      <c r="CN416" s="18"/>
      <c r="CO416" s="21">
        <v>45900</v>
      </c>
      <c r="CP416" s="18" t="s">
        <v>5073</v>
      </c>
      <c r="CQ416" s="18"/>
      <c r="CR416" s="21"/>
      <c r="CS416" s="18"/>
      <c r="CT416" s="31"/>
      <c r="CU416" s="33"/>
      <c r="CV416" s="67" t="str">
        <f>FLEET7[[#This Row],[Category]]</f>
        <v>Pickup Truck</v>
      </c>
      <c r="CW416" s="22" t="str">
        <f t="shared" si="12"/>
        <v>PT-177</v>
      </c>
      <c r="CX416" s="22" t="str">
        <f>IFERROR(TRIM(MID(FLEET7[[#This Row],[Secondary Asset Identifier]], FIND(" - ", FLEET7[[#This Row],[Secondary Asset Identifier]]) + 3, LEN(FLEET7[[#This Row],[Secondary Asset Identifier]]))),FLEET7[[#This Row],[Emp ID]])</f>
        <v>Rodriguez Jr, Salvador</v>
      </c>
      <c r="CY4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240254</v>
      </c>
      <c r="CZ416" s="22" t="str">
        <f>FLEET7[[#This Row],[Assigned]]</f>
        <v>Rodriguez Jr, Salvador</v>
      </c>
      <c r="DA416" s="22" t="str">
        <f t="shared" si="13"/>
        <v>PT-177</v>
      </c>
    </row>
    <row r="417" spans="1:105" x14ac:dyDescent="0.3">
      <c r="A417" s="17" t="s">
        <v>5060</v>
      </c>
      <c r="B417" s="18" t="s">
        <v>5061</v>
      </c>
      <c r="C417" s="18" t="s">
        <v>784</v>
      </c>
      <c r="D417" s="18" t="s">
        <v>5062</v>
      </c>
      <c r="E417" s="18" t="s">
        <v>571</v>
      </c>
      <c r="F417" s="18" t="s">
        <v>635</v>
      </c>
      <c r="G417" s="18">
        <v>2020</v>
      </c>
      <c r="H417" s="18" t="s">
        <v>5063</v>
      </c>
      <c r="I417" s="19" t="s">
        <v>5080</v>
      </c>
      <c r="J417" s="18"/>
      <c r="K417" s="20"/>
      <c r="L417" s="18"/>
      <c r="M417" s="18"/>
      <c r="N417" s="18"/>
      <c r="O417" s="18"/>
      <c r="P417" s="18"/>
      <c r="Q417" s="18"/>
      <c r="R417" s="18"/>
      <c r="S417" s="18" t="s">
        <v>534</v>
      </c>
      <c r="T417" s="18" t="s">
        <v>5067</v>
      </c>
      <c r="U417" s="18" t="s">
        <v>5232</v>
      </c>
      <c r="V417" s="18"/>
      <c r="W417" s="18"/>
      <c r="X417" s="18"/>
      <c r="Y417" s="18"/>
      <c r="Z417" s="18"/>
      <c r="AA417" s="18" t="s">
        <v>533</v>
      </c>
      <c r="AB417" s="18" t="s">
        <v>783</v>
      </c>
      <c r="AC417" s="18"/>
      <c r="AD417" s="18" t="s">
        <v>3441</v>
      </c>
      <c r="AE417" s="18" t="s">
        <v>5069</v>
      </c>
      <c r="AF417" s="18"/>
      <c r="AG417" s="18"/>
      <c r="AH417" s="18" t="s">
        <v>639</v>
      </c>
      <c r="AI417" s="18"/>
      <c r="AJ417" s="18"/>
      <c r="AK417" s="18"/>
      <c r="AL417" s="18"/>
      <c r="AM417" s="18"/>
      <c r="AN417" s="18"/>
      <c r="AO417" s="18" t="s">
        <v>5070</v>
      </c>
      <c r="AP417" s="18" t="s">
        <v>5071</v>
      </c>
      <c r="AQ417" s="18">
        <v>0</v>
      </c>
      <c r="AR417" s="18">
        <v>0</v>
      </c>
      <c r="AS417" s="18" t="s">
        <v>5879</v>
      </c>
      <c r="AT417" s="18">
        <v>0</v>
      </c>
      <c r="AU417" s="18">
        <v>0</v>
      </c>
      <c r="AV417" s="18">
        <v>0</v>
      </c>
      <c r="AW417" s="18">
        <v>0</v>
      </c>
      <c r="AX417" s="18" t="s">
        <v>3365</v>
      </c>
      <c r="AY417" s="18"/>
      <c r="AZ417" s="18">
        <v>0</v>
      </c>
      <c r="BA417" s="18">
        <v>0</v>
      </c>
      <c r="BB417" s="18">
        <v>0</v>
      </c>
      <c r="BC417" s="18"/>
      <c r="BD417" s="18"/>
      <c r="BE417" s="18"/>
      <c r="BF417" s="18" t="s">
        <v>792</v>
      </c>
      <c r="BG417" s="18"/>
      <c r="BH417" s="18"/>
      <c r="BI417" s="18"/>
      <c r="BJ417" s="18"/>
      <c r="BK417" s="18"/>
      <c r="BL417" s="18"/>
      <c r="BM417" s="18"/>
      <c r="BN417" s="18"/>
      <c r="BO417" s="18"/>
      <c r="BP417" s="18"/>
      <c r="BQ417" s="18"/>
      <c r="BR417" s="18"/>
      <c r="BS417" s="18"/>
      <c r="BT417" s="18"/>
      <c r="BU417" s="18"/>
      <c r="BV417" s="18"/>
      <c r="BW417" s="18"/>
      <c r="BX417" s="18"/>
      <c r="BY417" s="18"/>
      <c r="BZ417" s="18"/>
      <c r="CA417" s="18"/>
      <c r="CB417" s="18"/>
      <c r="CC417" s="18"/>
      <c r="CD417" s="18"/>
      <c r="CE417" s="18"/>
      <c r="CF417" s="18"/>
      <c r="CG417" s="18"/>
      <c r="CH417" s="18"/>
      <c r="CI417" s="18"/>
      <c r="CJ417" s="18"/>
      <c r="CK417" s="18"/>
      <c r="CL417" s="18">
        <v>2</v>
      </c>
      <c r="CM417" s="18"/>
      <c r="CN417" s="18"/>
      <c r="CO417" s="21">
        <v>45688</v>
      </c>
      <c r="CP417" s="18" t="s">
        <v>5073</v>
      </c>
      <c r="CQ417" s="18"/>
      <c r="CR417" s="21"/>
      <c r="CS417" s="18"/>
      <c r="CT417" s="31"/>
      <c r="CU417" s="33"/>
      <c r="CV417" s="67" t="str">
        <f>FLEET7[[#This Row],[Category]]</f>
        <v>Pickup Truck</v>
      </c>
      <c r="CW417" s="22" t="str">
        <f t="shared" si="12"/>
        <v>PT-179</v>
      </c>
      <c r="CX417" s="22" t="str">
        <f>IFERROR(TRIM(MID(FLEET7[[#This Row],[Secondary Asset Identifier]], FIND(" - ", FLEET7[[#This Row],[Secondary Asset Identifier]]) + 3, LEN(FLEET7[[#This Row],[Secondary Asset Identifier]]))),FLEET7[[#This Row],[Emp ID]])</f>
        <v>TROY RAGLE</v>
      </c>
      <c r="CY4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TROY RAGLE</v>
      </c>
      <c r="CZ417" s="22" t="str">
        <f>FLEET7[[#This Row],[Assigned]]</f>
        <v>TROY RAGLE</v>
      </c>
      <c r="DA417" s="22" t="str">
        <f t="shared" si="13"/>
        <v>PT-179</v>
      </c>
    </row>
    <row r="418" spans="1:105" x14ac:dyDescent="0.3">
      <c r="A418" s="17" t="s">
        <v>5060</v>
      </c>
      <c r="B418" s="18" t="s">
        <v>5061</v>
      </c>
      <c r="C418" s="18" t="s">
        <v>7596</v>
      </c>
      <c r="D418" s="18" t="s">
        <v>5062</v>
      </c>
      <c r="E418" s="18" t="s">
        <v>571</v>
      </c>
      <c r="F418" s="18" t="s">
        <v>583</v>
      </c>
      <c r="G418" s="18">
        <v>2024</v>
      </c>
      <c r="H418" s="18" t="s">
        <v>5063</v>
      </c>
      <c r="I418" s="19"/>
      <c r="J418" s="18"/>
      <c r="K418" s="20">
        <v>45789.389641203699</v>
      </c>
      <c r="L418" s="18" t="s">
        <v>5164</v>
      </c>
      <c r="M418" s="18"/>
      <c r="N418" s="18"/>
      <c r="O418" s="18"/>
      <c r="P418" s="18"/>
      <c r="Q418" s="18"/>
      <c r="R418" s="18" t="s">
        <v>8093</v>
      </c>
      <c r="S418" s="18"/>
      <c r="T418" s="18" t="s">
        <v>5067</v>
      </c>
      <c r="U418" s="18" t="s">
        <v>5068</v>
      </c>
      <c r="V418" s="18">
        <v>384</v>
      </c>
      <c r="W418" s="18">
        <v>28155.200000000001</v>
      </c>
      <c r="X418" s="18">
        <v>28255.200000000001</v>
      </c>
      <c r="Y418" s="18">
        <v>1574</v>
      </c>
      <c r="Z418" s="18">
        <v>1574</v>
      </c>
      <c r="AA418" s="18" t="s">
        <v>7597</v>
      </c>
      <c r="AB418" s="18" t="s">
        <v>3364</v>
      </c>
      <c r="AC418" s="18"/>
      <c r="AD418" s="18" t="s">
        <v>3763</v>
      </c>
      <c r="AE418" s="18" t="s">
        <v>5069</v>
      </c>
      <c r="AF418" s="18"/>
      <c r="AG418" s="18"/>
      <c r="AH418" s="18"/>
      <c r="AI418" s="18"/>
      <c r="AJ418" s="18"/>
      <c r="AK418" s="18"/>
      <c r="AL418" s="18"/>
      <c r="AM418" s="18"/>
      <c r="AN418" s="18"/>
      <c r="AO418" s="18" t="s">
        <v>5070</v>
      </c>
      <c r="AP418" s="18"/>
      <c r="AQ418" s="18">
        <v>0</v>
      </c>
      <c r="AR418" s="18">
        <v>0</v>
      </c>
      <c r="AS418" s="18" t="s">
        <v>5879</v>
      </c>
      <c r="AT418" s="18">
        <v>0</v>
      </c>
      <c r="AU418" s="18">
        <v>0</v>
      </c>
      <c r="AV418" s="18">
        <v>0</v>
      </c>
      <c r="AW418" s="18">
        <v>0</v>
      </c>
      <c r="AX418" s="18" t="s">
        <v>4516</v>
      </c>
      <c r="AY418" s="18"/>
      <c r="AZ418" s="18"/>
      <c r="BA418" s="18"/>
      <c r="BB418" s="18"/>
      <c r="BC418" s="18"/>
      <c r="BD418" s="18"/>
      <c r="BE418" s="18"/>
      <c r="BF418" s="18" t="s">
        <v>612</v>
      </c>
      <c r="BG418" s="18"/>
      <c r="BH418" s="18"/>
      <c r="BI418" s="18"/>
      <c r="BJ418" s="18"/>
      <c r="BK418" s="18"/>
      <c r="BL418" s="18"/>
      <c r="BM418" s="18"/>
      <c r="BN418" s="18"/>
      <c r="BO418" s="18"/>
      <c r="BP418" s="18"/>
      <c r="BQ418" s="18"/>
      <c r="BR418" s="18"/>
      <c r="BS418" s="18"/>
      <c r="BT418" s="18"/>
      <c r="BU418" s="18"/>
      <c r="BV418" s="18"/>
      <c r="BW418" s="18"/>
      <c r="BX418" s="18"/>
      <c r="BY418" s="18"/>
      <c r="BZ418" s="18"/>
      <c r="CA418" s="18"/>
      <c r="CB418" s="18"/>
      <c r="CC418" s="18"/>
      <c r="CD418" s="18"/>
      <c r="CE418" s="18"/>
      <c r="CF418" s="18"/>
      <c r="CG418" s="18"/>
      <c r="CH418" s="18"/>
      <c r="CI418" s="18"/>
      <c r="CJ418" s="18" t="s">
        <v>5072</v>
      </c>
      <c r="CK418" s="18" t="s">
        <v>5155</v>
      </c>
      <c r="CL418" s="18">
        <v>2</v>
      </c>
      <c r="CM418" s="18"/>
      <c r="CN418" s="18"/>
      <c r="CO418" s="21">
        <v>46112</v>
      </c>
      <c r="CP418" s="21" t="s">
        <v>5079</v>
      </c>
      <c r="CQ418" s="18"/>
      <c r="CR418" s="21"/>
      <c r="CS418" s="18"/>
      <c r="CT418" s="31"/>
      <c r="CU418" s="33"/>
      <c r="CV418" s="67" t="str">
        <f>FLEET7[[#This Row],[Category]]</f>
        <v>Pickup Truck</v>
      </c>
      <c r="CW418" s="22" t="str">
        <f t="shared" si="12"/>
        <v>PT-17S</v>
      </c>
      <c r="CX418" s="22" t="str">
        <f>IFERROR(TRIM(MID(FLEET7[[#This Row],[Secondary Asset Identifier]], FIND(" - ", FLEET7[[#This Row],[Secondary Asset Identifier]]) + 3, LEN(FLEET7[[#This Row],[Secondary Asset Identifier]]))),FLEET7[[#This Row],[Emp ID]])</f>
        <v>OPEN SELECT JST</v>
      </c>
      <c r="CY4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SELECT JST</v>
      </c>
      <c r="CZ418" s="22" t="str">
        <f>FLEET7[[#This Row],[Assigned]]</f>
        <v>OPEN SELECT JST</v>
      </c>
      <c r="DA418" s="22" t="str">
        <f t="shared" si="13"/>
        <v>PT-17S</v>
      </c>
    </row>
    <row r="419" spans="1:105" x14ac:dyDescent="0.3">
      <c r="A419" s="17" t="s">
        <v>5060</v>
      </c>
      <c r="B419" s="18" t="s">
        <v>5061</v>
      </c>
      <c r="C419" s="18" t="s">
        <v>782</v>
      </c>
      <c r="D419" s="18" t="s">
        <v>5062</v>
      </c>
      <c r="E419" s="18" t="s">
        <v>571</v>
      </c>
      <c r="F419" s="18" t="s">
        <v>583</v>
      </c>
      <c r="G419" s="18">
        <v>2020</v>
      </c>
      <c r="H419" s="18" t="s">
        <v>5063</v>
      </c>
      <c r="I419" s="19" t="s">
        <v>5064</v>
      </c>
      <c r="J419" s="18"/>
      <c r="K419" s="20">
        <v>45758.413182870398</v>
      </c>
      <c r="L419" s="18" t="s">
        <v>5526</v>
      </c>
      <c r="M419" s="18"/>
      <c r="N419" s="18"/>
      <c r="O419" s="18"/>
      <c r="P419" s="18"/>
      <c r="Q419" s="18"/>
      <c r="R419" s="18" t="s">
        <v>8275</v>
      </c>
      <c r="S419" s="18"/>
      <c r="T419" s="18" t="s">
        <v>5067</v>
      </c>
      <c r="U419" s="18" t="s">
        <v>8543</v>
      </c>
      <c r="V419" s="18">
        <v>620</v>
      </c>
      <c r="W419" s="18">
        <v>108136.9</v>
      </c>
      <c r="X419" s="18">
        <v>108803.9</v>
      </c>
      <c r="Y419" s="18">
        <v>7808</v>
      </c>
      <c r="Z419" s="18">
        <v>7808</v>
      </c>
      <c r="AA419" s="18" t="s">
        <v>7949</v>
      </c>
      <c r="AB419" s="18" t="s">
        <v>781</v>
      </c>
      <c r="AC419" s="18"/>
      <c r="AD419" s="18" t="s">
        <v>780</v>
      </c>
      <c r="AE419" s="18" t="s">
        <v>5069</v>
      </c>
      <c r="AF419" s="18"/>
      <c r="AG419" s="18"/>
      <c r="AH419" s="18" t="s">
        <v>731</v>
      </c>
      <c r="AI419" s="18"/>
      <c r="AJ419" s="18"/>
      <c r="AK419" s="18"/>
      <c r="AL419" s="18"/>
      <c r="AM419" s="18"/>
      <c r="AN419" s="18"/>
      <c r="AO419" s="18" t="s">
        <v>5070</v>
      </c>
      <c r="AP419" s="18" t="s">
        <v>5071</v>
      </c>
      <c r="AQ419" s="18">
        <v>0</v>
      </c>
      <c r="AR419" s="18">
        <v>0</v>
      </c>
      <c r="AS419" s="18" t="s">
        <v>5879</v>
      </c>
      <c r="AT419" s="18">
        <v>0</v>
      </c>
      <c r="AU419" s="18">
        <v>0</v>
      </c>
      <c r="AV419" s="18">
        <v>0</v>
      </c>
      <c r="AW419" s="18">
        <v>0</v>
      </c>
      <c r="AX419" s="18" t="s">
        <v>779</v>
      </c>
      <c r="AY419" s="18"/>
      <c r="AZ419" s="18">
        <v>0</v>
      </c>
      <c r="BA419" s="18">
        <v>0</v>
      </c>
      <c r="BB419" s="18">
        <v>0</v>
      </c>
      <c r="BC419" s="18"/>
      <c r="BD419" s="18"/>
      <c r="BE419" s="18"/>
      <c r="BF419" s="18" t="s">
        <v>631</v>
      </c>
      <c r="BG419" s="18"/>
      <c r="BH419" s="18"/>
      <c r="BI419" s="18"/>
      <c r="BJ419" s="18"/>
      <c r="BK419" s="18"/>
      <c r="BL419" s="18"/>
      <c r="BM419" s="18"/>
      <c r="BN419" s="18"/>
      <c r="BO419" s="18"/>
      <c r="BP419" s="18"/>
      <c r="BQ419" s="18"/>
      <c r="BR419" s="18"/>
      <c r="BS419" s="18"/>
      <c r="BT419" s="18"/>
      <c r="BU419" s="18"/>
      <c r="BV419" s="18"/>
      <c r="BW419" s="18"/>
      <c r="BX419" s="18"/>
      <c r="BY419" s="18"/>
      <c r="BZ419" s="18"/>
      <c r="CA419" s="18"/>
      <c r="CB419" s="18"/>
      <c r="CC419" s="18"/>
      <c r="CD419" s="18"/>
      <c r="CE419" s="18"/>
      <c r="CF419" s="18"/>
      <c r="CG419" s="18"/>
      <c r="CH419" s="18"/>
      <c r="CI419" s="18"/>
      <c r="CJ419" s="18" t="s">
        <v>5072</v>
      </c>
      <c r="CK419" s="18" t="s">
        <v>5569</v>
      </c>
      <c r="CL419" s="18">
        <v>2</v>
      </c>
      <c r="CM419" s="18"/>
      <c r="CN419" s="18"/>
      <c r="CO419" s="21">
        <v>45900</v>
      </c>
      <c r="CP419" s="18" t="s">
        <v>5073</v>
      </c>
      <c r="CQ419" s="18"/>
      <c r="CR419" s="21"/>
      <c r="CS419" s="18"/>
      <c r="CT419" s="31"/>
      <c r="CU419" s="33"/>
      <c r="CV419" s="67" t="str">
        <f>FLEET7[[#This Row],[Category]]</f>
        <v>Pickup Truck</v>
      </c>
      <c r="CW419" s="22" t="str">
        <f t="shared" si="12"/>
        <v>PT-180</v>
      </c>
      <c r="CX419" s="22" t="str">
        <f>IFERROR(TRIM(MID(FLEET7[[#This Row],[Secondary Asset Identifier]], FIND(" - ", FLEET7[[#This Row],[Secondary Asset Identifier]]) + 3, LEN(FLEET7[[#This Row],[Secondary Asset Identifier]]))),FLEET7[[#This Row],[Emp ID]])</f>
        <v>Lumbreras, Roberto</v>
      </c>
      <c r="CY4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240164</v>
      </c>
      <c r="CZ419" s="22" t="str">
        <f>FLEET7[[#This Row],[Assigned]]</f>
        <v>Lumbreras, Roberto</v>
      </c>
      <c r="DA419" s="22" t="str">
        <f t="shared" si="13"/>
        <v>PT-180</v>
      </c>
    </row>
    <row r="420" spans="1:105" x14ac:dyDescent="0.3">
      <c r="A420" s="17" t="s">
        <v>5060</v>
      </c>
      <c r="B420" s="18" t="s">
        <v>5061</v>
      </c>
      <c r="C420" s="18" t="s">
        <v>4931</v>
      </c>
      <c r="D420" s="18" t="s">
        <v>5062</v>
      </c>
      <c r="E420" s="18" t="s">
        <v>571</v>
      </c>
      <c r="F420" s="18" t="s">
        <v>583</v>
      </c>
      <c r="G420" s="18">
        <v>2020</v>
      </c>
      <c r="H420" s="18" t="s">
        <v>5063</v>
      </c>
      <c r="I420" s="19" t="s">
        <v>5064</v>
      </c>
      <c r="J420" s="18"/>
      <c r="K420" s="20">
        <v>45788.928680555597</v>
      </c>
      <c r="L420" s="18" t="s">
        <v>5164</v>
      </c>
      <c r="M420" s="18"/>
      <c r="N420" s="18"/>
      <c r="O420" s="18"/>
      <c r="P420" s="18"/>
      <c r="Q420" s="18"/>
      <c r="R420" s="18" t="s">
        <v>8544</v>
      </c>
      <c r="S420" s="18"/>
      <c r="T420" s="18" t="s">
        <v>5067</v>
      </c>
      <c r="U420" s="18" t="s">
        <v>5068</v>
      </c>
      <c r="V420" s="18">
        <v>626</v>
      </c>
      <c r="W420" s="18">
        <v>120430.39999999999</v>
      </c>
      <c r="X420" s="18">
        <v>119463.4</v>
      </c>
      <c r="Y420" s="18">
        <v>7465</v>
      </c>
      <c r="Z420" s="18">
        <v>7465</v>
      </c>
      <c r="AA420" s="18" t="s">
        <v>7950</v>
      </c>
      <c r="AB420" s="18" t="s">
        <v>778</v>
      </c>
      <c r="AC420" s="18"/>
      <c r="AD420" s="18" t="s">
        <v>777</v>
      </c>
      <c r="AE420" s="18" t="s">
        <v>5069</v>
      </c>
      <c r="AF420" s="18"/>
      <c r="AG420" s="18"/>
      <c r="AH420" s="18" t="s">
        <v>643</v>
      </c>
      <c r="AI420" s="18"/>
      <c r="AJ420" s="18"/>
      <c r="AK420" s="18"/>
      <c r="AL420" s="18"/>
      <c r="AM420" s="18"/>
      <c r="AN420" s="18"/>
      <c r="AO420" s="18" t="s">
        <v>5070</v>
      </c>
      <c r="AP420" s="18" t="s">
        <v>5071</v>
      </c>
      <c r="AQ420" s="18">
        <v>0</v>
      </c>
      <c r="AR420" s="18">
        <v>0</v>
      </c>
      <c r="AS420" s="18" t="s">
        <v>5879</v>
      </c>
      <c r="AT420" s="18">
        <v>0</v>
      </c>
      <c r="AU420" s="18">
        <v>0</v>
      </c>
      <c r="AV420" s="18">
        <v>0</v>
      </c>
      <c r="AW420" s="18">
        <v>0</v>
      </c>
      <c r="AX420" s="18" t="s">
        <v>776</v>
      </c>
      <c r="AY420" s="18"/>
      <c r="AZ420" s="18">
        <v>0</v>
      </c>
      <c r="BA420" s="18">
        <v>0</v>
      </c>
      <c r="BB420" s="18">
        <v>0</v>
      </c>
      <c r="BC420" s="18"/>
      <c r="BD420" s="18"/>
      <c r="BE420" s="18"/>
      <c r="BF420" s="18" t="s">
        <v>792</v>
      </c>
      <c r="BG420" s="18"/>
      <c r="BH420" s="18"/>
      <c r="BI420" s="18"/>
      <c r="BJ420" s="18"/>
      <c r="BK420" s="18"/>
      <c r="BL420" s="18"/>
      <c r="BM420" s="18"/>
      <c r="BN420" s="18"/>
      <c r="BO420" s="18"/>
      <c r="BP420" s="18"/>
      <c r="BQ420" s="18"/>
      <c r="BR420" s="18"/>
      <c r="BS420" s="18"/>
      <c r="BT420" s="18"/>
      <c r="BU420" s="18"/>
      <c r="BV420" s="18"/>
      <c r="BW420" s="18"/>
      <c r="BX420" s="18"/>
      <c r="BY420" s="18"/>
      <c r="BZ420" s="18"/>
      <c r="CA420" s="18"/>
      <c r="CB420" s="18"/>
      <c r="CC420" s="18"/>
      <c r="CD420" s="18"/>
      <c r="CE420" s="18"/>
      <c r="CF420" s="18"/>
      <c r="CG420" s="18"/>
      <c r="CH420" s="18"/>
      <c r="CI420" s="18"/>
      <c r="CJ420" s="18" t="s">
        <v>5072</v>
      </c>
      <c r="CK420" s="18" t="s">
        <v>5112</v>
      </c>
      <c r="CL420" s="18">
        <v>2</v>
      </c>
      <c r="CM420" s="18"/>
      <c r="CN420" s="18"/>
      <c r="CO420" s="21">
        <v>45900</v>
      </c>
      <c r="CP420" s="18" t="s">
        <v>5073</v>
      </c>
      <c r="CQ420" s="18"/>
      <c r="CR420" s="21"/>
      <c r="CS420" s="18"/>
      <c r="CT420" s="31"/>
      <c r="CU420" s="33"/>
      <c r="CV420" s="67" t="str">
        <f>FLEET7[[#This Row],[Category]]</f>
        <v>Pickup Truck</v>
      </c>
      <c r="CW420" s="22" t="str">
        <f t="shared" si="12"/>
        <v>PT-182</v>
      </c>
      <c r="CX420" s="22" t="str">
        <f>IFERROR(TRIM(MID(FLEET7[[#This Row],[Secondary Asset Identifier]], FIND(" - ", FLEET7[[#This Row],[Secondary Asset Identifier]]) + 3, LEN(FLEET7[[#This Row],[Secondary Asset Identifier]]))),FLEET7[[#This Row],[Emp ID]])</f>
        <v>Munoz, Leonel</v>
      </c>
      <c r="CY4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240057</v>
      </c>
      <c r="CZ420" s="22" t="str">
        <f>FLEET7[[#This Row],[Assigned]]</f>
        <v>Munoz, Leonel</v>
      </c>
      <c r="DA420" s="22" t="str">
        <f t="shared" si="13"/>
        <v>PT-182</v>
      </c>
    </row>
    <row r="421" spans="1:105" x14ac:dyDescent="0.3">
      <c r="A421" s="17" t="s">
        <v>5060</v>
      </c>
      <c r="B421" s="18" t="s">
        <v>5061</v>
      </c>
      <c r="C421" s="18" t="s">
        <v>3405</v>
      </c>
      <c r="D421" s="18" t="s">
        <v>5062</v>
      </c>
      <c r="E421" s="18" t="s">
        <v>571</v>
      </c>
      <c r="F421" s="18" t="s">
        <v>635</v>
      </c>
      <c r="G421" s="18">
        <v>2020</v>
      </c>
      <c r="H421" s="18" t="s">
        <v>5063</v>
      </c>
      <c r="I421" s="19" t="s">
        <v>5080</v>
      </c>
      <c r="J421" s="18"/>
      <c r="K421" s="20">
        <v>45789.3648032407</v>
      </c>
      <c r="L421" s="18" t="s">
        <v>5164</v>
      </c>
      <c r="M421" s="18"/>
      <c r="N421" s="18"/>
      <c r="O421" s="18"/>
      <c r="P421" s="18"/>
      <c r="Q421" s="18"/>
      <c r="R421" s="18" t="s">
        <v>8403</v>
      </c>
      <c r="S421" s="18" t="s">
        <v>490</v>
      </c>
      <c r="T421" s="18" t="s">
        <v>5067</v>
      </c>
      <c r="U421" s="18" t="s">
        <v>5068</v>
      </c>
      <c r="V421" s="18">
        <v>622</v>
      </c>
      <c r="W421" s="18">
        <v>116390.5</v>
      </c>
      <c r="X421" s="18">
        <v>116390.5</v>
      </c>
      <c r="Y421" s="18">
        <v>1786</v>
      </c>
      <c r="Z421" s="18">
        <v>1786</v>
      </c>
      <c r="AA421" s="18" t="s">
        <v>7952</v>
      </c>
      <c r="AB421" s="18" t="s">
        <v>774</v>
      </c>
      <c r="AC421" s="18"/>
      <c r="AD421" s="18" t="s">
        <v>773</v>
      </c>
      <c r="AE421" s="18" t="s">
        <v>5069</v>
      </c>
      <c r="AF421" s="18"/>
      <c r="AG421" s="18"/>
      <c r="AH421" s="18" t="s">
        <v>639</v>
      </c>
      <c r="AI421" s="18"/>
      <c r="AJ421" s="18"/>
      <c r="AK421" s="18"/>
      <c r="AL421" s="18"/>
      <c r="AM421" s="18"/>
      <c r="AN421" s="18"/>
      <c r="AO421" s="18" t="s">
        <v>5070</v>
      </c>
      <c r="AP421" s="18" t="s">
        <v>5071</v>
      </c>
      <c r="AQ421" s="18">
        <v>0</v>
      </c>
      <c r="AR421" s="18">
        <v>0</v>
      </c>
      <c r="AS421" s="18" t="s">
        <v>5879</v>
      </c>
      <c r="AT421" s="18">
        <v>0</v>
      </c>
      <c r="AU421" s="18">
        <v>0</v>
      </c>
      <c r="AV421" s="18">
        <v>0</v>
      </c>
      <c r="AW421" s="18">
        <v>0</v>
      </c>
      <c r="AX421" s="18" t="s">
        <v>772</v>
      </c>
      <c r="AY421" s="18"/>
      <c r="AZ421" s="18">
        <v>0</v>
      </c>
      <c r="BA421" s="18">
        <v>0</v>
      </c>
      <c r="BB421" s="18">
        <v>0</v>
      </c>
      <c r="BC421" s="18"/>
      <c r="BD421" s="18"/>
      <c r="BE421" s="18"/>
      <c r="BF421" s="18" t="s">
        <v>771</v>
      </c>
      <c r="BG421" s="18"/>
      <c r="BH421" s="18"/>
      <c r="BI421" s="18"/>
      <c r="BJ421" s="18"/>
      <c r="BK421" s="18"/>
      <c r="BL421" s="18"/>
      <c r="BM421" s="18"/>
      <c r="BN421" s="18"/>
      <c r="BO421" s="18"/>
      <c r="BP421" s="18"/>
      <c r="BQ421" s="18"/>
      <c r="BR421" s="18"/>
      <c r="BS421" s="18"/>
      <c r="BT421" s="18"/>
      <c r="BU421" s="18"/>
      <c r="BV421" s="18"/>
      <c r="BW421" s="18"/>
      <c r="BX421" s="18"/>
      <c r="BY421" s="18"/>
      <c r="BZ421" s="18"/>
      <c r="CA421" s="18"/>
      <c r="CB421" s="18"/>
      <c r="CC421" s="18"/>
      <c r="CD421" s="18"/>
      <c r="CE421" s="18"/>
      <c r="CF421" s="18"/>
      <c r="CG421" s="18"/>
      <c r="CH421" s="18"/>
      <c r="CI421" s="18"/>
      <c r="CJ421" s="18" t="s">
        <v>5072</v>
      </c>
      <c r="CK421" s="18" t="s">
        <v>5265</v>
      </c>
      <c r="CL421" s="18">
        <v>2</v>
      </c>
      <c r="CM421" s="18"/>
      <c r="CN421" s="18"/>
      <c r="CO421" s="21">
        <v>46022</v>
      </c>
      <c r="CP421" s="18" t="s">
        <v>5073</v>
      </c>
      <c r="CQ421" s="18"/>
      <c r="CR421" s="21"/>
      <c r="CS421" s="18"/>
      <c r="CT421" s="31"/>
      <c r="CU421" s="33"/>
      <c r="CV421" s="67" t="str">
        <f>FLEET7[[#This Row],[Category]]</f>
        <v>Pickup Truck</v>
      </c>
      <c r="CW421" s="22" t="str">
        <f t="shared" si="12"/>
        <v>PT-185</v>
      </c>
      <c r="CX421" s="22" t="str">
        <f>IFERROR(TRIM(MID(FLEET7[[#This Row],[Secondary Asset Identifier]], FIND(" - ", FLEET7[[#This Row],[Secondary Asset Identifier]]) + 3, LEN(FLEET7[[#This Row],[Secondary Asset Identifier]]))),FLEET7[[#This Row],[Emp ID]])</f>
        <v>Bautista, Jose A</v>
      </c>
      <c r="CY4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240131</v>
      </c>
      <c r="CZ421" s="22" t="str">
        <f>FLEET7[[#This Row],[Assigned]]</f>
        <v>Bautista, Jose A</v>
      </c>
      <c r="DA421" s="22" t="str">
        <f t="shared" si="13"/>
        <v>PT-185</v>
      </c>
    </row>
    <row r="422" spans="1:105" x14ac:dyDescent="0.3">
      <c r="A422" s="17" t="s">
        <v>5060</v>
      </c>
      <c r="B422" s="18" t="s">
        <v>5061</v>
      </c>
      <c r="C422" s="18" t="s">
        <v>8545</v>
      </c>
      <c r="D422" s="18" t="s">
        <v>5062</v>
      </c>
      <c r="E422" s="18" t="s">
        <v>571</v>
      </c>
      <c r="F422" s="18" t="s">
        <v>583</v>
      </c>
      <c r="G422" s="18">
        <v>2021</v>
      </c>
      <c r="H422" s="18" t="s">
        <v>5063</v>
      </c>
      <c r="I422" s="19" t="s">
        <v>5064</v>
      </c>
      <c r="J422" s="18"/>
      <c r="K422" s="20">
        <v>45788.916863425897</v>
      </c>
      <c r="L422" s="18" t="s">
        <v>8121</v>
      </c>
      <c r="M422" s="18"/>
      <c r="N422" s="18"/>
      <c r="O422" s="18"/>
      <c r="P422" s="18"/>
      <c r="Q422" s="18"/>
      <c r="R422" s="18" t="s">
        <v>8546</v>
      </c>
      <c r="S422" s="18"/>
      <c r="T422" s="18" t="s">
        <v>5067</v>
      </c>
      <c r="U422" s="18" t="s">
        <v>1360</v>
      </c>
      <c r="V422" s="18">
        <v>622</v>
      </c>
      <c r="W422" s="18">
        <v>106154.4</v>
      </c>
      <c r="X422" s="18">
        <v>106154.4</v>
      </c>
      <c r="Y422" s="18">
        <v>7106</v>
      </c>
      <c r="Z422" s="18">
        <v>7106</v>
      </c>
      <c r="AA422" s="18" t="s">
        <v>7949</v>
      </c>
      <c r="AB422" s="18" t="s">
        <v>770</v>
      </c>
      <c r="AC422" s="18"/>
      <c r="AD422" s="18" t="s">
        <v>769</v>
      </c>
      <c r="AE422" s="18" t="s">
        <v>5069</v>
      </c>
      <c r="AF422" s="18"/>
      <c r="AG422" s="18"/>
      <c r="AH422" s="18" t="s">
        <v>643</v>
      </c>
      <c r="AI422" s="18"/>
      <c r="AJ422" s="18"/>
      <c r="AK422" s="18"/>
      <c r="AL422" s="18"/>
      <c r="AM422" s="18"/>
      <c r="AN422" s="18"/>
      <c r="AO422" s="18" t="s">
        <v>5070</v>
      </c>
      <c r="AP422" s="18" t="s">
        <v>5071</v>
      </c>
      <c r="AQ422" s="18">
        <v>0</v>
      </c>
      <c r="AR422" s="18">
        <v>0</v>
      </c>
      <c r="AS422" s="18" t="s">
        <v>5879</v>
      </c>
      <c r="AT422" s="18">
        <v>0</v>
      </c>
      <c r="AU422" s="18">
        <v>0</v>
      </c>
      <c r="AV422" s="18">
        <v>0</v>
      </c>
      <c r="AW422" s="18">
        <v>0</v>
      </c>
      <c r="AX422" s="18" t="s">
        <v>4517</v>
      </c>
      <c r="AY422" s="18"/>
      <c r="AZ422" s="18">
        <v>0</v>
      </c>
      <c r="BA422" s="18">
        <v>0</v>
      </c>
      <c r="BB422" s="18">
        <v>0</v>
      </c>
      <c r="BC422" s="18"/>
      <c r="BD422" s="18"/>
      <c r="BE422" s="18"/>
      <c r="BF422" s="18" t="s">
        <v>792</v>
      </c>
      <c r="BG422" s="18"/>
      <c r="BH422" s="18"/>
      <c r="BI422" s="18"/>
      <c r="BJ422" s="18"/>
      <c r="BK422" s="18"/>
      <c r="BL422" s="18"/>
      <c r="BM422" s="18"/>
      <c r="BN422" s="18"/>
      <c r="BO422" s="18"/>
      <c r="BP422" s="18"/>
      <c r="BQ422" s="18"/>
      <c r="BR422" s="18"/>
      <c r="BS422" s="18"/>
      <c r="BT422" s="18"/>
      <c r="BU422" s="18"/>
      <c r="BV422" s="18"/>
      <c r="BW422" s="18"/>
      <c r="BX422" s="18"/>
      <c r="BY422" s="18"/>
      <c r="BZ422" s="18"/>
      <c r="CA422" s="18"/>
      <c r="CB422" s="18"/>
      <c r="CC422" s="18"/>
      <c r="CD422" s="18"/>
      <c r="CE422" s="18"/>
      <c r="CF422" s="18"/>
      <c r="CG422" s="18"/>
      <c r="CH422" s="18"/>
      <c r="CI422" s="18"/>
      <c r="CJ422" s="18" t="s">
        <v>5072</v>
      </c>
      <c r="CK422" s="18" t="s">
        <v>5087</v>
      </c>
      <c r="CL422" s="18">
        <v>2</v>
      </c>
      <c r="CM422" s="18"/>
      <c r="CN422" s="18"/>
      <c r="CO422" s="21">
        <v>45716</v>
      </c>
      <c r="CP422" s="18" t="s">
        <v>5073</v>
      </c>
      <c r="CQ422" s="18"/>
      <c r="CR422" s="21"/>
      <c r="CS422" s="18"/>
      <c r="CT422" s="31"/>
      <c r="CU422" s="33"/>
      <c r="CV422" s="67" t="str">
        <f>FLEET7[[#This Row],[Category]]</f>
        <v>Pickup Truck</v>
      </c>
      <c r="CW422" s="22" t="str">
        <f t="shared" si="12"/>
        <v>PT-187</v>
      </c>
      <c r="CX422" s="22" t="str">
        <f>IFERROR(TRIM(MID(FLEET7[[#This Row],[Secondary Asset Identifier]], FIND(" - ", FLEET7[[#This Row],[Secondary Asset Identifier]]) + 3, LEN(FLEET7[[#This Row],[Secondary Asset Identifier]]))),FLEET7[[#This Row],[Emp ID]])</f>
        <v>Lumbreras, Roberto</v>
      </c>
      <c r="CY4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240164</v>
      </c>
      <c r="CZ422" s="22" t="str">
        <f>FLEET7[[#This Row],[Assigned]]</f>
        <v>Lumbreras, Roberto</v>
      </c>
      <c r="DA422" s="22" t="str">
        <f t="shared" si="13"/>
        <v>PT-187</v>
      </c>
    </row>
    <row r="423" spans="1:105" ht="36" x14ac:dyDescent="0.3">
      <c r="A423" s="17" t="s">
        <v>5060</v>
      </c>
      <c r="B423" s="18" t="s">
        <v>5061</v>
      </c>
      <c r="C423" s="18" t="s">
        <v>7954</v>
      </c>
      <c r="D423" s="18" t="s">
        <v>5062</v>
      </c>
      <c r="E423" s="18" t="s">
        <v>571</v>
      </c>
      <c r="F423" s="18" t="s">
        <v>635</v>
      </c>
      <c r="G423" s="18">
        <v>2021</v>
      </c>
      <c r="H423" s="18" t="s">
        <v>5063</v>
      </c>
      <c r="I423" s="19" t="s">
        <v>5080</v>
      </c>
      <c r="J423" s="18"/>
      <c r="K423" s="20">
        <v>45788.6477199074</v>
      </c>
      <c r="L423" s="18" t="s">
        <v>5191</v>
      </c>
      <c r="M423" s="18"/>
      <c r="N423" s="18"/>
      <c r="O423" s="18"/>
      <c r="P423" s="18"/>
      <c r="Q423" s="18"/>
      <c r="R423" s="18" t="s">
        <v>5066</v>
      </c>
      <c r="S423" s="18"/>
      <c r="T423" s="18" t="s">
        <v>5067</v>
      </c>
      <c r="U423" s="18" t="s">
        <v>1507</v>
      </c>
      <c r="V423" s="18">
        <v>632</v>
      </c>
      <c r="W423" s="18">
        <v>125093.5</v>
      </c>
      <c r="X423" s="18">
        <v>125849.5</v>
      </c>
      <c r="Y423" s="18">
        <v>5399</v>
      </c>
      <c r="Z423" s="18">
        <v>5399</v>
      </c>
      <c r="AA423" s="18" t="s">
        <v>4951</v>
      </c>
      <c r="AB423" s="18" t="s">
        <v>768</v>
      </c>
      <c r="AC423" s="18"/>
      <c r="AD423" s="18" t="s">
        <v>767</v>
      </c>
      <c r="AE423" s="18" t="s">
        <v>5069</v>
      </c>
      <c r="AF423" s="18"/>
      <c r="AG423" s="18"/>
      <c r="AH423" s="19" t="s">
        <v>7955</v>
      </c>
      <c r="AI423" s="18"/>
      <c r="AJ423" s="18"/>
      <c r="AK423" s="18"/>
      <c r="AL423" s="18"/>
      <c r="AM423" s="18"/>
      <c r="AN423" s="18"/>
      <c r="AO423" s="18" t="s">
        <v>5070</v>
      </c>
      <c r="AP423" s="18" t="s">
        <v>5071</v>
      </c>
      <c r="AQ423" s="18">
        <v>0</v>
      </c>
      <c r="AR423" s="18">
        <v>0</v>
      </c>
      <c r="AS423" s="18" t="s">
        <v>5879</v>
      </c>
      <c r="AT423" s="18">
        <v>0</v>
      </c>
      <c r="AU423" s="18">
        <v>0</v>
      </c>
      <c r="AV423" s="18">
        <v>0</v>
      </c>
      <c r="AW423" s="18">
        <v>0</v>
      </c>
      <c r="AX423" s="18" t="s">
        <v>766</v>
      </c>
      <c r="AY423" s="18"/>
      <c r="AZ423" s="18">
        <v>0</v>
      </c>
      <c r="BA423" s="18">
        <v>0</v>
      </c>
      <c r="BB423" s="18">
        <v>0</v>
      </c>
      <c r="BC423" s="18"/>
      <c r="BD423" s="18"/>
      <c r="BE423" s="18"/>
      <c r="BF423" s="18" t="s">
        <v>631</v>
      </c>
      <c r="BG423" s="18"/>
      <c r="BH423" s="18"/>
      <c r="BI423" s="18"/>
      <c r="BJ423" s="18"/>
      <c r="BK423" s="18"/>
      <c r="BL423" s="18"/>
      <c r="BM423" s="18"/>
      <c r="BN423" s="18"/>
      <c r="BO423" s="18"/>
      <c r="BP423" s="18"/>
      <c r="BQ423" s="18"/>
      <c r="BR423" s="18"/>
      <c r="BS423" s="18"/>
      <c r="BT423" s="18"/>
      <c r="BU423" s="18"/>
      <c r="BV423" s="18"/>
      <c r="BW423" s="18"/>
      <c r="BX423" s="18"/>
      <c r="BY423" s="18"/>
      <c r="BZ423" s="18"/>
      <c r="CA423" s="18"/>
      <c r="CB423" s="18"/>
      <c r="CC423" s="18"/>
      <c r="CD423" s="18"/>
      <c r="CE423" s="18"/>
      <c r="CF423" s="18"/>
      <c r="CG423" s="18"/>
      <c r="CH423" s="18"/>
      <c r="CI423" s="18"/>
      <c r="CJ423" s="18" t="s">
        <v>5072</v>
      </c>
      <c r="CK423" s="18" t="s">
        <v>5152</v>
      </c>
      <c r="CL423" s="18">
        <v>2</v>
      </c>
      <c r="CM423" s="18"/>
      <c r="CN423" s="18"/>
      <c r="CO423" s="21">
        <v>45716</v>
      </c>
      <c r="CP423" s="21" t="s">
        <v>5073</v>
      </c>
      <c r="CQ423" s="18"/>
      <c r="CR423" s="21"/>
      <c r="CS423" s="18"/>
      <c r="CT423" s="31"/>
      <c r="CU423" s="33"/>
      <c r="CV423" s="67" t="str">
        <f>FLEET7[[#This Row],[Category]]</f>
        <v>Pickup Truck</v>
      </c>
      <c r="CW423" s="22" t="str">
        <f t="shared" si="12"/>
        <v>PT-188</v>
      </c>
      <c r="CX423" s="22" t="str">
        <f>IFERROR(TRIM(MID(FLEET7[[#This Row],[Secondary Asset Identifier]], FIND(" - ", FLEET7[[#This Row],[Secondary Asset Identifier]]) + 3, LEN(FLEET7[[#This Row],[Secondary Asset Identifier]]))),FLEET7[[#This Row],[Emp ID]])</f>
        <v>OPEN F150</v>
      </c>
      <c r="CY4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F150</v>
      </c>
      <c r="CZ423" s="22" t="str">
        <f>FLEET7[[#This Row],[Assigned]]</f>
        <v>OPEN F150</v>
      </c>
      <c r="DA423" s="22" t="str">
        <f t="shared" si="13"/>
        <v>PT-188</v>
      </c>
    </row>
    <row r="424" spans="1:105" x14ac:dyDescent="0.3">
      <c r="A424" s="17" t="s">
        <v>5060</v>
      </c>
      <c r="B424" s="18" t="s">
        <v>5061</v>
      </c>
      <c r="C424" s="18" t="s">
        <v>5982</v>
      </c>
      <c r="D424" s="18" t="s">
        <v>5062</v>
      </c>
      <c r="E424" s="18" t="s">
        <v>571</v>
      </c>
      <c r="F424" s="18" t="s">
        <v>583</v>
      </c>
      <c r="G424" s="18">
        <v>2024</v>
      </c>
      <c r="H424" s="18" t="s">
        <v>5063</v>
      </c>
      <c r="I424" s="19"/>
      <c r="J424" s="18"/>
      <c r="K424" s="20">
        <v>45789.3656597222</v>
      </c>
      <c r="L424" s="18" t="s">
        <v>5164</v>
      </c>
      <c r="M424" s="18"/>
      <c r="N424" s="18"/>
      <c r="O424" s="18"/>
      <c r="P424" s="18"/>
      <c r="Q424" s="18"/>
      <c r="R424" s="18" t="s">
        <v>7651</v>
      </c>
      <c r="S424" s="18"/>
      <c r="T424" s="18" t="s">
        <v>5067</v>
      </c>
      <c r="U424" s="18" t="s">
        <v>5068</v>
      </c>
      <c r="V424" s="18">
        <v>384</v>
      </c>
      <c r="W424" s="18">
        <v>16263.1</v>
      </c>
      <c r="X424" s="18">
        <v>16362.1</v>
      </c>
      <c r="Y424" s="18">
        <v>908</v>
      </c>
      <c r="Z424" s="18">
        <v>908</v>
      </c>
      <c r="AA424" s="18"/>
      <c r="AB424" s="18" t="s">
        <v>3425</v>
      </c>
      <c r="AC424" s="18"/>
      <c r="AD424" s="18" t="s">
        <v>3764</v>
      </c>
      <c r="AE424" s="18" t="s">
        <v>5069</v>
      </c>
      <c r="AF424" s="18"/>
      <c r="AG424" s="18"/>
      <c r="AH424" s="19"/>
      <c r="AI424" s="18"/>
      <c r="AJ424" s="18"/>
      <c r="AK424" s="18"/>
      <c r="AL424" s="18"/>
      <c r="AM424" s="18"/>
      <c r="AN424" s="18"/>
      <c r="AO424" s="18" t="s">
        <v>5070</v>
      </c>
      <c r="AP424" s="18"/>
      <c r="AQ424" s="18">
        <v>0</v>
      </c>
      <c r="AR424" s="18">
        <v>0</v>
      </c>
      <c r="AS424" s="18" t="s">
        <v>5879</v>
      </c>
      <c r="AT424" s="18">
        <v>0</v>
      </c>
      <c r="AU424" s="18">
        <v>0</v>
      </c>
      <c r="AV424" s="18">
        <v>0</v>
      </c>
      <c r="AW424" s="18">
        <v>0</v>
      </c>
      <c r="AX424" s="18" t="s">
        <v>4518</v>
      </c>
      <c r="AY424" s="18"/>
      <c r="AZ424" s="18"/>
      <c r="BA424" s="18"/>
      <c r="BB424" s="18"/>
      <c r="BC424" s="18"/>
      <c r="BD424" s="18"/>
      <c r="BE424" s="18"/>
      <c r="BF424" s="18" t="s">
        <v>612</v>
      </c>
      <c r="BG424" s="18"/>
      <c r="BH424" s="18"/>
      <c r="BI424" s="18"/>
      <c r="BJ424" s="18"/>
      <c r="BK424" s="18"/>
      <c r="BL424" s="18"/>
      <c r="BM424" s="18"/>
      <c r="BN424" s="18"/>
      <c r="BO424" s="18"/>
      <c r="BP424" s="18"/>
      <c r="BQ424" s="18"/>
      <c r="BR424" s="18"/>
      <c r="BS424" s="18"/>
      <c r="BT424" s="18"/>
      <c r="BU424" s="18"/>
      <c r="BV424" s="18"/>
      <c r="BW424" s="18"/>
      <c r="BX424" s="18"/>
      <c r="BY424" s="18"/>
      <c r="BZ424" s="18"/>
      <c r="CA424" s="18"/>
      <c r="CB424" s="18"/>
      <c r="CC424" s="18"/>
      <c r="CD424" s="18"/>
      <c r="CE424" s="18"/>
      <c r="CF424" s="18"/>
      <c r="CG424" s="18"/>
      <c r="CH424" s="18"/>
      <c r="CI424" s="18"/>
      <c r="CJ424" s="18" t="s">
        <v>5072</v>
      </c>
      <c r="CK424" s="18" t="s">
        <v>5167</v>
      </c>
      <c r="CL424" s="18">
        <v>2</v>
      </c>
      <c r="CM424" s="18"/>
      <c r="CN424" s="18"/>
      <c r="CO424" s="21">
        <v>46112</v>
      </c>
      <c r="CP424" s="18" t="s">
        <v>5079</v>
      </c>
      <c r="CQ424" s="18"/>
      <c r="CR424" s="21"/>
      <c r="CS424" s="18"/>
      <c r="CT424" s="31"/>
      <c r="CU424" s="33"/>
      <c r="CV424" s="67" t="str">
        <f>FLEET7[[#This Row],[Category]]</f>
        <v>Pickup Truck</v>
      </c>
      <c r="CW424" s="22" t="str">
        <f t="shared" si="12"/>
        <v>PT-18S</v>
      </c>
      <c r="CX424" s="22" t="str">
        <f>IFERROR(TRIM(MID(FLEET7[[#This Row],[Secondary Asset Identifier]], FIND(" - ", FLEET7[[#This Row],[Secondary Asset Identifier]]) + 3, LEN(FLEET7[[#This Row],[Secondary Asset Identifier]]))),FLEET7[[#This Row],[Emp ID]])</f>
        <v>JST SELECT 250</v>
      </c>
      <c r="CY4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JST SELECT 250</v>
      </c>
      <c r="CZ424" s="22" t="str">
        <f>FLEET7[[#This Row],[Assigned]]</f>
        <v>JST SELECT 250</v>
      </c>
      <c r="DA424" s="22" t="str">
        <f t="shared" si="13"/>
        <v>PT-18S</v>
      </c>
    </row>
    <row r="425" spans="1:105" x14ac:dyDescent="0.3">
      <c r="A425" s="17" t="s">
        <v>5060</v>
      </c>
      <c r="B425" s="18" t="s">
        <v>5061</v>
      </c>
      <c r="C425" s="18" t="s">
        <v>7956</v>
      </c>
      <c r="D425" s="18" t="s">
        <v>5062</v>
      </c>
      <c r="E425" s="18" t="s">
        <v>571</v>
      </c>
      <c r="F425" s="18" t="s">
        <v>583</v>
      </c>
      <c r="G425" s="18">
        <v>2021</v>
      </c>
      <c r="H425" s="18" t="s">
        <v>5063</v>
      </c>
      <c r="I425" s="19" t="s">
        <v>5064</v>
      </c>
      <c r="J425" s="18"/>
      <c r="K425" s="20">
        <v>45789.426574074103</v>
      </c>
      <c r="L425" s="18" t="s">
        <v>5065</v>
      </c>
      <c r="M425" s="18"/>
      <c r="N425" s="18"/>
      <c r="O425" s="18"/>
      <c r="P425" s="18"/>
      <c r="Q425" s="18"/>
      <c r="R425" s="18" t="s">
        <v>7905</v>
      </c>
      <c r="S425" s="18"/>
      <c r="T425" s="18" t="s">
        <v>5067</v>
      </c>
      <c r="U425" s="18" t="s">
        <v>5068</v>
      </c>
      <c r="V425" s="18">
        <v>626</v>
      </c>
      <c r="W425" s="18">
        <v>186756.5</v>
      </c>
      <c r="X425" s="18">
        <v>188914.5</v>
      </c>
      <c r="Y425" s="18">
        <v>7814</v>
      </c>
      <c r="Z425" s="18">
        <v>7814</v>
      </c>
      <c r="AA425" s="18" t="s">
        <v>7957</v>
      </c>
      <c r="AB425" s="18" t="s">
        <v>764</v>
      </c>
      <c r="AC425" s="18"/>
      <c r="AD425" s="18" t="s">
        <v>763</v>
      </c>
      <c r="AE425" s="18" t="s">
        <v>5069</v>
      </c>
      <c r="AF425" s="18"/>
      <c r="AG425" s="18"/>
      <c r="AH425" s="18" t="s">
        <v>643</v>
      </c>
      <c r="AI425" s="18"/>
      <c r="AJ425" s="18"/>
      <c r="AK425" s="18"/>
      <c r="AL425" s="18"/>
      <c r="AM425" s="18"/>
      <c r="AN425" s="18"/>
      <c r="AO425" s="18" t="s">
        <v>5070</v>
      </c>
      <c r="AP425" s="18" t="s">
        <v>5071</v>
      </c>
      <c r="AQ425" s="18">
        <v>0</v>
      </c>
      <c r="AR425" s="18">
        <v>0</v>
      </c>
      <c r="AS425" s="18" t="s">
        <v>5879</v>
      </c>
      <c r="AT425" s="18">
        <v>0</v>
      </c>
      <c r="AU425" s="18">
        <v>0</v>
      </c>
      <c r="AV425" s="18">
        <v>0</v>
      </c>
      <c r="AW425" s="18">
        <v>0</v>
      </c>
      <c r="AX425" s="18" t="s">
        <v>4519</v>
      </c>
      <c r="AY425" s="18"/>
      <c r="AZ425" s="18">
        <v>0</v>
      </c>
      <c r="BA425" s="18">
        <v>0</v>
      </c>
      <c r="BB425" s="18">
        <v>0</v>
      </c>
      <c r="BC425" s="18"/>
      <c r="BD425" s="18"/>
      <c r="BE425" s="18"/>
      <c r="BF425" s="18" t="s">
        <v>652</v>
      </c>
      <c r="BG425" s="18"/>
      <c r="BH425" s="18"/>
      <c r="BI425" s="18"/>
      <c r="BJ425" s="18"/>
      <c r="BK425" s="18"/>
      <c r="BL425" s="18"/>
      <c r="BM425" s="18"/>
      <c r="BN425" s="18"/>
      <c r="BO425" s="18"/>
      <c r="BP425" s="18"/>
      <c r="BQ425" s="18"/>
      <c r="BR425" s="18"/>
      <c r="BS425" s="18"/>
      <c r="BT425" s="18"/>
      <c r="BU425" s="18"/>
      <c r="BV425" s="18"/>
      <c r="BW425" s="18"/>
      <c r="BX425" s="18"/>
      <c r="BY425" s="18"/>
      <c r="BZ425" s="18"/>
      <c r="CA425" s="18"/>
      <c r="CB425" s="18"/>
      <c r="CC425" s="18"/>
      <c r="CD425" s="18"/>
      <c r="CE425" s="18"/>
      <c r="CF425" s="18"/>
      <c r="CG425" s="18"/>
      <c r="CH425" s="18"/>
      <c r="CI425" s="18"/>
      <c r="CJ425" s="18" t="s">
        <v>5072</v>
      </c>
      <c r="CK425" s="18" t="s">
        <v>5605</v>
      </c>
      <c r="CL425" s="18">
        <v>2</v>
      </c>
      <c r="CM425" s="18"/>
      <c r="CN425" s="18"/>
      <c r="CO425" s="21">
        <v>45747</v>
      </c>
      <c r="CP425" s="18" t="s">
        <v>5073</v>
      </c>
      <c r="CQ425" s="18"/>
      <c r="CR425" s="21"/>
      <c r="CS425" s="18"/>
      <c r="CT425" s="31"/>
      <c r="CU425" s="33"/>
      <c r="CV425" s="67" t="str">
        <f>FLEET7[[#This Row],[Category]]</f>
        <v>Pickup Truck</v>
      </c>
      <c r="CW425" s="22" t="str">
        <f t="shared" si="12"/>
        <v>PT-190</v>
      </c>
      <c r="CX425" s="22" t="str">
        <f>IFERROR(TRIM(MID(FLEET7[[#This Row],[Secondary Asset Identifier]], FIND(" - ", FLEET7[[#This Row],[Secondary Asset Identifier]]) + 3, LEN(FLEET7[[#This Row],[Secondary Asset Identifier]]))),FLEET7[[#This Row],[Emp ID]])</f>
        <v>Turrubiartes Jr, Jose G</v>
      </c>
      <c r="CY4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440364</v>
      </c>
      <c r="CZ425" s="22" t="str">
        <f>FLEET7[[#This Row],[Assigned]]</f>
        <v>Turrubiartes Jr, Jose G</v>
      </c>
      <c r="DA425" s="22" t="str">
        <f t="shared" si="13"/>
        <v>PT-190</v>
      </c>
    </row>
    <row r="426" spans="1:105" x14ac:dyDescent="0.3">
      <c r="A426" s="17" t="s">
        <v>5060</v>
      </c>
      <c r="B426" s="18" t="s">
        <v>5061</v>
      </c>
      <c r="C426" s="18" t="s">
        <v>7760</v>
      </c>
      <c r="D426" s="18" t="s">
        <v>5062</v>
      </c>
      <c r="E426" s="18" t="s">
        <v>571</v>
      </c>
      <c r="F426" s="18" t="s">
        <v>583</v>
      </c>
      <c r="G426" s="18">
        <v>2021</v>
      </c>
      <c r="H426" s="18" t="s">
        <v>5063</v>
      </c>
      <c r="I426" s="19" t="s">
        <v>5064</v>
      </c>
      <c r="J426" s="18"/>
      <c r="K426" s="20">
        <v>45789.386828703697</v>
      </c>
      <c r="L426" s="18" t="s">
        <v>5164</v>
      </c>
      <c r="M426" s="18"/>
      <c r="N426" s="18"/>
      <c r="O426" s="18"/>
      <c r="P426" s="18"/>
      <c r="Q426" s="18"/>
      <c r="R426" s="18" t="s">
        <v>5089</v>
      </c>
      <c r="S426" s="18"/>
      <c r="T426" s="18" t="s">
        <v>5067</v>
      </c>
      <c r="U426" s="18" t="s">
        <v>5068</v>
      </c>
      <c r="V426" s="18">
        <v>620</v>
      </c>
      <c r="W426" s="18">
        <v>98809.1</v>
      </c>
      <c r="X426" s="18">
        <v>98809.1</v>
      </c>
      <c r="Y426" s="18">
        <v>7458</v>
      </c>
      <c r="Z426" s="18">
        <v>7458</v>
      </c>
      <c r="AA426" s="18" t="s">
        <v>7761</v>
      </c>
      <c r="AB426" s="18" t="s">
        <v>761</v>
      </c>
      <c r="AC426" s="18"/>
      <c r="AD426" s="18" t="s">
        <v>760</v>
      </c>
      <c r="AE426" s="18" t="s">
        <v>5069</v>
      </c>
      <c r="AF426" s="18"/>
      <c r="AG426" s="18"/>
      <c r="AH426" s="18" t="s">
        <v>731</v>
      </c>
      <c r="AI426" s="18"/>
      <c r="AJ426" s="18"/>
      <c r="AK426" s="18"/>
      <c r="AL426" s="18"/>
      <c r="AM426" s="18"/>
      <c r="AN426" s="18"/>
      <c r="AO426" s="18" t="s">
        <v>5070</v>
      </c>
      <c r="AP426" s="18" t="s">
        <v>5071</v>
      </c>
      <c r="AQ426" s="18">
        <v>0</v>
      </c>
      <c r="AR426" s="18">
        <v>0</v>
      </c>
      <c r="AS426" s="18" t="s">
        <v>5879</v>
      </c>
      <c r="AT426" s="18">
        <v>0</v>
      </c>
      <c r="AU426" s="18">
        <v>0</v>
      </c>
      <c r="AV426" s="18">
        <v>0</v>
      </c>
      <c r="AW426" s="18">
        <v>0</v>
      </c>
      <c r="AX426" s="18" t="s">
        <v>759</v>
      </c>
      <c r="AY426" s="18"/>
      <c r="AZ426" s="18">
        <v>0</v>
      </c>
      <c r="BA426" s="18">
        <v>0</v>
      </c>
      <c r="BB426" s="18">
        <v>0</v>
      </c>
      <c r="BC426" s="18"/>
      <c r="BD426" s="18"/>
      <c r="BE426" s="18"/>
      <c r="BF426" s="18" t="s">
        <v>631</v>
      </c>
      <c r="BG426" s="18"/>
      <c r="BH426" s="18"/>
      <c r="BI426" s="18"/>
      <c r="BJ426" s="18"/>
      <c r="BK426" s="18"/>
      <c r="BL426" s="18"/>
      <c r="BM426" s="18"/>
      <c r="BN426" s="18"/>
      <c r="BO426" s="18"/>
      <c r="BP426" s="18"/>
      <c r="BQ426" s="18"/>
      <c r="BR426" s="18"/>
      <c r="BS426" s="18"/>
      <c r="BT426" s="18"/>
      <c r="BU426" s="18"/>
      <c r="BV426" s="18"/>
      <c r="BW426" s="18"/>
      <c r="BX426" s="18"/>
      <c r="BY426" s="18"/>
      <c r="BZ426" s="18"/>
      <c r="CA426" s="18"/>
      <c r="CB426" s="18"/>
      <c r="CC426" s="18"/>
      <c r="CD426" s="18"/>
      <c r="CE426" s="18"/>
      <c r="CF426" s="18"/>
      <c r="CG426" s="18"/>
      <c r="CH426" s="18"/>
      <c r="CI426" s="18"/>
      <c r="CJ426" s="18" t="s">
        <v>5072</v>
      </c>
      <c r="CK426" s="18" t="s">
        <v>5091</v>
      </c>
      <c r="CL426" s="18">
        <v>2</v>
      </c>
      <c r="CM426" s="18"/>
      <c r="CN426" s="18"/>
      <c r="CO426" s="21">
        <v>46112</v>
      </c>
      <c r="CP426" s="18" t="s">
        <v>5073</v>
      </c>
      <c r="CQ426" s="18"/>
      <c r="CR426" s="21"/>
      <c r="CS426" s="18"/>
      <c r="CT426" s="31"/>
      <c r="CU426" s="33"/>
      <c r="CV426" s="67" t="str">
        <f>FLEET7[[#This Row],[Category]]</f>
        <v>Pickup Truck</v>
      </c>
      <c r="CW426" s="22" t="str">
        <f t="shared" si="12"/>
        <v>PT-193</v>
      </c>
      <c r="CX426" s="22" t="str">
        <f>IFERROR(TRIM(MID(FLEET7[[#This Row],[Secondary Asset Identifier]], FIND(" - ", FLEET7[[#This Row],[Secondary Asset Identifier]]) + 3, LEN(FLEET7[[#This Row],[Secondary Asset Identifier]]))),FLEET7[[#This Row],[Emp ID]])</f>
        <v>OPEN DFW TC USING</v>
      </c>
      <c r="CY4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 DFW TC USING</v>
      </c>
      <c r="CZ426" s="22" t="str">
        <f>FLEET7[[#This Row],[Assigned]]</f>
        <v>OPEN DFW TC USING</v>
      </c>
      <c r="DA426" s="22" t="str">
        <f t="shared" si="13"/>
        <v>PT-193</v>
      </c>
    </row>
    <row r="427" spans="1:105" x14ac:dyDescent="0.3">
      <c r="A427" s="17" t="s">
        <v>5060</v>
      </c>
      <c r="B427" s="18" t="s">
        <v>5061</v>
      </c>
      <c r="C427" s="18" t="s">
        <v>5983</v>
      </c>
      <c r="D427" s="18" t="s">
        <v>5062</v>
      </c>
      <c r="E427" s="18" t="s">
        <v>571</v>
      </c>
      <c r="F427" s="18" t="s">
        <v>583</v>
      </c>
      <c r="G427" s="18">
        <v>2021</v>
      </c>
      <c r="H427" s="18" t="s">
        <v>5063</v>
      </c>
      <c r="I427" s="19" t="s">
        <v>5064</v>
      </c>
      <c r="J427" s="18"/>
      <c r="K427" s="20">
        <v>45786.657939814802</v>
      </c>
      <c r="L427" s="18" t="s">
        <v>8470</v>
      </c>
      <c r="M427" s="18"/>
      <c r="N427" s="18"/>
      <c r="O427" s="18"/>
      <c r="P427" s="18"/>
      <c r="Q427" s="18"/>
      <c r="R427" s="18" t="s">
        <v>5066</v>
      </c>
      <c r="S427" s="18"/>
      <c r="T427" s="18" t="s">
        <v>5067</v>
      </c>
      <c r="U427" s="18" t="s">
        <v>8420</v>
      </c>
      <c r="V427" s="18">
        <v>7</v>
      </c>
      <c r="W427" s="18">
        <v>161206</v>
      </c>
      <c r="X427" s="18">
        <v>161206</v>
      </c>
      <c r="Y427" s="18">
        <v>5793</v>
      </c>
      <c r="Z427" s="18">
        <v>5793</v>
      </c>
      <c r="AA427" s="18" t="s">
        <v>3746</v>
      </c>
      <c r="AB427" s="18" t="s">
        <v>758</v>
      </c>
      <c r="AC427" s="18"/>
      <c r="AD427" s="18" t="s">
        <v>757</v>
      </c>
      <c r="AE427" s="18" t="s">
        <v>5069</v>
      </c>
      <c r="AF427" s="18"/>
      <c r="AG427" s="18"/>
      <c r="AH427" s="18" t="s">
        <v>731</v>
      </c>
      <c r="AI427" s="18"/>
      <c r="AJ427" s="18"/>
      <c r="AK427" s="18"/>
      <c r="AL427" s="18"/>
      <c r="AM427" s="18"/>
      <c r="AN427" s="18"/>
      <c r="AO427" s="18" t="s">
        <v>5070</v>
      </c>
      <c r="AP427" s="18" t="s">
        <v>5071</v>
      </c>
      <c r="AQ427" s="18">
        <v>0</v>
      </c>
      <c r="AR427" s="18">
        <v>0</v>
      </c>
      <c r="AS427" s="18" t="s">
        <v>5879</v>
      </c>
      <c r="AT427" s="18">
        <v>0</v>
      </c>
      <c r="AU427" s="18">
        <v>0</v>
      </c>
      <c r="AV427" s="18">
        <v>0</v>
      </c>
      <c r="AW427" s="18">
        <v>0</v>
      </c>
      <c r="AX427" s="18" t="s">
        <v>4520</v>
      </c>
      <c r="AY427" s="18"/>
      <c r="AZ427" s="18">
        <v>0</v>
      </c>
      <c r="BA427" s="18">
        <v>0</v>
      </c>
      <c r="BB427" s="18">
        <v>0</v>
      </c>
      <c r="BC427" s="18"/>
      <c r="BD427" s="18"/>
      <c r="BE427" s="18"/>
      <c r="BF427" s="18" t="s">
        <v>756</v>
      </c>
      <c r="BG427" s="18"/>
      <c r="BH427" s="18"/>
      <c r="BI427" s="18"/>
      <c r="BJ427" s="18"/>
      <c r="BK427" s="18"/>
      <c r="BL427" s="18"/>
      <c r="BM427" s="18"/>
      <c r="BN427" s="18"/>
      <c r="BO427" s="18"/>
      <c r="BP427" s="18"/>
      <c r="BQ427" s="18"/>
      <c r="BR427" s="18"/>
      <c r="BS427" s="18"/>
      <c r="BT427" s="18"/>
      <c r="BU427" s="18"/>
      <c r="BV427" s="18"/>
      <c r="BW427" s="18"/>
      <c r="BX427" s="18"/>
      <c r="BY427" s="18"/>
      <c r="BZ427" s="18"/>
      <c r="CA427" s="18"/>
      <c r="CB427" s="18"/>
      <c r="CC427" s="18"/>
      <c r="CD427" s="18"/>
      <c r="CE427" s="18"/>
      <c r="CF427" s="18"/>
      <c r="CG427" s="18"/>
      <c r="CH427" s="18"/>
      <c r="CI427" s="18"/>
      <c r="CJ427" s="18" t="s">
        <v>5072</v>
      </c>
      <c r="CK427" s="18" t="s">
        <v>8547</v>
      </c>
      <c r="CL427" s="18">
        <v>2</v>
      </c>
      <c r="CM427" s="18"/>
      <c r="CN427" s="18"/>
      <c r="CO427" s="21">
        <v>46112</v>
      </c>
      <c r="CP427" s="21" t="s">
        <v>5073</v>
      </c>
      <c r="CQ427" s="18"/>
      <c r="CR427" s="21"/>
      <c r="CS427" s="18"/>
      <c r="CT427" s="31"/>
      <c r="CU427" s="33"/>
      <c r="CV427" s="67" t="str">
        <f>FLEET7[[#This Row],[Category]]</f>
        <v>Pickup Truck</v>
      </c>
      <c r="CW427" s="22" t="str">
        <f t="shared" si="12"/>
        <v>PT-194</v>
      </c>
      <c r="CX427" s="22" t="str">
        <f>IFERROR(TRIM(MID(FLEET7[[#This Row],[Secondary Asset Identifier]], FIND(" - ", FLEET7[[#This Row],[Secondary Asset Identifier]]) + 3, LEN(FLEET7[[#This Row],[Secondary Asset Identifier]]))),FLEET7[[#This Row],[Emp ID]])</f>
        <v>Albert Perry is using</v>
      </c>
      <c r="CY4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Albert Perry is using</v>
      </c>
      <c r="CZ427" s="22" t="str">
        <f>FLEET7[[#This Row],[Assigned]]</f>
        <v>Albert Perry is using</v>
      </c>
      <c r="DA427" s="22" t="str">
        <f t="shared" si="13"/>
        <v>PT-194</v>
      </c>
    </row>
    <row r="428" spans="1:105" x14ac:dyDescent="0.3">
      <c r="A428" s="17" t="s">
        <v>5060</v>
      </c>
      <c r="B428" s="18" t="s">
        <v>5061</v>
      </c>
      <c r="C428" s="18" t="s">
        <v>5984</v>
      </c>
      <c r="D428" s="18" t="s">
        <v>5062</v>
      </c>
      <c r="E428" s="18" t="s">
        <v>571</v>
      </c>
      <c r="F428" s="18" t="s">
        <v>583</v>
      </c>
      <c r="G428" s="18">
        <v>2022</v>
      </c>
      <c r="H428" s="18" t="s">
        <v>5063</v>
      </c>
      <c r="I428" s="19" t="s">
        <v>5064</v>
      </c>
      <c r="J428" s="18"/>
      <c r="K428" s="20">
        <v>45789.354386574101</v>
      </c>
      <c r="L428" s="18" t="s">
        <v>5164</v>
      </c>
      <c r="M428" s="18"/>
      <c r="N428" s="18"/>
      <c r="O428" s="18"/>
      <c r="P428" s="18"/>
      <c r="Q428" s="18"/>
      <c r="R428" s="18" t="s">
        <v>6003</v>
      </c>
      <c r="S428" s="18"/>
      <c r="T428" s="18" t="s">
        <v>5067</v>
      </c>
      <c r="U428" s="18" t="s">
        <v>5068</v>
      </c>
      <c r="V428" s="18">
        <v>621</v>
      </c>
      <c r="W428" s="18">
        <v>89246.5</v>
      </c>
      <c r="X428" s="18">
        <v>89246.5</v>
      </c>
      <c r="Y428" s="18">
        <v>3319</v>
      </c>
      <c r="Z428" s="18">
        <v>3319</v>
      </c>
      <c r="AA428" s="18" t="s">
        <v>5985</v>
      </c>
      <c r="AB428" s="18" t="s">
        <v>755</v>
      </c>
      <c r="AC428" s="18"/>
      <c r="AD428" s="18" t="s">
        <v>754</v>
      </c>
      <c r="AE428" s="18" t="s">
        <v>5069</v>
      </c>
      <c r="AF428" s="18"/>
      <c r="AG428" s="18"/>
      <c r="AH428" s="18" t="s">
        <v>643</v>
      </c>
      <c r="AI428" s="18"/>
      <c r="AJ428" s="18"/>
      <c r="AK428" s="18"/>
      <c r="AL428" s="18"/>
      <c r="AM428" s="18"/>
      <c r="AN428" s="18"/>
      <c r="AO428" s="18" t="s">
        <v>5070</v>
      </c>
      <c r="AP428" s="18" t="s">
        <v>5071</v>
      </c>
      <c r="AQ428" s="18">
        <v>0</v>
      </c>
      <c r="AR428" s="18">
        <v>0</v>
      </c>
      <c r="AS428" s="18" t="s">
        <v>5879</v>
      </c>
      <c r="AT428" s="18">
        <v>0</v>
      </c>
      <c r="AU428" s="18">
        <v>0</v>
      </c>
      <c r="AV428" s="18">
        <v>0</v>
      </c>
      <c r="AW428" s="18">
        <v>0</v>
      </c>
      <c r="AX428" s="18" t="s">
        <v>753</v>
      </c>
      <c r="AY428" s="18"/>
      <c r="AZ428" s="18">
        <v>0</v>
      </c>
      <c r="BA428" s="18">
        <v>0</v>
      </c>
      <c r="BB428" s="18">
        <v>0</v>
      </c>
      <c r="BC428" s="18"/>
      <c r="BD428" s="18"/>
      <c r="BE428" s="18"/>
      <c r="BF428" s="18" t="s">
        <v>752</v>
      </c>
      <c r="BG428" s="18"/>
      <c r="BH428" s="18"/>
      <c r="BI428" s="18"/>
      <c r="BJ428" s="18"/>
      <c r="BK428" s="18"/>
      <c r="BL428" s="18"/>
      <c r="BM428" s="18"/>
      <c r="BN428" s="18"/>
      <c r="BO428" s="18"/>
      <c r="BP428" s="18"/>
      <c r="BQ428" s="18"/>
      <c r="BR428" s="18"/>
      <c r="BS428" s="18"/>
      <c r="BT428" s="18"/>
      <c r="BU428" s="18"/>
      <c r="BV428" s="18"/>
      <c r="BW428" s="18"/>
      <c r="BX428" s="18"/>
      <c r="BY428" s="18"/>
      <c r="BZ428" s="18"/>
      <c r="CA428" s="18"/>
      <c r="CB428" s="18"/>
      <c r="CC428" s="18"/>
      <c r="CD428" s="18"/>
      <c r="CE428" s="18"/>
      <c r="CF428" s="18"/>
      <c r="CG428" s="18"/>
      <c r="CH428" s="18"/>
      <c r="CI428" s="18"/>
      <c r="CJ428" s="18" t="s">
        <v>5072</v>
      </c>
      <c r="CK428" s="18" t="s">
        <v>5652</v>
      </c>
      <c r="CL428" s="18">
        <v>2</v>
      </c>
      <c r="CM428" s="18"/>
      <c r="CN428" s="18"/>
      <c r="CO428" s="21">
        <v>45991</v>
      </c>
      <c r="CP428" s="18" t="s">
        <v>5073</v>
      </c>
      <c r="CQ428" s="18"/>
      <c r="CR428" s="21"/>
      <c r="CS428" s="18"/>
      <c r="CT428" s="31"/>
      <c r="CU428" s="33"/>
      <c r="CV428" s="67" t="str">
        <f>FLEET7[[#This Row],[Category]]</f>
        <v>Pickup Truck</v>
      </c>
      <c r="CW428" s="22" t="str">
        <f t="shared" si="12"/>
        <v>PT-199</v>
      </c>
      <c r="CX428" s="22" t="str">
        <f>IFERROR(TRIM(MID(FLEET7[[#This Row],[Secondary Asset Identifier]], FIND(" - ", FLEET7[[#This Row],[Secondary Asset Identifier]]) + 3, LEN(FLEET7[[#This Row],[Secondary Asset Identifier]]))),FLEET7[[#This Row],[Emp ID]])</f>
        <v>WTX JST</v>
      </c>
      <c r="CY4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WTX JST</v>
      </c>
      <c r="CZ428" s="22" t="str">
        <f>FLEET7[[#This Row],[Assigned]]</f>
        <v>WTX JST</v>
      </c>
      <c r="DA428" s="22" t="str">
        <f t="shared" si="13"/>
        <v>PT-199</v>
      </c>
    </row>
    <row r="429" spans="1:105" x14ac:dyDescent="0.3">
      <c r="A429" s="17" t="s">
        <v>5060</v>
      </c>
      <c r="B429" s="18" t="s">
        <v>5061</v>
      </c>
      <c r="C429" s="18" t="s">
        <v>4871</v>
      </c>
      <c r="D429" s="18" t="s">
        <v>5062</v>
      </c>
      <c r="E429" s="18" t="s">
        <v>571</v>
      </c>
      <c r="F429" s="18" t="s">
        <v>635</v>
      </c>
      <c r="G429" s="18">
        <v>2024</v>
      </c>
      <c r="H429" s="18" t="s">
        <v>5063</v>
      </c>
      <c r="I429" s="19"/>
      <c r="J429" s="18"/>
      <c r="K429" s="20">
        <v>45788.551307870403</v>
      </c>
      <c r="L429" s="18" t="s">
        <v>5191</v>
      </c>
      <c r="M429" s="18"/>
      <c r="N429" s="18"/>
      <c r="O429" s="18"/>
      <c r="P429" s="18"/>
      <c r="Q429" s="18"/>
      <c r="R429" s="18" t="s">
        <v>8548</v>
      </c>
      <c r="S429" s="18"/>
      <c r="T429" s="18" t="s">
        <v>5067</v>
      </c>
      <c r="U429" s="18" t="s">
        <v>1456</v>
      </c>
      <c r="V429" s="18">
        <v>363</v>
      </c>
      <c r="W429" s="18">
        <v>17667</v>
      </c>
      <c r="X429" s="18">
        <v>17667</v>
      </c>
      <c r="Y429" s="18">
        <v>918</v>
      </c>
      <c r="Z429" s="18">
        <v>918</v>
      </c>
      <c r="AA429" s="18" t="s">
        <v>7958</v>
      </c>
      <c r="AB429" s="18" t="s">
        <v>3433</v>
      </c>
      <c r="AC429" s="18"/>
      <c r="AD429" s="18" t="s">
        <v>3766</v>
      </c>
      <c r="AE429" s="18" t="s">
        <v>5069</v>
      </c>
      <c r="AF429" s="18"/>
      <c r="AG429" s="18"/>
      <c r="AH429" s="18"/>
      <c r="AI429" s="18"/>
      <c r="AJ429" s="18"/>
      <c r="AK429" s="18"/>
      <c r="AL429" s="18"/>
      <c r="AM429" s="18"/>
      <c r="AN429" s="18"/>
      <c r="AO429" s="18" t="s">
        <v>5070</v>
      </c>
      <c r="AP429" s="18"/>
      <c r="AQ429" s="18">
        <v>0</v>
      </c>
      <c r="AR429" s="18">
        <v>0</v>
      </c>
      <c r="AS429" s="18" t="s">
        <v>5879</v>
      </c>
      <c r="AT429" s="18">
        <v>0</v>
      </c>
      <c r="AU429" s="18">
        <v>0</v>
      </c>
      <c r="AV429" s="18">
        <v>0</v>
      </c>
      <c r="AW429" s="18">
        <v>0</v>
      </c>
      <c r="AX429" s="18" t="s">
        <v>3765</v>
      </c>
      <c r="AY429" s="18"/>
      <c r="AZ429" s="18"/>
      <c r="BA429" s="18"/>
      <c r="BB429" s="18"/>
      <c r="BC429" s="18"/>
      <c r="BD429" s="18"/>
      <c r="BE429" s="18"/>
      <c r="BF429" s="18" t="s">
        <v>612</v>
      </c>
      <c r="BG429" s="18"/>
      <c r="BH429" s="18"/>
      <c r="BI429" s="18"/>
      <c r="BJ429" s="18"/>
      <c r="BK429" s="18"/>
      <c r="BL429" s="18"/>
      <c r="BM429" s="18"/>
      <c r="BN429" s="18"/>
      <c r="BO429" s="18"/>
      <c r="BP429" s="18"/>
      <c r="BQ429" s="18"/>
      <c r="BR429" s="18"/>
      <c r="BS429" s="18"/>
      <c r="BT429" s="18"/>
      <c r="BU429" s="18"/>
      <c r="BV429" s="18"/>
      <c r="BW429" s="18"/>
      <c r="BX429" s="18"/>
      <c r="BY429" s="18"/>
      <c r="BZ429" s="18"/>
      <c r="CA429" s="18"/>
      <c r="CB429" s="18"/>
      <c r="CC429" s="18"/>
      <c r="CD429" s="18"/>
      <c r="CE429" s="18"/>
      <c r="CF429" s="18"/>
      <c r="CG429" s="18"/>
      <c r="CH429" s="18"/>
      <c r="CI429" s="18"/>
      <c r="CJ429" s="18" t="s">
        <v>5072</v>
      </c>
      <c r="CK429" s="18" t="s">
        <v>5110</v>
      </c>
      <c r="CL429" s="18">
        <v>2</v>
      </c>
      <c r="CM429" s="18"/>
      <c r="CN429" s="18"/>
      <c r="CO429" s="21">
        <v>46173</v>
      </c>
      <c r="CP429" s="21" t="s">
        <v>5079</v>
      </c>
      <c r="CQ429" s="18"/>
      <c r="CR429" s="21"/>
      <c r="CS429" s="18"/>
      <c r="CT429" s="31"/>
      <c r="CU429" s="33"/>
      <c r="CV429" s="67" t="str">
        <f>FLEET7[[#This Row],[Category]]</f>
        <v>Pickup Truck</v>
      </c>
      <c r="CW429" s="22" t="str">
        <f t="shared" si="12"/>
        <v>PT-19S</v>
      </c>
      <c r="CX429" s="22" t="str">
        <f>IFERROR(TRIM(MID(FLEET7[[#This Row],[Secondary Asset Identifier]], FIND(" - ", FLEET7[[#This Row],[Secondary Asset Identifier]]) + 3, LEN(FLEET7[[#This Row],[Secondary Asset Identifier]]))),FLEET7[[#This Row],[Emp ID]])</f>
        <v>Figueroa, Bryan</v>
      </c>
      <c r="CY4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FIGBRY</v>
      </c>
      <c r="CZ429" s="22" t="str">
        <f>FLEET7[[#This Row],[Assigned]]</f>
        <v>Figueroa, Bryan</v>
      </c>
      <c r="DA429" s="22" t="str">
        <f t="shared" si="13"/>
        <v>PT-19S</v>
      </c>
    </row>
    <row r="430" spans="1:105" x14ac:dyDescent="0.3">
      <c r="A430" s="17" t="s">
        <v>5060</v>
      </c>
      <c r="B430" s="18" t="s">
        <v>5061</v>
      </c>
      <c r="C430" s="18" t="s">
        <v>7959</v>
      </c>
      <c r="D430" s="18" t="s">
        <v>5062</v>
      </c>
      <c r="E430" s="18" t="s">
        <v>571</v>
      </c>
      <c r="F430" s="18" t="s">
        <v>583</v>
      </c>
      <c r="G430" s="18">
        <v>2022</v>
      </c>
      <c r="H430" s="18" t="s">
        <v>5063</v>
      </c>
      <c r="I430" s="19" t="s">
        <v>5064</v>
      </c>
      <c r="J430" s="18"/>
      <c r="K430" s="20">
        <v>45755.615636574097</v>
      </c>
      <c r="L430" s="18" t="s">
        <v>5526</v>
      </c>
      <c r="M430" s="18"/>
      <c r="N430" s="18"/>
      <c r="O430" s="18"/>
      <c r="P430" s="18"/>
      <c r="Q430" s="18"/>
      <c r="R430" s="18" t="s">
        <v>8549</v>
      </c>
      <c r="S430" s="18"/>
      <c r="T430" s="18" t="s">
        <v>5067</v>
      </c>
      <c r="U430" s="18" t="s">
        <v>8425</v>
      </c>
      <c r="V430" s="18">
        <v>630</v>
      </c>
      <c r="W430" s="18">
        <v>90121.7</v>
      </c>
      <c r="X430" s="18">
        <v>90121.7</v>
      </c>
      <c r="Y430" s="18">
        <v>6820</v>
      </c>
      <c r="Z430" s="18">
        <v>6820</v>
      </c>
      <c r="AA430" s="18" t="s">
        <v>529</v>
      </c>
      <c r="AB430" s="18" t="s">
        <v>751</v>
      </c>
      <c r="AC430" s="18"/>
      <c r="AD430" s="18" t="s">
        <v>750</v>
      </c>
      <c r="AE430" s="18" t="s">
        <v>5069</v>
      </c>
      <c r="AF430" s="18"/>
      <c r="AG430" s="18"/>
      <c r="AH430" s="18" t="s">
        <v>7655</v>
      </c>
      <c r="AI430" s="18"/>
      <c r="AJ430" s="18"/>
      <c r="AK430" s="18"/>
      <c r="AL430" s="18"/>
      <c r="AM430" s="18"/>
      <c r="AN430" s="18"/>
      <c r="AO430" s="18" t="s">
        <v>5070</v>
      </c>
      <c r="AP430" s="18" t="s">
        <v>5071</v>
      </c>
      <c r="AQ430" s="18">
        <v>0</v>
      </c>
      <c r="AR430" s="18">
        <v>0</v>
      </c>
      <c r="AS430" s="18" t="s">
        <v>5879</v>
      </c>
      <c r="AT430" s="18">
        <v>0</v>
      </c>
      <c r="AU430" s="18">
        <v>0</v>
      </c>
      <c r="AV430" s="18">
        <v>0</v>
      </c>
      <c r="AW430" s="18">
        <v>0</v>
      </c>
      <c r="AX430" s="18" t="s">
        <v>4521</v>
      </c>
      <c r="AY430" s="18"/>
      <c r="AZ430" s="18">
        <v>0</v>
      </c>
      <c r="BA430" s="18">
        <v>0</v>
      </c>
      <c r="BB430" s="18">
        <v>0</v>
      </c>
      <c r="BC430" s="18"/>
      <c r="BD430" s="18"/>
      <c r="BE430" s="18"/>
      <c r="BF430" s="18" t="s">
        <v>775</v>
      </c>
      <c r="BG430" s="18"/>
      <c r="BH430" s="18"/>
      <c r="BI430" s="18"/>
      <c r="BJ430" s="18"/>
      <c r="BK430" s="18"/>
      <c r="BL430" s="18"/>
      <c r="BM430" s="18"/>
      <c r="BN430" s="18"/>
      <c r="BO430" s="18"/>
      <c r="BP430" s="18"/>
      <c r="BQ430" s="18"/>
      <c r="BR430" s="18"/>
      <c r="BS430" s="18"/>
      <c r="BT430" s="18"/>
      <c r="BU430" s="18"/>
      <c r="BV430" s="18"/>
      <c r="BW430" s="18"/>
      <c r="BX430" s="18"/>
      <c r="BY430" s="18"/>
      <c r="BZ430" s="18"/>
      <c r="CA430" s="18"/>
      <c r="CB430" s="18"/>
      <c r="CC430" s="18"/>
      <c r="CD430" s="18"/>
      <c r="CE430" s="18"/>
      <c r="CF430" s="18"/>
      <c r="CG430" s="18"/>
      <c r="CH430" s="18"/>
      <c r="CI430" s="18"/>
      <c r="CJ430" s="18" t="s">
        <v>5072</v>
      </c>
      <c r="CK430" s="18" t="s">
        <v>5553</v>
      </c>
      <c r="CL430" s="18">
        <v>2</v>
      </c>
      <c r="CM430" s="18"/>
      <c r="CN430" s="18"/>
      <c r="CO430" s="21">
        <v>45991</v>
      </c>
      <c r="CP430" s="18" t="s">
        <v>5073</v>
      </c>
      <c r="CQ430" s="18"/>
      <c r="CR430" s="21"/>
      <c r="CS430" s="18"/>
      <c r="CT430" s="31"/>
      <c r="CU430" s="33"/>
      <c r="CV430" s="67" t="str">
        <f>FLEET7[[#This Row],[Category]]</f>
        <v>Pickup Truck</v>
      </c>
      <c r="CW430" s="22" t="str">
        <f t="shared" si="12"/>
        <v>PT-201</v>
      </c>
      <c r="CX430" s="22" t="str">
        <f>IFERROR(TRIM(MID(FLEET7[[#This Row],[Secondary Asset Identifier]], FIND(" - ", FLEET7[[#This Row],[Secondary Asset Identifier]]) + 3, LEN(FLEET7[[#This Row],[Secondary Asset Identifier]]))),FLEET7[[#This Row],[Emp ID]])</f>
        <v>OPEN</v>
      </c>
      <c r="CY4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30" s="22" t="str">
        <f>FLEET7[[#This Row],[Assigned]]</f>
        <v>OPEN</v>
      </c>
      <c r="DA430" s="22" t="str">
        <f t="shared" si="13"/>
        <v>PT-201</v>
      </c>
    </row>
    <row r="431" spans="1:105" x14ac:dyDescent="0.3">
      <c r="A431" s="17" t="s">
        <v>5060</v>
      </c>
      <c r="B431" s="18" t="s">
        <v>5061</v>
      </c>
      <c r="C431" s="18" t="s">
        <v>8550</v>
      </c>
      <c r="D431" s="18" t="s">
        <v>5062</v>
      </c>
      <c r="E431" s="18" t="s">
        <v>571</v>
      </c>
      <c r="F431" s="18" t="s">
        <v>583</v>
      </c>
      <c r="G431" s="18">
        <v>2022</v>
      </c>
      <c r="H431" s="18" t="s">
        <v>5063</v>
      </c>
      <c r="I431" s="19" t="s">
        <v>5064</v>
      </c>
      <c r="J431" s="18"/>
      <c r="K431" s="20">
        <v>45789.423217592601</v>
      </c>
      <c r="L431" s="18" t="s">
        <v>5164</v>
      </c>
      <c r="M431" s="18"/>
      <c r="N431" s="18"/>
      <c r="O431" s="18"/>
      <c r="P431" s="18"/>
      <c r="Q431" s="18"/>
      <c r="R431" s="18" t="s">
        <v>8476</v>
      </c>
      <c r="S431" s="18"/>
      <c r="T431" s="18" t="s">
        <v>5067</v>
      </c>
      <c r="U431" s="18" t="s">
        <v>5068</v>
      </c>
      <c r="V431" s="18">
        <v>60</v>
      </c>
      <c r="W431" s="18">
        <v>96765.1</v>
      </c>
      <c r="X431" s="18">
        <v>96765.1</v>
      </c>
      <c r="Y431" s="18">
        <v>6515</v>
      </c>
      <c r="Z431" s="18">
        <v>6515</v>
      </c>
      <c r="AA431" s="18" t="s">
        <v>8551</v>
      </c>
      <c r="AB431" s="18" t="s">
        <v>749</v>
      </c>
      <c r="AC431" s="18"/>
      <c r="AD431" s="18" t="s">
        <v>748</v>
      </c>
      <c r="AE431" s="18" t="s">
        <v>5069</v>
      </c>
      <c r="AF431" s="18"/>
      <c r="AG431" s="18"/>
      <c r="AH431" s="18" t="s">
        <v>643</v>
      </c>
      <c r="AI431" s="18"/>
      <c r="AJ431" s="18"/>
      <c r="AK431" s="18"/>
      <c r="AL431" s="18"/>
      <c r="AM431" s="18"/>
      <c r="AN431" s="18"/>
      <c r="AO431" s="18" t="s">
        <v>5070</v>
      </c>
      <c r="AP431" s="18" t="s">
        <v>5071</v>
      </c>
      <c r="AQ431" s="18">
        <v>0</v>
      </c>
      <c r="AR431" s="18">
        <v>0</v>
      </c>
      <c r="AS431" s="18" t="s">
        <v>5879</v>
      </c>
      <c r="AT431" s="18">
        <v>0</v>
      </c>
      <c r="AU431" s="18">
        <v>0</v>
      </c>
      <c r="AV431" s="18">
        <v>0</v>
      </c>
      <c r="AW431" s="18">
        <v>0</v>
      </c>
      <c r="AX431" s="18" t="s">
        <v>747</v>
      </c>
      <c r="AY431" s="18"/>
      <c r="AZ431" s="18">
        <v>0</v>
      </c>
      <c r="BA431" s="18">
        <v>0</v>
      </c>
      <c r="BB431" s="18">
        <v>0</v>
      </c>
      <c r="BC431" s="18"/>
      <c r="BD431" s="18"/>
      <c r="BE431" s="18"/>
      <c r="BF431" s="18" t="s">
        <v>746</v>
      </c>
      <c r="BG431" s="18"/>
      <c r="BH431" s="18"/>
      <c r="BI431" s="18"/>
      <c r="BJ431" s="18"/>
      <c r="BK431" s="18"/>
      <c r="BL431" s="18"/>
      <c r="BM431" s="18"/>
      <c r="BN431" s="18"/>
      <c r="BO431" s="18"/>
      <c r="BP431" s="18"/>
      <c r="BQ431" s="18"/>
      <c r="BR431" s="18"/>
      <c r="BS431" s="18"/>
      <c r="BT431" s="18"/>
      <c r="BU431" s="18"/>
      <c r="BV431" s="18"/>
      <c r="BW431" s="18"/>
      <c r="BX431" s="18"/>
      <c r="BY431" s="18"/>
      <c r="BZ431" s="18"/>
      <c r="CA431" s="18"/>
      <c r="CB431" s="18"/>
      <c r="CC431" s="18"/>
      <c r="CD431" s="18"/>
      <c r="CE431" s="18"/>
      <c r="CF431" s="18"/>
      <c r="CG431" s="18"/>
      <c r="CH431" s="18"/>
      <c r="CI431" s="18"/>
      <c r="CJ431" s="18" t="s">
        <v>5072</v>
      </c>
      <c r="CK431" s="18" t="s">
        <v>8296</v>
      </c>
      <c r="CL431" s="18">
        <v>2</v>
      </c>
      <c r="CM431" s="18"/>
      <c r="CN431" s="18"/>
      <c r="CO431" s="21">
        <v>45625</v>
      </c>
      <c r="CP431" s="18" t="s">
        <v>5073</v>
      </c>
      <c r="CQ431" s="18"/>
      <c r="CR431" s="21"/>
      <c r="CS431" s="18"/>
      <c r="CT431" s="31"/>
      <c r="CU431" s="33"/>
      <c r="CV431" s="67" t="str">
        <f>FLEET7[[#This Row],[Category]]</f>
        <v>Pickup Truck</v>
      </c>
      <c r="CW431" s="22" t="str">
        <f t="shared" si="12"/>
        <v>PT-202</v>
      </c>
      <c r="CX431" s="22" t="str">
        <f>IFERROR(TRIM(MID(FLEET7[[#This Row],[Secondary Asset Identifier]], FIND(" - ", FLEET7[[#This Row],[Secondary Asset Identifier]]) + 3, LEN(FLEET7[[#This Row],[Secondary Asset Identifier]]))),FLEET7[[#This Row],[Emp ID]])</f>
        <v>2024-004 SIDEWALKS JST</v>
      </c>
      <c r="CY4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2024-004 SIDEWALKS JST</v>
      </c>
      <c r="CZ431" s="22" t="str">
        <f>FLEET7[[#This Row],[Assigned]]</f>
        <v>2024-004 SIDEWALKS JST</v>
      </c>
      <c r="DA431" s="22" t="str">
        <f t="shared" si="13"/>
        <v>PT-202</v>
      </c>
    </row>
    <row r="432" spans="1:105" x14ac:dyDescent="0.3">
      <c r="A432" s="17" t="s">
        <v>5060</v>
      </c>
      <c r="B432" s="18" t="s">
        <v>5061</v>
      </c>
      <c r="C432" s="18" t="s">
        <v>4523</v>
      </c>
      <c r="D432" s="18" t="s">
        <v>5062</v>
      </c>
      <c r="E432" s="18" t="s">
        <v>571</v>
      </c>
      <c r="F432" s="18" t="s">
        <v>583</v>
      </c>
      <c r="G432" s="18">
        <v>2020</v>
      </c>
      <c r="H432" s="18" t="s">
        <v>5063</v>
      </c>
      <c r="I432" s="19" t="s">
        <v>5064</v>
      </c>
      <c r="J432" s="18"/>
      <c r="K432" s="20">
        <v>45789.427164351902</v>
      </c>
      <c r="L432" s="18" t="s">
        <v>5088</v>
      </c>
      <c r="M432" s="18"/>
      <c r="N432" s="18"/>
      <c r="O432" s="18"/>
      <c r="P432" s="18"/>
      <c r="Q432" s="18"/>
      <c r="R432" s="18" t="s">
        <v>5709</v>
      </c>
      <c r="S432" s="18"/>
      <c r="T432" s="18" t="s">
        <v>5067</v>
      </c>
      <c r="U432" s="18" t="s">
        <v>5068</v>
      </c>
      <c r="V432" s="18">
        <v>621</v>
      </c>
      <c r="W432" s="18">
        <v>106443.8</v>
      </c>
      <c r="X432" s="18">
        <v>106443.8</v>
      </c>
      <c r="Y432" s="18">
        <v>8268</v>
      </c>
      <c r="Z432" s="18">
        <v>8268</v>
      </c>
      <c r="AA432" s="18" t="s">
        <v>7960</v>
      </c>
      <c r="AB432" s="18" t="s">
        <v>744</v>
      </c>
      <c r="AC432" s="18"/>
      <c r="AD432" s="18" t="s">
        <v>743</v>
      </c>
      <c r="AE432" s="18" t="s">
        <v>5069</v>
      </c>
      <c r="AF432" s="18"/>
      <c r="AG432" s="18"/>
      <c r="AH432" s="18" t="s">
        <v>643</v>
      </c>
      <c r="AI432" s="18"/>
      <c r="AJ432" s="18"/>
      <c r="AK432" s="18"/>
      <c r="AL432" s="18"/>
      <c r="AM432" s="18"/>
      <c r="AN432" s="18"/>
      <c r="AO432" s="18" t="s">
        <v>5070</v>
      </c>
      <c r="AP432" s="18" t="s">
        <v>5071</v>
      </c>
      <c r="AQ432" s="18">
        <v>0</v>
      </c>
      <c r="AR432" s="18">
        <v>0</v>
      </c>
      <c r="AS432" s="18" t="s">
        <v>5879</v>
      </c>
      <c r="AT432" s="18">
        <v>0</v>
      </c>
      <c r="AU432" s="18">
        <v>0</v>
      </c>
      <c r="AV432" s="18">
        <v>0</v>
      </c>
      <c r="AW432" s="18">
        <v>0</v>
      </c>
      <c r="AX432" s="18" t="s">
        <v>742</v>
      </c>
      <c r="AY432" s="18"/>
      <c r="AZ432" s="18">
        <v>0</v>
      </c>
      <c r="BA432" s="18">
        <v>0</v>
      </c>
      <c r="BB432" s="18">
        <v>0</v>
      </c>
      <c r="BC432" s="18"/>
      <c r="BD432" s="18"/>
      <c r="BE432" s="18"/>
      <c r="BF432" s="18" t="s">
        <v>785</v>
      </c>
      <c r="BG432" s="18"/>
      <c r="BH432" s="18"/>
      <c r="BI432" s="18"/>
      <c r="BJ432" s="18"/>
      <c r="BK432" s="18"/>
      <c r="BL432" s="18"/>
      <c r="BM432" s="18"/>
      <c r="BN432" s="18"/>
      <c r="BO432" s="18"/>
      <c r="BP432" s="18"/>
      <c r="BQ432" s="18"/>
      <c r="BR432" s="18"/>
      <c r="BS432" s="18"/>
      <c r="BT432" s="18"/>
      <c r="BU432" s="18"/>
      <c r="BV432" s="18"/>
      <c r="BW432" s="18"/>
      <c r="BX432" s="18"/>
      <c r="BY432" s="18"/>
      <c r="BZ432" s="18"/>
      <c r="CA432" s="18"/>
      <c r="CB432" s="18"/>
      <c r="CC432" s="18"/>
      <c r="CD432" s="18"/>
      <c r="CE432" s="18"/>
      <c r="CF432" s="18"/>
      <c r="CG432" s="18"/>
      <c r="CH432" s="18"/>
      <c r="CI432" s="18"/>
      <c r="CJ432" s="18" t="s">
        <v>5072</v>
      </c>
      <c r="CK432" s="18" t="s">
        <v>5147</v>
      </c>
      <c r="CL432" s="18">
        <v>2</v>
      </c>
      <c r="CM432" s="18"/>
      <c r="CN432" s="18"/>
      <c r="CO432" s="21">
        <v>46112</v>
      </c>
      <c r="CP432" s="18" t="s">
        <v>5073</v>
      </c>
      <c r="CQ432" s="18"/>
      <c r="CR432" s="21"/>
      <c r="CS432" s="18"/>
      <c r="CT432" s="31"/>
      <c r="CU432" s="33"/>
      <c r="CV432" s="67" t="str">
        <f>FLEET7[[#This Row],[Category]]</f>
        <v>Pickup Truck</v>
      </c>
      <c r="CW432" s="22" t="str">
        <f t="shared" si="12"/>
        <v>PT-207</v>
      </c>
      <c r="CX432" s="22" t="str">
        <f>IFERROR(TRIM(MID(FLEET7[[#This Row],[Secondary Asset Identifier]], FIND(" - ", FLEET7[[#This Row],[Secondary Asset Identifier]]) + 3, LEN(FLEET7[[#This Row],[Secondary Asset Identifier]]))),FLEET7[[#This Row],[Emp ID]])</f>
        <v>Vasquez, Juan C</v>
      </c>
      <c r="CY4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240743</v>
      </c>
      <c r="CZ432" s="22" t="str">
        <f>FLEET7[[#This Row],[Assigned]]</f>
        <v>Vasquez, Juan C</v>
      </c>
      <c r="DA432" s="22" t="str">
        <f t="shared" si="13"/>
        <v>PT-207</v>
      </c>
    </row>
    <row r="433" spans="1:105" x14ac:dyDescent="0.3">
      <c r="A433" s="17" t="s">
        <v>5060</v>
      </c>
      <c r="B433" s="18" t="s">
        <v>5061</v>
      </c>
      <c r="C433" s="18" t="s">
        <v>741</v>
      </c>
      <c r="D433" s="18" t="s">
        <v>5062</v>
      </c>
      <c r="E433" s="18" t="s">
        <v>571</v>
      </c>
      <c r="F433" s="18" t="s">
        <v>583</v>
      </c>
      <c r="G433" s="18">
        <v>2019</v>
      </c>
      <c r="H433" s="18" t="s">
        <v>5063</v>
      </c>
      <c r="I433" s="19" t="s">
        <v>5064</v>
      </c>
      <c r="J433" s="18"/>
      <c r="K433" s="20">
        <v>45789.4202546296</v>
      </c>
      <c r="L433" s="18" t="s">
        <v>5164</v>
      </c>
      <c r="M433" s="18"/>
      <c r="N433" s="18"/>
      <c r="O433" s="18"/>
      <c r="P433" s="18"/>
      <c r="Q433" s="18"/>
      <c r="R433" s="18" t="s">
        <v>8552</v>
      </c>
      <c r="S433" s="18"/>
      <c r="T433" s="18" t="s">
        <v>5067</v>
      </c>
      <c r="U433" s="18" t="s">
        <v>5068</v>
      </c>
      <c r="V433" s="18">
        <v>633</v>
      </c>
      <c r="W433" s="18">
        <v>98180.6</v>
      </c>
      <c r="X433" s="18">
        <v>98180.6</v>
      </c>
      <c r="Y433" s="18">
        <v>5191</v>
      </c>
      <c r="Z433" s="18">
        <v>5191</v>
      </c>
      <c r="AA433" s="18" t="s">
        <v>7961</v>
      </c>
      <c r="AB433" s="18" t="s">
        <v>740</v>
      </c>
      <c r="AC433" s="18" t="s">
        <v>5777</v>
      </c>
      <c r="AD433" s="18" t="s">
        <v>3438</v>
      </c>
      <c r="AE433" s="18" t="s">
        <v>5069</v>
      </c>
      <c r="AF433" s="18"/>
      <c r="AG433" s="18"/>
      <c r="AH433" s="18" t="s">
        <v>643</v>
      </c>
      <c r="AI433" s="18"/>
      <c r="AJ433" s="18"/>
      <c r="AK433" s="18"/>
      <c r="AL433" s="18"/>
      <c r="AM433" s="18"/>
      <c r="AN433" s="18"/>
      <c r="AO433" s="18" t="s">
        <v>5070</v>
      </c>
      <c r="AP433" s="18" t="s">
        <v>5071</v>
      </c>
      <c r="AQ433" s="18">
        <v>0</v>
      </c>
      <c r="AR433" s="18">
        <v>0</v>
      </c>
      <c r="AS433" s="18" t="s">
        <v>5879</v>
      </c>
      <c r="AT433" s="18">
        <v>0</v>
      </c>
      <c r="AU433" s="18">
        <v>0</v>
      </c>
      <c r="AV433" s="18">
        <v>0</v>
      </c>
      <c r="AW433" s="18">
        <v>0</v>
      </c>
      <c r="AX433" s="18" t="s">
        <v>739</v>
      </c>
      <c r="AY433" s="18"/>
      <c r="AZ433" s="18">
        <v>0</v>
      </c>
      <c r="BA433" s="18">
        <v>0</v>
      </c>
      <c r="BB433" s="18">
        <v>0</v>
      </c>
      <c r="BC433" s="18"/>
      <c r="BD433" s="18"/>
      <c r="BE433" s="18"/>
      <c r="BF433" s="18" t="s">
        <v>642</v>
      </c>
      <c r="BG433" s="18"/>
      <c r="BH433" s="18"/>
      <c r="BI433" s="18"/>
      <c r="BJ433" s="18"/>
      <c r="BK433" s="18"/>
      <c r="BL433" s="18"/>
      <c r="BM433" s="18"/>
      <c r="BN433" s="18"/>
      <c r="BO433" s="18"/>
      <c r="BP433" s="18"/>
      <c r="BQ433" s="18"/>
      <c r="BR433" s="18"/>
      <c r="BS433" s="18"/>
      <c r="BT433" s="18"/>
      <c r="BU433" s="18"/>
      <c r="BV433" s="18"/>
      <c r="BW433" s="18"/>
      <c r="BX433" s="18"/>
      <c r="BY433" s="18"/>
      <c r="BZ433" s="18"/>
      <c r="CA433" s="18"/>
      <c r="CB433" s="18"/>
      <c r="CC433" s="18"/>
      <c r="CD433" s="18"/>
      <c r="CE433" s="18"/>
      <c r="CF433" s="18"/>
      <c r="CG433" s="18"/>
      <c r="CH433" s="18"/>
      <c r="CI433" s="18"/>
      <c r="CJ433" s="18" t="s">
        <v>5072</v>
      </c>
      <c r="CK433" s="18" t="s">
        <v>5778</v>
      </c>
      <c r="CL433" s="18">
        <v>2</v>
      </c>
      <c r="CM433" s="18"/>
      <c r="CN433" s="18"/>
      <c r="CO433" s="21">
        <v>46142</v>
      </c>
      <c r="CP433" s="18" t="s">
        <v>5073</v>
      </c>
      <c r="CQ433" s="18"/>
      <c r="CR433" s="21"/>
      <c r="CS433" s="18"/>
      <c r="CT433" s="31"/>
      <c r="CU433" s="33"/>
      <c r="CV433" s="67" t="str">
        <f>FLEET7[[#This Row],[Category]]</f>
        <v>Pickup Truck</v>
      </c>
      <c r="CW433" s="22" t="str">
        <f t="shared" si="12"/>
        <v>PT-208</v>
      </c>
      <c r="CX433" s="22" t="str">
        <f>IFERROR(TRIM(MID(FLEET7[[#This Row],[Secondary Asset Identifier]], FIND(" - ", FLEET7[[#This Row],[Secondary Asset Identifier]]) + 3, LEN(FLEET7[[#This Row],[Secondary Asset Identifier]]))),FLEET7[[#This Row],[Emp ID]])</f>
        <v>Aguillon, Salvador</v>
      </c>
      <c r="CY4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240019</v>
      </c>
      <c r="CZ433" s="22" t="str">
        <f>FLEET7[[#This Row],[Assigned]]</f>
        <v>Aguillon, Salvador</v>
      </c>
      <c r="DA433" s="22" t="str">
        <f t="shared" si="13"/>
        <v>PT-208</v>
      </c>
    </row>
    <row r="434" spans="1:105" x14ac:dyDescent="0.3">
      <c r="A434" s="17" t="s">
        <v>5060</v>
      </c>
      <c r="B434" s="18" t="s">
        <v>5061</v>
      </c>
      <c r="C434" s="18" t="s">
        <v>5986</v>
      </c>
      <c r="D434" s="18" t="s">
        <v>5062</v>
      </c>
      <c r="E434" s="18" t="s">
        <v>571</v>
      </c>
      <c r="F434" s="18" t="s">
        <v>583</v>
      </c>
      <c r="G434" s="18">
        <v>2024</v>
      </c>
      <c r="H434" s="18" t="s">
        <v>5063</v>
      </c>
      <c r="I434" s="19"/>
      <c r="J434" s="18"/>
      <c r="K434" s="20">
        <v>45789.389988425901</v>
      </c>
      <c r="L434" s="18" t="s">
        <v>5164</v>
      </c>
      <c r="M434" s="18"/>
      <c r="N434" s="18"/>
      <c r="O434" s="18"/>
      <c r="P434" s="18"/>
      <c r="Q434" s="18"/>
      <c r="R434" s="18" t="s">
        <v>7907</v>
      </c>
      <c r="S434" s="18"/>
      <c r="T434" s="18" t="s">
        <v>5067</v>
      </c>
      <c r="U434" s="18" t="s">
        <v>5068</v>
      </c>
      <c r="V434" s="18">
        <v>277</v>
      </c>
      <c r="W434" s="18">
        <v>16257.5</v>
      </c>
      <c r="X434" s="18">
        <v>16257.5</v>
      </c>
      <c r="Y434" s="18">
        <v>792</v>
      </c>
      <c r="Z434" s="18">
        <v>792</v>
      </c>
      <c r="AA434" s="18" t="s">
        <v>7962</v>
      </c>
      <c r="AB434" s="18" t="s">
        <v>5113</v>
      </c>
      <c r="AC434" s="18" t="s">
        <v>5114</v>
      </c>
      <c r="AD434" s="18" t="s">
        <v>5115</v>
      </c>
      <c r="AE434" s="18" t="s">
        <v>5069</v>
      </c>
      <c r="AF434" s="18"/>
      <c r="AG434" s="18"/>
      <c r="AH434" s="18"/>
      <c r="AI434" s="18"/>
      <c r="AJ434" s="18"/>
      <c r="AK434" s="18"/>
      <c r="AL434" s="18"/>
      <c r="AM434" s="18"/>
      <c r="AN434" s="18"/>
      <c r="AO434" s="18" t="s">
        <v>5070</v>
      </c>
      <c r="AP434" s="18"/>
      <c r="AQ434" s="18">
        <v>0</v>
      </c>
      <c r="AR434" s="18">
        <v>0</v>
      </c>
      <c r="AS434" s="18" t="s">
        <v>5879</v>
      </c>
      <c r="AT434" s="18">
        <v>0</v>
      </c>
      <c r="AU434" s="18">
        <v>0</v>
      </c>
      <c r="AV434" s="18">
        <v>0</v>
      </c>
      <c r="AW434" s="18">
        <v>0</v>
      </c>
      <c r="AX434" s="18" t="s">
        <v>5116</v>
      </c>
      <c r="AY434" s="18"/>
      <c r="AZ434" s="18"/>
      <c r="BA434" s="18"/>
      <c r="BB434" s="18"/>
      <c r="BC434" s="18"/>
      <c r="BD434" s="18"/>
      <c r="BE434" s="18"/>
      <c r="BF434" s="18" t="s">
        <v>612</v>
      </c>
      <c r="BG434" s="18"/>
      <c r="BH434" s="18"/>
      <c r="BI434" s="18"/>
      <c r="BJ434" s="18"/>
      <c r="BK434" s="18"/>
      <c r="BL434" s="18"/>
      <c r="BM434" s="18"/>
      <c r="BN434" s="18"/>
      <c r="BO434" s="18"/>
      <c r="BP434" s="18"/>
      <c r="BQ434" s="18"/>
      <c r="BR434" s="18"/>
      <c r="BS434" s="18"/>
      <c r="BT434" s="18"/>
      <c r="BU434" s="18"/>
      <c r="BV434" s="18"/>
      <c r="BW434" s="18"/>
      <c r="BX434" s="18"/>
      <c r="BY434" s="18"/>
      <c r="BZ434" s="18"/>
      <c r="CA434" s="18"/>
      <c r="CB434" s="18"/>
      <c r="CC434" s="18"/>
      <c r="CD434" s="18"/>
      <c r="CE434" s="18"/>
      <c r="CF434" s="18"/>
      <c r="CG434" s="18"/>
      <c r="CH434" s="18"/>
      <c r="CI434" s="18"/>
      <c r="CJ434" s="18" t="s">
        <v>5072</v>
      </c>
      <c r="CK434" s="18" t="s">
        <v>5117</v>
      </c>
      <c r="CL434" s="18">
        <v>2</v>
      </c>
      <c r="CM434" s="18"/>
      <c r="CN434" s="18"/>
      <c r="CO434" s="21">
        <v>46234</v>
      </c>
      <c r="CP434" s="18" t="s">
        <v>5079</v>
      </c>
      <c r="CQ434" s="18"/>
      <c r="CR434" s="21"/>
      <c r="CS434" s="18"/>
      <c r="CT434" s="31"/>
      <c r="CU434" s="33"/>
      <c r="CV434" s="67" t="str">
        <f>FLEET7[[#This Row],[Category]]</f>
        <v>Pickup Truck</v>
      </c>
      <c r="CW434" s="22" t="str">
        <f t="shared" si="12"/>
        <v>PT-20S</v>
      </c>
      <c r="CX434" s="22" t="str">
        <f>IFERROR(TRIM(MID(FLEET7[[#This Row],[Secondary Asset Identifier]], FIND(" - ", FLEET7[[#This Row],[Secondary Asset Identifier]]) + 3, LEN(FLEET7[[#This Row],[Secondary Asset Identifier]]))),FLEET7[[#This Row],[Emp ID]])</f>
        <v>Chavez, Obaldo S</v>
      </c>
      <c r="CY4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CHAOBA</v>
      </c>
      <c r="CZ434" s="22" t="str">
        <f>FLEET7[[#This Row],[Assigned]]</f>
        <v>Chavez, Obaldo S</v>
      </c>
      <c r="DA434" s="22" t="str">
        <f t="shared" si="13"/>
        <v>PT-20S</v>
      </c>
    </row>
    <row r="435" spans="1:105" x14ac:dyDescent="0.3">
      <c r="A435" s="17" t="s">
        <v>5060</v>
      </c>
      <c r="B435" s="18" t="s">
        <v>5061</v>
      </c>
      <c r="C435" s="18" t="s">
        <v>738</v>
      </c>
      <c r="D435" s="18" t="s">
        <v>5062</v>
      </c>
      <c r="E435" s="18" t="s">
        <v>571</v>
      </c>
      <c r="F435" s="18" t="s">
        <v>583</v>
      </c>
      <c r="G435" s="18">
        <v>2021</v>
      </c>
      <c r="H435" s="18" t="s">
        <v>5063</v>
      </c>
      <c r="I435" s="19" t="s">
        <v>5082</v>
      </c>
      <c r="J435" s="18"/>
      <c r="K435" s="20">
        <v>45789.427905092598</v>
      </c>
      <c r="L435" s="18" t="s">
        <v>5065</v>
      </c>
      <c r="M435" s="18"/>
      <c r="N435" s="18"/>
      <c r="O435" s="18"/>
      <c r="P435" s="18"/>
      <c r="Q435" s="18"/>
      <c r="R435" s="18" t="s">
        <v>8252</v>
      </c>
      <c r="S435" s="18"/>
      <c r="T435" s="18" t="s">
        <v>5067</v>
      </c>
      <c r="U435" s="18" t="s">
        <v>5068</v>
      </c>
      <c r="V435" s="18">
        <v>630</v>
      </c>
      <c r="W435" s="18">
        <v>150060.6</v>
      </c>
      <c r="X435" s="18">
        <v>150060.6</v>
      </c>
      <c r="Y435" s="18">
        <v>6832</v>
      </c>
      <c r="Z435" s="18">
        <v>6832</v>
      </c>
      <c r="AA435" s="18" t="s">
        <v>7963</v>
      </c>
      <c r="AB435" s="18" t="s">
        <v>737</v>
      </c>
      <c r="AC435" s="18"/>
      <c r="AD435" s="18" t="s">
        <v>736</v>
      </c>
      <c r="AE435" s="18" t="s">
        <v>5069</v>
      </c>
      <c r="AF435" s="18"/>
      <c r="AG435" s="18"/>
      <c r="AH435" s="18" t="s">
        <v>691</v>
      </c>
      <c r="AI435" s="18"/>
      <c r="AJ435" s="18"/>
      <c r="AK435" s="18"/>
      <c r="AL435" s="18"/>
      <c r="AM435" s="18"/>
      <c r="AN435" s="18"/>
      <c r="AO435" s="18" t="s">
        <v>5070</v>
      </c>
      <c r="AP435" s="18" t="s">
        <v>5071</v>
      </c>
      <c r="AQ435" s="18">
        <v>0</v>
      </c>
      <c r="AR435" s="18">
        <v>0</v>
      </c>
      <c r="AS435" s="18" t="s">
        <v>5879</v>
      </c>
      <c r="AT435" s="18">
        <v>0</v>
      </c>
      <c r="AU435" s="18">
        <v>0</v>
      </c>
      <c r="AV435" s="18">
        <v>0</v>
      </c>
      <c r="AW435" s="18">
        <v>0</v>
      </c>
      <c r="AX435" s="18" t="s">
        <v>735</v>
      </c>
      <c r="AY435" s="18"/>
      <c r="AZ435" s="18">
        <v>0</v>
      </c>
      <c r="BA435" s="18">
        <v>0</v>
      </c>
      <c r="BB435" s="18">
        <v>0</v>
      </c>
      <c r="BC435" s="18"/>
      <c r="BD435" s="18"/>
      <c r="BE435" s="18"/>
      <c r="BF435" s="18" t="s">
        <v>646</v>
      </c>
      <c r="BG435" s="18"/>
      <c r="BH435" s="18"/>
      <c r="BI435" s="18"/>
      <c r="BJ435" s="18"/>
      <c r="BK435" s="18"/>
      <c r="BL435" s="18"/>
      <c r="BM435" s="18"/>
      <c r="BN435" s="18"/>
      <c r="BO435" s="18"/>
      <c r="BP435" s="18"/>
      <c r="BQ435" s="18"/>
      <c r="BR435" s="18"/>
      <c r="BS435" s="18"/>
      <c r="BT435" s="18"/>
      <c r="BU435" s="18"/>
      <c r="BV435" s="18"/>
      <c r="BW435" s="18"/>
      <c r="BX435" s="18"/>
      <c r="BY435" s="18"/>
      <c r="BZ435" s="18"/>
      <c r="CA435" s="18"/>
      <c r="CB435" s="18"/>
      <c r="CC435" s="18"/>
      <c r="CD435" s="18"/>
      <c r="CE435" s="18"/>
      <c r="CF435" s="18"/>
      <c r="CG435" s="18"/>
      <c r="CH435" s="18"/>
      <c r="CI435" s="18"/>
      <c r="CJ435" s="18" t="s">
        <v>5072</v>
      </c>
      <c r="CK435" s="18" t="s">
        <v>5269</v>
      </c>
      <c r="CL435" s="18">
        <v>2</v>
      </c>
      <c r="CM435" s="18"/>
      <c r="CN435" s="18"/>
      <c r="CO435" s="21">
        <v>45869</v>
      </c>
      <c r="CP435" s="18" t="s">
        <v>5073</v>
      </c>
      <c r="CQ435" s="18"/>
      <c r="CR435" s="21"/>
      <c r="CS435" s="18"/>
      <c r="CT435" s="31"/>
      <c r="CU435" s="33"/>
      <c r="CV435" s="67" t="str">
        <f>FLEET7[[#This Row],[Category]]</f>
        <v>Pickup Truck</v>
      </c>
      <c r="CW435" s="22" t="str">
        <f t="shared" si="12"/>
        <v>PT-213</v>
      </c>
      <c r="CX435" s="22" t="str">
        <f>IFERROR(TRIM(MID(FLEET7[[#This Row],[Secondary Asset Identifier]], FIND(" - ", FLEET7[[#This Row],[Secondary Asset Identifier]]) + 3, LEN(FLEET7[[#This Row],[Secondary Asset Identifier]]))),FLEET7[[#This Row],[Emp ID]])</f>
        <v>Flores Jr, Catalino</v>
      </c>
      <c r="CY4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240036</v>
      </c>
      <c r="CZ435" s="22" t="str">
        <f>FLEET7[[#This Row],[Assigned]]</f>
        <v>Flores Jr, Catalino</v>
      </c>
      <c r="DA435" s="22" t="str">
        <f t="shared" si="13"/>
        <v>PT-213</v>
      </c>
    </row>
    <row r="436" spans="1:105" x14ac:dyDescent="0.3">
      <c r="A436" s="17" t="s">
        <v>5060</v>
      </c>
      <c r="B436" s="18" t="s">
        <v>5061</v>
      </c>
      <c r="C436" s="18" t="s">
        <v>734</v>
      </c>
      <c r="D436" s="18" t="s">
        <v>5062</v>
      </c>
      <c r="E436" s="18" t="s">
        <v>571</v>
      </c>
      <c r="F436" s="18" t="s">
        <v>583</v>
      </c>
      <c r="G436" s="18">
        <v>2022</v>
      </c>
      <c r="H436" s="18" t="s">
        <v>5063</v>
      </c>
      <c r="I436" s="19" t="s">
        <v>5064</v>
      </c>
      <c r="J436" s="18"/>
      <c r="K436" s="20">
        <v>45789.338668981502</v>
      </c>
      <c r="L436" s="18" t="s">
        <v>5164</v>
      </c>
      <c r="M436" s="18"/>
      <c r="N436" s="18"/>
      <c r="O436" s="18"/>
      <c r="P436" s="18"/>
      <c r="Q436" s="18"/>
      <c r="R436" s="18" t="s">
        <v>5066</v>
      </c>
      <c r="S436" s="18"/>
      <c r="T436" s="18" t="s">
        <v>5067</v>
      </c>
      <c r="U436" s="18" t="s">
        <v>5068</v>
      </c>
      <c r="V436" s="18">
        <v>180</v>
      </c>
      <c r="W436" s="18">
        <v>89253.6</v>
      </c>
      <c r="X436" s="18">
        <v>89253.6</v>
      </c>
      <c r="Y436" s="18">
        <v>5702</v>
      </c>
      <c r="Z436" s="18">
        <v>5702</v>
      </c>
      <c r="AA436" s="18" t="s">
        <v>7964</v>
      </c>
      <c r="AB436" s="18" t="s">
        <v>733</v>
      </c>
      <c r="AC436" s="18"/>
      <c r="AD436" s="18" t="s">
        <v>732</v>
      </c>
      <c r="AE436" s="18" t="s">
        <v>5069</v>
      </c>
      <c r="AF436" s="18"/>
      <c r="AG436" s="18"/>
      <c r="AH436" s="18" t="s">
        <v>731</v>
      </c>
      <c r="AI436" s="18"/>
      <c r="AJ436" s="18"/>
      <c r="AK436" s="18"/>
      <c r="AL436" s="18"/>
      <c r="AM436" s="18"/>
      <c r="AN436" s="18"/>
      <c r="AO436" s="18" t="s">
        <v>5070</v>
      </c>
      <c r="AP436" s="18" t="s">
        <v>5071</v>
      </c>
      <c r="AQ436" s="18">
        <v>0</v>
      </c>
      <c r="AR436" s="18">
        <v>0</v>
      </c>
      <c r="AS436" s="18" t="s">
        <v>5879</v>
      </c>
      <c r="AT436" s="18">
        <v>0</v>
      </c>
      <c r="AU436" s="18">
        <v>0</v>
      </c>
      <c r="AV436" s="18">
        <v>0</v>
      </c>
      <c r="AW436" s="18">
        <v>0</v>
      </c>
      <c r="AX436" s="18" t="s">
        <v>730</v>
      </c>
      <c r="AY436" s="18"/>
      <c r="AZ436" s="18">
        <v>0</v>
      </c>
      <c r="BA436" s="18">
        <v>0</v>
      </c>
      <c r="BB436" s="18">
        <v>0</v>
      </c>
      <c r="BC436" s="18"/>
      <c r="BD436" s="18"/>
      <c r="BE436" s="18"/>
      <c r="BF436" s="18" t="s">
        <v>631</v>
      </c>
      <c r="BG436" s="18"/>
      <c r="BH436" s="18"/>
      <c r="BI436" s="18"/>
      <c r="BJ436" s="18"/>
      <c r="BK436" s="18"/>
      <c r="BL436" s="18"/>
      <c r="BM436" s="18"/>
      <c r="BN436" s="18"/>
      <c r="BO436" s="18"/>
      <c r="BP436" s="18"/>
      <c r="BQ436" s="18"/>
      <c r="BR436" s="18"/>
      <c r="BS436" s="18"/>
      <c r="BT436" s="18"/>
      <c r="BU436" s="18"/>
      <c r="BV436" s="18"/>
      <c r="BW436" s="18"/>
      <c r="BX436" s="18"/>
      <c r="BY436" s="18"/>
      <c r="BZ436" s="18"/>
      <c r="CA436" s="18"/>
      <c r="CB436" s="18"/>
      <c r="CC436" s="18"/>
      <c r="CD436" s="18"/>
      <c r="CE436" s="18"/>
      <c r="CF436" s="18"/>
      <c r="CG436" s="18"/>
      <c r="CH436" s="18"/>
      <c r="CI436" s="18"/>
      <c r="CJ436" s="18" t="s">
        <v>5072</v>
      </c>
      <c r="CK436" s="18" t="s">
        <v>7762</v>
      </c>
      <c r="CL436" s="18">
        <v>2</v>
      </c>
      <c r="CM436" s="18"/>
      <c r="CN436" s="18"/>
      <c r="CO436" s="21">
        <v>45808</v>
      </c>
      <c r="CP436" s="18" t="s">
        <v>5073</v>
      </c>
      <c r="CQ436" s="18"/>
      <c r="CR436" s="21"/>
      <c r="CS436" s="18"/>
      <c r="CT436" s="31"/>
      <c r="CU436" s="33"/>
      <c r="CV436" s="67" t="str">
        <f>FLEET7[[#This Row],[Category]]</f>
        <v>Pickup Truck</v>
      </c>
      <c r="CW436" s="22" t="str">
        <f t="shared" si="12"/>
        <v>PT-215</v>
      </c>
      <c r="CX436" s="22" t="str">
        <f>IFERROR(TRIM(MID(FLEET7[[#This Row],[Secondary Asset Identifier]], FIND(" - ", FLEET7[[#This Row],[Secondary Asset Identifier]]) + 3, LEN(FLEET7[[#This Row],[Secondary Asset Identifier]]))),FLEET7[[#This Row],[Emp ID]])</f>
        <v>Lemon Jr, Ernest S</v>
      </c>
      <c r="CY4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240263</v>
      </c>
      <c r="CZ436" s="22" t="str">
        <f>FLEET7[[#This Row],[Assigned]]</f>
        <v>Lemon Jr, Ernest S</v>
      </c>
      <c r="DA436" s="22" t="str">
        <f t="shared" si="13"/>
        <v>PT-215</v>
      </c>
    </row>
    <row r="437" spans="1:105" x14ac:dyDescent="0.3">
      <c r="A437" s="17" t="s">
        <v>5060</v>
      </c>
      <c r="B437" s="18" t="s">
        <v>5061</v>
      </c>
      <c r="C437" s="18" t="s">
        <v>3750</v>
      </c>
      <c r="D437" s="18" t="s">
        <v>5062</v>
      </c>
      <c r="E437" s="18" t="s">
        <v>571</v>
      </c>
      <c r="F437" s="18" t="s">
        <v>583</v>
      </c>
      <c r="G437" s="18">
        <v>2022</v>
      </c>
      <c r="H437" s="18" t="s">
        <v>5063</v>
      </c>
      <c r="I437" s="19" t="s">
        <v>5082</v>
      </c>
      <c r="J437" s="18"/>
      <c r="K437" s="20">
        <v>45789.291331018503</v>
      </c>
      <c r="L437" s="18" t="s">
        <v>5164</v>
      </c>
      <c r="M437" s="18"/>
      <c r="N437" s="18"/>
      <c r="O437" s="18"/>
      <c r="P437" s="18"/>
      <c r="Q437" s="18"/>
      <c r="R437" s="18" t="s">
        <v>5066</v>
      </c>
      <c r="S437" s="18"/>
      <c r="T437" s="18" t="s">
        <v>5067</v>
      </c>
      <c r="U437" s="18" t="s">
        <v>5068</v>
      </c>
      <c r="V437" s="18">
        <v>401</v>
      </c>
      <c r="W437" s="18">
        <v>73180.3</v>
      </c>
      <c r="X437" s="18">
        <v>73180.3</v>
      </c>
      <c r="Y437" s="18">
        <v>3375</v>
      </c>
      <c r="Z437" s="18">
        <v>3375</v>
      </c>
      <c r="AA437" s="18" t="s">
        <v>7965</v>
      </c>
      <c r="AB437" s="18" t="s">
        <v>729</v>
      </c>
      <c r="AC437" s="18"/>
      <c r="AD437" s="18" t="s">
        <v>728</v>
      </c>
      <c r="AE437" s="18" t="s">
        <v>5069</v>
      </c>
      <c r="AF437" s="18"/>
      <c r="AG437" s="18"/>
      <c r="AH437" s="19" t="s">
        <v>3767</v>
      </c>
      <c r="AI437" s="18"/>
      <c r="AJ437" s="18"/>
      <c r="AK437" s="18"/>
      <c r="AL437" s="18"/>
      <c r="AM437" s="18"/>
      <c r="AN437" s="18"/>
      <c r="AO437" s="18" t="s">
        <v>5070</v>
      </c>
      <c r="AP437" s="18" t="s">
        <v>5071</v>
      </c>
      <c r="AQ437" s="18">
        <v>0</v>
      </c>
      <c r="AR437" s="18">
        <v>0</v>
      </c>
      <c r="AS437" s="18" t="s">
        <v>5879</v>
      </c>
      <c r="AT437" s="18">
        <v>0</v>
      </c>
      <c r="AU437" s="18">
        <v>0</v>
      </c>
      <c r="AV437" s="18">
        <v>0</v>
      </c>
      <c r="AW437" s="18">
        <v>0</v>
      </c>
      <c r="AX437" s="18" t="s">
        <v>727</v>
      </c>
      <c r="AY437" s="18"/>
      <c r="AZ437" s="18">
        <v>0</v>
      </c>
      <c r="BA437" s="18">
        <v>0</v>
      </c>
      <c r="BB437" s="18">
        <v>0</v>
      </c>
      <c r="BC437" s="18"/>
      <c r="BD437" s="18"/>
      <c r="BE437" s="18"/>
      <c r="BF437" s="18" t="s">
        <v>681</v>
      </c>
      <c r="BG437" s="18"/>
      <c r="BH437" s="18"/>
      <c r="BI437" s="18"/>
      <c r="BJ437" s="18"/>
      <c r="BK437" s="18"/>
      <c r="BL437" s="18"/>
      <c r="BM437" s="18"/>
      <c r="BN437" s="18"/>
      <c r="BO437" s="18"/>
      <c r="BP437" s="18"/>
      <c r="BQ437" s="18"/>
      <c r="BR437" s="18"/>
      <c r="BS437" s="18"/>
      <c r="BT437" s="18"/>
      <c r="BU437" s="18"/>
      <c r="BV437" s="18"/>
      <c r="BW437" s="18"/>
      <c r="BX437" s="18"/>
      <c r="BY437" s="18"/>
      <c r="BZ437" s="18"/>
      <c r="CA437" s="18"/>
      <c r="CB437" s="18"/>
      <c r="CC437" s="18"/>
      <c r="CD437" s="18"/>
      <c r="CE437" s="18"/>
      <c r="CF437" s="18"/>
      <c r="CG437" s="18"/>
      <c r="CH437" s="18"/>
      <c r="CI437" s="18"/>
      <c r="CJ437" s="18" t="s">
        <v>5072</v>
      </c>
      <c r="CK437" s="18" t="s">
        <v>5216</v>
      </c>
      <c r="CL437" s="18">
        <v>2</v>
      </c>
      <c r="CM437" s="18"/>
      <c r="CN437" s="18"/>
      <c r="CO437" s="21">
        <v>45869</v>
      </c>
      <c r="CP437" s="21" t="s">
        <v>5073</v>
      </c>
      <c r="CQ437" s="18"/>
      <c r="CR437" s="21"/>
      <c r="CS437" s="18"/>
      <c r="CT437" s="31"/>
      <c r="CU437" s="33"/>
      <c r="CV437" s="67" t="str">
        <f>FLEET7[[#This Row],[Category]]</f>
        <v>Pickup Truck</v>
      </c>
      <c r="CW437" s="22" t="str">
        <f t="shared" si="12"/>
        <v>PT-218</v>
      </c>
      <c r="CX437" s="22" t="str">
        <f>IFERROR(TRIM(MID(FLEET7[[#This Row],[Secondary Asset Identifier]], FIND(" - ", FLEET7[[#This Row],[Secondary Asset Identifier]]) + 3, LEN(FLEET7[[#This Row],[Secondary Asset Identifier]]))),FLEET7[[#This Row],[Emp ID]])</f>
        <v>Hammons, Michael A</v>
      </c>
      <c r="CY4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230018</v>
      </c>
      <c r="CZ437" s="22" t="str">
        <f>FLEET7[[#This Row],[Assigned]]</f>
        <v>Hammons, Michael A</v>
      </c>
      <c r="DA437" s="22" t="str">
        <f t="shared" si="13"/>
        <v>PT-218</v>
      </c>
    </row>
    <row r="438" spans="1:105" x14ac:dyDescent="0.3">
      <c r="A438" s="17" t="s">
        <v>5060</v>
      </c>
      <c r="B438" s="18" t="s">
        <v>5061</v>
      </c>
      <c r="C438" s="18" t="s">
        <v>726</v>
      </c>
      <c r="D438" s="18" t="s">
        <v>5062</v>
      </c>
      <c r="E438" s="18" t="s">
        <v>571</v>
      </c>
      <c r="F438" s="18" t="s">
        <v>583</v>
      </c>
      <c r="G438" s="18">
        <v>2022</v>
      </c>
      <c r="H438" s="18" t="s">
        <v>5063</v>
      </c>
      <c r="I438" s="19" t="s">
        <v>5082</v>
      </c>
      <c r="J438" s="18"/>
      <c r="K438" s="20">
        <v>45789.422071759298</v>
      </c>
      <c r="L438" s="18" t="s">
        <v>5164</v>
      </c>
      <c r="M438" s="18"/>
      <c r="N438" s="18"/>
      <c r="O438" s="18"/>
      <c r="P438" s="18"/>
      <c r="Q438" s="18"/>
      <c r="R438" s="18" t="s">
        <v>8478</v>
      </c>
      <c r="S438" s="18"/>
      <c r="T438" s="18" t="s">
        <v>5067</v>
      </c>
      <c r="U438" s="18" t="s">
        <v>5068</v>
      </c>
      <c r="V438" s="18">
        <v>629</v>
      </c>
      <c r="W438" s="18">
        <v>34902.699999999997</v>
      </c>
      <c r="X438" s="18">
        <v>35744.699999999997</v>
      </c>
      <c r="Y438" s="18">
        <v>2373</v>
      </c>
      <c r="Z438" s="18">
        <v>2373</v>
      </c>
      <c r="AA438" s="18" t="s">
        <v>7860</v>
      </c>
      <c r="AB438" s="18" t="s">
        <v>725</v>
      </c>
      <c r="AC438" s="18" t="s">
        <v>5678</v>
      </c>
      <c r="AD438" s="18" t="s">
        <v>724</v>
      </c>
      <c r="AE438" s="18" t="s">
        <v>5069</v>
      </c>
      <c r="AF438" s="18"/>
      <c r="AG438" s="18"/>
      <c r="AH438" s="18" t="s">
        <v>723</v>
      </c>
      <c r="AI438" s="18"/>
      <c r="AJ438" s="18"/>
      <c r="AK438" s="18"/>
      <c r="AL438" s="18"/>
      <c r="AM438" s="18"/>
      <c r="AN438" s="18"/>
      <c r="AO438" s="18" t="s">
        <v>5070</v>
      </c>
      <c r="AP438" s="18" t="s">
        <v>5071</v>
      </c>
      <c r="AQ438" s="18">
        <v>0</v>
      </c>
      <c r="AR438" s="18">
        <v>0</v>
      </c>
      <c r="AS438" s="18" t="s">
        <v>5879</v>
      </c>
      <c r="AT438" s="18">
        <v>0</v>
      </c>
      <c r="AU438" s="18">
        <v>0</v>
      </c>
      <c r="AV438" s="18">
        <v>0</v>
      </c>
      <c r="AW438" s="18">
        <v>0</v>
      </c>
      <c r="AX438" s="18" t="s">
        <v>722</v>
      </c>
      <c r="AY438" s="18"/>
      <c r="AZ438" s="18">
        <v>0</v>
      </c>
      <c r="BA438" s="18">
        <v>0</v>
      </c>
      <c r="BB438" s="18">
        <v>0</v>
      </c>
      <c r="BC438" s="18"/>
      <c r="BD438" s="18"/>
      <c r="BE438" s="18"/>
      <c r="BF438" s="18" t="s">
        <v>642</v>
      </c>
      <c r="BG438" s="18"/>
      <c r="BH438" s="18"/>
      <c r="BI438" s="18"/>
      <c r="BJ438" s="18"/>
      <c r="BK438" s="18"/>
      <c r="BL438" s="18"/>
      <c r="BM438" s="18"/>
      <c r="BN438" s="18"/>
      <c r="BO438" s="18"/>
      <c r="BP438" s="18"/>
      <c r="BQ438" s="18"/>
      <c r="BR438" s="18"/>
      <c r="BS438" s="18"/>
      <c r="BT438" s="18"/>
      <c r="BU438" s="18"/>
      <c r="BV438" s="18"/>
      <c r="BW438" s="18"/>
      <c r="BX438" s="18"/>
      <c r="BY438" s="18"/>
      <c r="BZ438" s="18"/>
      <c r="CA438" s="18"/>
      <c r="CB438" s="18"/>
      <c r="CC438" s="18"/>
      <c r="CD438" s="18"/>
      <c r="CE438" s="18"/>
      <c r="CF438" s="18"/>
      <c r="CG438" s="18"/>
      <c r="CH438" s="18"/>
      <c r="CI438" s="18"/>
      <c r="CJ438" s="18" t="s">
        <v>5072</v>
      </c>
      <c r="CK438" s="18" t="s">
        <v>5679</v>
      </c>
      <c r="CL438" s="18"/>
      <c r="CM438" s="18"/>
      <c r="CN438" s="18"/>
      <c r="CO438" s="21">
        <v>46053</v>
      </c>
      <c r="CP438" s="18" t="s">
        <v>5073</v>
      </c>
      <c r="CQ438" s="18"/>
      <c r="CR438" s="21"/>
      <c r="CS438" s="18"/>
      <c r="CT438" s="31"/>
      <c r="CU438" s="33"/>
      <c r="CV438" s="67" t="str">
        <f>FLEET7[[#This Row],[Category]]</f>
        <v>Pickup Truck</v>
      </c>
      <c r="CW438" s="22" t="str">
        <f t="shared" si="12"/>
        <v>PT-219</v>
      </c>
      <c r="CX438" s="22" t="str">
        <f>IFERROR(TRIM(MID(FLEET7[[#This Row],[Secondary Asset Identifier]], FIND(" - ", FLEET7[[#This Row],[Secondary Asset Identifier]]) + 3, LEN(FLEET7[[#This Row],[Secondary Asset Identifier]]))),FLEET7[[#This Row],[Emp ID]])</f>
        <v>Lopez, Valentin</v>
      </c>
      <c r="CY4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240054</v>
      </c>
      <c r="CZ438" s="22" t="str">
        <f>FLEET7[[#This Row],[Assigned]]</f>
        <v>Lopez, Valentin</v>
      </c>
      <c r="DA438" s="22" t="str">
        <f t="shared" si="13"/>
        <v>PT-219</v>
      </c>
    </row>
    <row r="439" spans="1:105" x14ac:dyDescent="0.3">
      <c r="A439" s="17" t="s">
        <v>5060</v>
      </c>
      <c r="B439" s="18" t="s">
        <v>5061</v>
      </c>
      <c r="C439" s="18" t="s">
        <v>4958</v>
      </c>
      <c r="D439" s="18" t="s">
        <v>5062</v>
      </c>
      <c r="E439" s="18" t="s">
        <v>571</v>
      </c>
      <c r="F439" s="18" t="s">
        <v>878</v>
      </c>
      <c r="G439" s="18">
        <v>2024</v>
      </c>
      <c r="H439" s="18" t="s">
        <v>5074</v>
      </c>
      <c r="I439" s="19" t="s">
        <v>5806</v>
      </c>
      <c r="J439" s="18"/>
      <c r="K439" s="20">
        <v>45788.836585648103</v>
      </c>
      <c r="L439" s="18" t="s">
        <v>5191</v>
      </c>
      <c r="M439" s="18"/>
      <c r="N439" s="18"/>
      <c r="O439" s="18"/>
      <c r="P439" s="18"/>
      <c r="Q439" s="18"/>
      <c r="R439" s="18" t="s">
        <v>5417</v>
      </c>
      <c r="S439" s="18"/>
      <c r="T439" s="18" t="s">
        <v>5067</v>
      </c>
      <c r="U439" s="18" t="s">
        <v>1360</v>
      </c>
      <c r="V439" s="18">
        <v>238</v>
      </c>
      <c r="W439" s="18">
        <v>7202.5</v>
      </c>
      <c r="X439" s="18">
        <v>7202.5</v>
      </c>
      <c r="Y439" s="18">
        <v>331</v>
      </c>
      <c r="Z439" s="18">
        <v>331</v>
      </c>
      <c r="AA439" s="18" t="s">
        <v>5807</v>
      </c>
      <c r="AB439" s="18" t="s">
        <v>5808</v>
      </c>
      <c r="AC439" s="18" t="s">
        <v>7612</v>
      </c>
      <c r="AD439" s="18" t="s">
        <v>7613</v>
      </c>
      <c r="AE439" s="18" t="s">
        <v>5069</v>
      </c>
      <c r="AF439" s="18"/>
      <c r="AG439" s="18"/>
      <c r="AH439" s="18"/>
      <c r="AI439" s="18"/>
      <c r="AJ439" s="18"/>
      <c r="AK439" s="18"/>
      <c r="AL439" s="18"/>
      <c r="AM439" s="18"/>
      <c r="AN439" s="18"/>
      <c r="AO439" s="18" t="s">
        <v>5070</v>
      </c>
      <c r="AP439" s="18"/>
      <c r="AQ439" s="18">
        <v>0</v>
      </c>
      <c r="AR439" s="18">
        <v>0</v>
      </c>
      <c r="AS439" s="18" t="s">
        <v>5879</v>
      </c>
      <c r="AT439" s="18">
        <v>0</v>
      </c>
      <c r="AU439" s="18">
        <v>0</v>
      </c>
      <c r="AV439" s="18">
        <v>0</v>
      </c>
      <c r="AW439" s="18">
        <v>0</v>
      </c>
      <c r="AX439" s="18" t="s">
        <v>7614</v>
      </c>
      <c r="AY439" s="18"/>
      <c r="AZ439" s="18"/>
      <c r="BA439" s="18"/>
      <c r="BB439" s="18"/>
      <c r="BC439" s="18"/>
      <c r="BD439" s="18"/>
      <c r="BE439" s="18"/>
      <c r="BF439" s="18" t="s">
        <v>612</v>
      </c>
      <c r="BG439" s="18"/>
      <c r="BH439" s="18"/>
      <c r="BI439" s="18"/>
      <c r="BJ439" s="18"/>
      <c r="BK439" s="18"/>
      <c r="BL439" s="18"/>
      <c r="BM439" s="18"/>
      <c r="BN439" s="18"/>
      <c r="BO439" s="18"/>
      <c r="BP439" s="18"/>
      <c r="BQ439" s="18"/>
      <c r="BR439" s="18"/>
      <c r="BS439" s="18"/>
      <c r="BT439" s="18"/>
      <c r="BU439" s="18"/>
      <c r="BV439" s="18"/>
      <c r="BW439" s="18"/>
      <c r="BX439" s="18"/>
      <c r="BY439" s="18"/>
      <c r="BZ439" s="18"/>
      <c r="CA439" s="18"/>
      <c r="CB439" s="18"/>
      <c r="CC439" s="18"/>
      <c r="CD439" s="18"/>
      <c r="CE439" s="18"/>
      <c r="CF439" s="18"/>
      <c r="CG439" s="18"/>
      <c r="CH439" s="18"/>
      <c r="CI439" s="18"/>
      <c r="CJ439" s="18" t="s">
        <v>5072</v>
      </c>
      <c r="CK439" s="18" t="s">
        <v>5987</v>
      </c>
      <c r="CL439" s="18">
        <v>2</v>
      </c>
      <c r="CM439" s="18"/>
      <c r="CN439" s="18"/>
      <c r="CO439" s="21">
        <v>46295</v>
      </c>
      <c r="CP439" s="18" t="s">
        <v>5079</v>
      </c>
      <c r="CQ439" s="18"/>
      <c r="CR439" s="21"/>
      <c r="CS439" s="18"/>
      <c r="CT439" s="31"/>
      <c r="CU439" s="33"/>
      <c r="CV439" s="67" t="str">
        <f>FLEET7[[#This Row],[Category]]</f>
        <v>Heavy Truck</v>
      </c>
      <c r="CW439" s="22" t="str">
        <f t="shared" si="12"/>
        <v>PT-21S</v>
      </c>
      <c r="CX439" s="22" t="str">
        <f>IFERROR(TRIM(MID(FLEET7[[#This Row],[Secondary Asset Identifier]], FIND(" - ", FLEET7[[#This Row],[Secondary Asset Identifier]]) + 3, LEN(FLEET7[[#This Row],[Secondary Asset Identifier]]))),FLEET7[[#This Row],[Emp ID]])</f>
        <v>RED44664</v>
      </c>
      <c r="CY4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RED44664</v>
      </c>
      <c r="CZ439" s="22" t="str">
        <f>FLEET7[[#This Row],[Assigned]]</f>
        <v>RED44664</v>
      </c>
      <c r="DA439" s="22" t="str">
        <f t="shared" si="13"/>
        <v>PT-21S</v>
      </c>
    </row>
    <row r="440" spans="1:105" x14ac:dyDescent="0.3">
      <c r="A440" s="17" t="s">
        <v>5060</v>
      </c>
      <c r="B440" s="18" t="s">
        <v>5061</v>
      </c>
      <c r="C440" s="18" t="s">
        <v>721</v>
      </c>
      <c r="D440" s="18" t="s">
        <v>5062</v>
      </c>
      <c r="E440" s="18" t="s">
        <v>571</v>
      </c>
      <c r="F440" s="18" t="s">
        <v>635</v>
      </c>
      <c r="G440" s="18">
        <v>2022</v>
      </c>
      <c r="H440" s="18" t="s">
        <v>5063</v>
      </c>
      <c r="I440" s="19" t="s">
        <v>5080</v>
      </c>
      <c r="J440" s="18"/>
      <c r="K440" s="20">
        <v>45789.153622685197</v>
      </c>
      <c r="L440" s="18" t="s">
        <v>5164</v>
      </c>
      <c r="M440" s="18"/>
      <c r="N440" s="18"/>
      <c r="O440" s="18"/>
      <c r="P440" s="18"/>
      <c r="Q440" s="18"/>
      <c r="R440" s="18" t="s">
        <v>8553</v>
      </c>
      <c r="S440" s="18" t="s">
        <v>538</v>
      </c>
      <c r="T440" s="18" t="s">
        <v>5067</v>
      </c>
      <c r="U440" s="18" t="s">
        <v>5068</v>
      </c>
      <c r="V440" s="18">
        <v>633</v>
      </c>
      <c r="W440" s="18">
        <v>47691.5</v>
      </c>
      <c r="X440" s="18">
        <v>47691.5</v>
      </c>
      <c r="Y440" s="18">
        <v>1673</v>
      </c>
      <c r="Z440" s="18">
        <v>1673</v>
      </c>
      <c r="AA440" s="18" t="s">
        <v>7966</v>
      </c>
      <c r="AB440" s="18" t="s">
        <v>720</v>
      </c>
      <c r="AC440" s="18"/>
      <c r="AD440" s="18" t="s">
        <v>719</v>
      </c>
      <c r="AE440" s="18" t="s">
        <v>5069</v>
      </c>
      <c r="AF440" s="18"/>
      <c r="AG440" s="18"/>
      <c r="AH440" s="18" t="s">
        <v>687</v>
      </c>
      <c r="AI440" s="18"/>
      <c r="AJ440" s="18"/>
      <c r="AK440" s="18"/>
      <c r="AL440" s="18"/>
      <c r="AM440" s="18"/>
      <c r="AN440" s="18"/>
      <c r="AO440" s="18" t="s">
        <v>5070</v>
      </c>
      <c r="AP440" s="18" t="s">
        <v>5071</v>
      </c>
      <c r="AQ440" s="18">
        <v>0</v>
      </c>
      <c r="AR440" s="18">
        <v>0</v>
      </c>
      <c r="AS440" s="18" t="s">
        <v>5879</v>
      </c>
      <c r="AT440" s="18">
        <v>0</v>
      </c>
      <c r="AU440" s="18">
        <v>0</v>
      </c>
      <c r="AV440" s="18">
        <v>0</v>
      </c>
      <c r="AW440" s="18">
        <v>0</v>
      </c>
      <c r="AX440" s="18" t="s">
        <v>718</v>
      </c>
      <c r="AY440" s="18"/>
      <c r="AZ440" s="18">
        <v>0</v>
      </c>
      <c r="BA440" s="18">
        <v>0</v>
      </c>
      <c r="BB440" s="18">
        <v>0</v>
      </c>
      <c r="BC440" s="18"/>
      <c r="BD440" s="18"/>
      <c r="BE440" s="18"/>
      <c r="BF440" s="18" t="s">
        <v>656</v>
      </c>
      <c r="BG440" s="18"/>
      <c r="BH440" s="18"/>
      <c r="BI440" s="18"/>
      <c r="BJ440" s="18"/>
      <c r="BK440" s="18"/>
      <c r="BL440" s="18"/>
      <c r="BM440" s="18"/>
      <c r="BN440" s="18"/>
      <c r="BO440" s="18"/>
      <c r="BP440" s="18"/>
      <c r="BQ440" s="18"/>
      <c r="BR440" s="18"/>
      <c r="BS440" s="18"/>
      <c r="BT440" s="18"/>
      <c r="BU440" s="18"/>
      <c r="BV440" s="18"/>
      <c r="BW440" s="18"/>
      <c r="BX440" s="18"/>
      <c r="BY440" s="18"/>
      <c r="BZ440" s="18"/>
      <c r="CA440" s="18"/>
      <c r="CB440" s="18"/>
      <c r="CC440" s="18"/>
      <c r="CD440" s="18"/>
      <c r="CE440" s="18"/>
      <c r="CF440" s="18"/>
      <c r="CG440" s="18"/>
      <c r="CH440" s="18"/>
      <c r="CI440" s="18"/>
      <c r="CJ440" s="18" t="s">
        <v>5072</v>
      </c>
      <c r="CK440" s="18" t="s">
        <v>5090</v>
      </c>
      <c r="CL440" s="18">
        <v>2</v>
      </c>
      <c r="CM440" s="18"/>
      <c r="CN440" s="18"/>
      <c r="CO440" s="21">
        <v>45838</v>
      </c>
      <c r="CP440" s="18" t="s">
        <v>5073</v>
      </c>
      <c r="CQ440" s="18"/>
      <c r="CR440" s="21"/>
      <c r="CS440" s="18"/>
      <c r="CT440" s="31"/>
      <c r="CU440" s="33"/>
      <c r="CV440" s="67" t="str">
        <f>FLEET7[[#This Row],[Category]]</f>
        <v>Pickup Truck</v>
      </c>
      <c r="CW440" s="22" t="str">
        <f t="shared" si="12"/>
        <v>PT-224</v>
      </c>
      <c r="CX440" s="22" t="str">
        <f>IFERROR(TRIM(MID(FLEET7[[#This Row],[Secondary Asset Identifier]], FIND(" - ", FLEET7[[#This Row],[Secondary Asset Identifier]]) + 3, LEN(FLEET7[[#This Row],[Secondary Asset Identifier]]))),FLEET7[[#This Row],[Emp ID]])</f>
        <v>Pachipulusu Sreedhar, Nagesh Kumar</v>
      </c>
      <c r="CY4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210012</v>
      </c>
      <c r="CZ440" s="22" t="str">
        <f>FLEET7[[#This Row],[Assigned]]</f>
        <v>Pachipulusu Sreedhar, Nagesh Kumar</v>
      </c>
      <c r="DA440" s="22" t="str">
        <f t="shared" si="13"/>
        <v>PT-224</v>
      </c>
    </row>
    <row r="441" spans="1:105" x14ac:dyDescent="0.3">
      <c r="A441" s="17" t="s">
        <v>5060</v>
      </c>
      <c r="B441" s="18" t="s">
        <v>5061</v>
      </c>
      <c r="C441" s="18" t="s">
        <v>717</v>
      </c>
      <c r="D441" s="18" t="s">
        <v>5062</v>
      </c>
      <c r="E441" s="18" t="s">
        <v>571</v>
      </c>
      <c r="F441" s="18" t="s">
        <v>583</v>
      </c>
      <c r="G441" s="18">
        <v>2022</v>
      </c>
      <c r="H441" s="18" t="s">
        <v>5063</v>
      </c>
      <c r="I441" s="19" t="s">
        <v>5082</v>
      </c>
      <c r="J441" s="18"/>
      <c r="K441" s="20">
        <v>45789.3292939815</v>
      </c>
      <c r="L441" s="18" t="s">
        <v>5164</v>
      </c>
      <c r="M441" s="18"/>
      <c r="N441" s="18"/>
      <c r="O441" s="18"/>
      <c r="P441" s="18"/>
      <c r="Q441" s="18"/>
      <c r="R441" s="18" t="s">
        <v>7907</v>
      </c>
      <c r="S441" s="18"/>
      <c r="T441" s="18" t="s">
        <v>5067</v>
      </c>
      <c r="U441" s="18" t="s">
        <v>5068</v>
      </c>
      <c r="V441" s="18">
        <v>630</v>
      </c>
      <c r="W441" s="18">
        <v>97256.4</v>
      </c>
      <c r="X441" s="18">
        <v>97256.4</v>
      </c>
      <c r="Y441" s="18">
        <v>3736</v>
      </c>
      <c r="Z441" s="18">
        <v>3736</v>
      </c>
      <c r="AA441" s="18" t="s">
        <v>7967</v>
      </c>
      <c r="AB441" s="18" t="s">
        <v>716</v>
      </c>
      <c r="AC441" s="18"/>
      <c r="AD441" s="18" t="s">
        <v>715</v>
      </c>
      <c r="AE441" s="18" t="s">
        <v>5069</v>
      </c>
      <c r="AF441" s="18"/>
      <c r="AG441" s="18"/>
      <c r="AH441" s="18" t="s">
        <v>691</v>
      </c>
      <c r="AI441" s="18"/>
      <c r="AJ441" s="18"/>
      <c r="AK441" s="18"/>
      <c r="AL441" s="18"/>
      <c r="AM441" s="18"/>
      <c r="AN441" s="18"/>
      <c r="AO441" s="18" t="s">
        <v>5070</v>
      </c>
      <c r="AP441" s="18" t="s">
        <v>5071</v>
      </c>
      <c r="AQ441" s="18">
        <v>0</v>
      </c>
      <c r="AR441" s="18">
        <v>0</v>
      </c>
      <c r="AS441" s="18" t="s">
        <v>5879</v>
      </c>
      <c r="AT441" s="18">
        <v>0</v>
      </c>
      <c r="AU441" s="18">
        <v>0</v>
      </c>
      <c r="AV441" s="18">
        <v>0</v>
      </c>
      <c r="AW441" s="18">
        <v>0</v>
      </c>
      <c r="AX441" s="18" t="s">
        <v>714</v>
      </c>
      <c r="AY441" s="18"/>
      <c r="AZ441" s="18">
        <v>0</v>
      </c>
      <c r="BA441" s="18">
        <v>0</v>
      </c>
      <c r="BB441" s="18">
        <v>0</v>
      </c>
      <c r="BC441" s="18"/>
      <c r="BD441" s="18"/>
      <c r="BE441" s="18"/>
      <c r="BF441" s="18" t="s">
        <v>7763</v>
      </c>
      <c r="BG441" s="18"/>
      <c r="BH441" s="18"/>
      <c r="BI441" s="18"/>
      <c r="BJ441" s="18"/>
      <c r="BK441" s="18"/>
      <c r="BL441" s="18"/>
      <c r="BM441" s="18"/>
      <c r="BN441" s="18"/>
      <c r="BO441" s="18"/>
      <c r="BP441" s="18"/>
      <c r="BQ441" s="18"/>
      <c r="BR441" s="18"/>
      <c r="BS441" s="18"/>
      <c r="BT441" s="18"/>
      <c r="BU441" s="18"/>
      <c r="BV441" s="18"/>
      <c r="BW441" s="18"/>
      <c r="BX441" s="18"/>
      <c r="BY441" s="18"/>
      <c r="BZ441" s="18"/>
      <c r="CA441" s="18"/>
      <c r="CB441" s="18"/>
      <c r="CC441" s="18"/>
      <c r="CD441" s="18"/>
      <c r="CE441" s="18"/>
      <c r="CF441" s="18"/>
      <c r="CG441" s="18"/>
      <c r="CH441" s="18"/>
      <c r="CI441" s="18"/>
      <c r="CJ441" s="18" t="s">
        <v>5072</v>
      </c>
      <c r="CK441" s="18" t="s">
        <v>5618</v>
      </c>
      <c r="CL441" s="18">
        <v>2</v>
      </c>
      <c r="CM441" s="18"/>
      <c r="CN441" s="18"/>
      <c r="CO441" s="21">
        <v>46053</v>
      </c>
      <c r="CP441" s="18" t="s">
        <v>5073</v>
      </c>
      <c r="CQ441" s="18"/>
      <c r="CR441" s="21"/>
      <c r="CS441" s="18"/>
      <c r="CT441" s="31"/>
      <c r="CU441" s="33"/>
      <c r="CV441" s="67" t="str">
        <f>FLEET7[[#This Row],[Category]]</f>
        <v>Pickup Truck</v>
      </c>
      <c r="CW441" s="22" t="str">
        <f t="shared" si="12"/>
        <v>PT-226</v>
      </c>
      <c r="CX441" s="22" t="str">
        <f>IFERROR(TRIM(MID(FLEET7[[#This Row],[Secondary Asset Identifier]], FIND(" - ", FLEET7[[#This Row],[Secondary Asset Identifier]]) + 3, LEN(FLEET7[[#This Row],[Secondary Asset Identifier]]))),FLEET7[[#This Row],[Emp ID]])</f>
        <v>Flores Sr, Catalino</v>
      </c>
      <c r="CY4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240037</v>
      </c>
      <c r="CZ441" s="22" t="str">
        <f>FLEET7[[#This Row],[Assigned]]</f>
        <v>Flores Sr, Catalino</v>
      </c>
      <c r="DA441" s="22" t="str">
        <f t="shared" si="13"/>
        <v>PT-226</v>
      </c>
    </row>
    <row r="442" spans="1:105" x14ac:dyDescent="0.3">
      <c r="A442" s="17" t="s">
        <v>5060</v>
      </c>
      <c r="B442" s="18" t="s">
        <v>5061</v>
      </c>
      <c r="C442" s="18" t="s">
        <v>8554</v>
      </c>
      <c r="D442" s="18" t="s">
        <v>5062</v>
      </c>
      <c r="E442" s="18" t="s">
        <v>571</v>
      </c>
      <c r="F442" s="18" t="s">
        <v>583</v>
      </c>
      <c r="G442" s="18">
        <v>2022</v>
      </c>
      <c r="H442" s="18" t="s">
        <v>5063</v>
      </c>
      <c r="I442" s="19" t="s">
        <v>5082</v>
      </c>
      <c r="J442" s="18"/>
      <c r="K442" s="20">
        <v>45789.416689814803</v>
      </c>
      <c r="L442" s="18" t="s">
        <v>5164</v>
      </c>
      <c r="M442" s="18"/>
      <c r="N442" s="18"/>
      <c r="O442" s="18"/>
      <c r="P442" s="18"/>
      <c r="Q442" s="18"/>
      <c r="R442" s="18" t="s">
        <v>8094</v>
      </c>
      <c r="S442" s="18"/>
      <c r="T442" s="18" t="s">
        <v>5067</v>
      </c>
      <c r="U442" s="18" t="s">
        <v>5068</v>
      </c>
      <c r="V442" s="18">
        <v>633</v>
      </c>
      <c r="W442" s="18">
        <v>74783.100000000006</v>
      </c>
      <c r="X442" s="18">
        <v>74783.100000000006</v>
      </c>
      <c r="Y442" s="18">
        <v>4385</v>
      </c>
      <c r="Z442" s="18">
        <v>4385</v>
      </c>
      <c r="AA442" s="18" t="s">
        <v>7853</v>
      </c>
      <c r="AB442" s="18" t="s">
        <v>713</v>
      </c>
      <c r="AC442" s="18"/>
      <c r="AD442" s="18" t="s">
        <v>712</v>
      </c>
      <c r="AE442" s="18" t="s">
        <v>5069</v>
      </c>
      <c r="AF442" s="18"/>
      <c r="AG442" s="18"/>
      <c r="AH442" s="18" t="s">
        <v>691</v>
      </c>
      <c r="AI442" s="18"/>
      <c r="AJ442" s="18"/>
      <c r="AK442" s="18"/>
      <c r="AL442" s="18"/>
      <c r="AM442" s="18"/>
      <c r="AN442" s="18"/>
      <c r="AO442" s="18" t="s">
        <v>5070</v>
      </c>
      <c r="AP442" s="18" t="s">
        <v>5071</v>
      </c>
      <c r="AQ442" s="18">
        <v>0</v>
      </c>
      <c r="AR442" s="18">
        <v>0</v>
      </c>
      <c r="AS442" s="18" t="s">
        <v>5879</v>
      </c>
      <c r="AT442" s="18">
        <v>0</v>
      </c>
      <c r="AU442" s="18">
        <v>0</v>
      </c>
      <c r="AV442" s="18">
        <v>0</v>
      </c>
      <c r="AW442" s="18">
        <v>0</v>
      </c>
      <c r="AX442" s="18" t="s">
        <v>711</v>
      </c>
      <c r="AY442" s="18"/>
      <c r="AZ442" s="18">
        <v>0</v>
      </c>
      <c r="BA442" s="18">
        <v>0</v>
      </c>
      <c r="BB442" s="18">
        <v>0</v>
      </c>
      <c r="BC442" s="18"/>
      <c r="BD442" s="18"/>
      <c r="BE442" s="18"/>
      <c r="BF442" s="18" t="s">
        <v>792</v>
      </c>
      <c r="BG442" s="18"/>
      <c r="BH442" s="18"/>
      <c r="BI442" s="18"/>
      <c r="BJ442" s="18"/>
      <c r="BK442" s="18"/>
      <c r="BL442" s="18"/>
      <c r="BM442" s="18"/>
      <c r="BN442" s="18"/>
      <c r="BO442" s="18"/>
      <c r="BP442" s="18"/>
      <c r="BQ442" s="18"/>
      <c r="BR442" s="18"/>
      <c r="BS442" s="18"/>
      <c r="BT442" s="18"/>
      <c r="BU442" s="18"/>
      <c r="BV442" s="18"/>
      <c r="BW442" s="18"/>
      <c r="BX442" s="18"/>
      <c r="BY442" s="18"/>
      <c r="BZ442" s="18"/>
      <c r="CA442" s="18"/>
      <c r="CB442" s="18"/>
      <c r="CC442" s="18"/>
      <c r="CD442" s="18"/>
      <c r="CE442" s="18"/>
      <c r="CF442" s="18"/>
      <c r="CG442" s="18"/>
      <c r="CH442" s="18"/>
      <c r="CI442" s="18"/>
      <c r="CJ442" s="18" t="s">
        <v>5072</v>
      </c>
      <c r="CK442" s="18" t="s">
        <v>5590</v>
      </c>
      <c r="CL442" s="18">
        <v>2</v>
      </c>
      <c r="CM442" s="18"/>
      <c r="CN442" s="18"/>
      <c r="CO442" s="21">
        <v>45688</v>
      </c>
      <c r="CP442" s="18" t="s">
        <v>5073</v>
      </c>
      <c r="CQ442" s="18"/>
      <c r="CR442" s="21"/>
      <c r="CS442" s="18"/>
      <c r="CT442" s="31"/>
      <c r="CU442" s="33"/>
      <c r="CV442" s="67" t="str">
        <f>FLEET7[[#This Row],[Category]]</f>
        <v>Pickup Truck</v>
      </c>
      <c r="CW442" s="22" t="str">
        <f t="shared" si="12"/>
        <v>PT-227</v>
      </c>
      <c r="CX442" s="22" t="str">
        <f>IFERROR(TRIM(MID(FLEET7[[#This Row],[Secondary Asset Identifier]], FIND(" - ", FLEET7[[#This Row],[Secondary Asset Identifier]]) + 3, LEN(FLEET7[[#This Row],[Secondary Asset Identifier]]))),FLEET7[[#This Row],[Emp ID]])</f>
        <v>Rangel, Jose M</v>
      </c>
      <c r="CY4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240067</v>
      </c>
      <c r="CZ442" s="22" t="str">
        <f>FLEET7[[#This Row],[Assigned]]</f>
        <v>Rangel, Jose M</v>
      </c>
      <c r="DA442" s="22" t="str">
        <f t="shared" si="13"/>
        <v>PT-227</v>
      </c>
    </row>
    <row r="443" spans="1:105" x14ac:dyDescent="0.3">
      <c r="A443" s="17" t="s">
        <v>5060</v>
      </c>
      <c r="B443" s="18" t="s">
        <v>5061</v>
      </c>
      <c r="C443" s="18" t="s">
        <v>710</v>
      </c>
      <c r="D443" s="18" t="s">
        <v>5062</v>
      </c>
      <c r="E443" s="18" t="s">
        <v>571</v>
      </c>
      <c r="F443" s="18" t="s">
        <v>583</v>
      </c>
      <c r="G443" s="18">
        <v>2022</v>
      </c>
      <c r="H443" s="18" t="s">
        <v>5063</v>
      </c>
      <c r="I443" s="19" t="s">
        <v>5082</v>
      </c>
      <c r="J443" s="18"/>
      <c r="K443" s="20">
        <v>45789.342037037</v>
      </c>
      <c r="L443" s="18" t="s">
        <v>5164</v>
      </c>
      <c r="M443" s="18"/>
      <c r="N443" s="18"/>
      <c r="O443" s="18"/>
      <c r="P443" s="18"/>
      <c r="Q443" s="18"/>
      <c r="R443" s="18" t="s">
        <v>8475</v>
      </c>
      <c r="S443" s="18"/>
      <c r="T443" s="18" t="s">
        <v>5067</v>
      </c>
      <c r="U443" s="18" t="s">
        <v>5068</v>
      </c>
      <c r="V443" s="18">
        <v>629</v>
      </c>
      <c r="W443" s="18">
        <v>46171.199999999997</v>
      </c>
      <c r="X443" s="18">
        <v>46171.199999999997</v>
      </c>
      <c r="Y443" s="18">
        <v>3659</v>
      </c>
      <c r="Z443" s="18">
        <v>3659</v>
      </c>
      <c r="AA443" s="18" t="s">
        <v>7968</v>
      </c>
      <c r="AB443" s="18" t="s">
        <v>709</v>
      </c>
      <c r="AC443" s="18"/>
      <c r="AD443" s="18" t="s">
        <v>708</v>
      </c>
      <c r="AE443" s="18" t="s">
        <v>5069</v>
      </c>
      <c r="AF443" s="18"/>
      <c r="AG443" s="18"/>
      <c r="AH443" s="18" t="s">
        <v>691</v>
      </c>
      <c r="AI443" s="18"/>
      <c r="AJ443" s="18"/>
      <c r="AK443" s="18"/>
      <c r="AL443" s="18"/>
      <c r="AM443" s="18"/>
      <c r="AN443" s="18"/>
      <c r="AO443" s="18" t="s">
        <v>5070</v>
      </c>
      <c r="AP443" s="18" t="s">
        <v>5071</v>
      </c>
      <c r="AQ443" s="18">
        <v>0</v>
      </c>
      <c r="AR443" s="18">
        <v>0</v>
      </c>
      <c r="AS443" s="18" t="s">
        <v>5879</v>
      </c>
      <c r="AT443" s="18">
        <v>0</v>
      </c>
      <c r="AU443" s="18">
        <v>0</v>
      </c>
      <c r="AV443" s="18">
        <v>0</v>
      </c>
      <c r="AW443" s="18">
        <v>0</v>
      </c>
      <c r="AX443" s="18" t="s">
        <v>707</v>
      </c>
      <c r="AY443" s="18"/>
      <c r="AZ443" s="18">
        <v>0</v>
      </c>
      <c r="BA443" s="18">
        <v>0</v>
      </c>
      <c r="BB443" s="18">
        <v>0</v>
      </c>
      <c r="BC443" s="18"/>
      <c r="BD443" s="18" t="s">
        <v>5130</v>
      </c>
      <c r="BE443" s="18"/>
      <c r="BF443" s="18" t="s">
        <v>642</v>
      </c>
      <c r="BG443" s="18"/>
      <c r="BH443" s="18"/>
      <c r="BI443" s="18"/>
      <c r="BJ443" s="18"/>
      <c r="BK443" s="18"/>
      <c r="BL443" s="18"/>
      <c r="BM443" s="18"/>
      <c r="BN443" s="18"/>
      <c r="BO443" s="18"/>
      <c r="BP443" s="18"/>
      <c r="BQ443" s="18"/>
      <c r="BR443" s="18"/>
      <c r="BS443" s="18"/>
      <c r="BT443" s="18"/>
      <c r="BU443" s="18"/>
      <c r="BV443" s="18"/>
      <c r="BW443" s="18"/>
      <c r="BX443" s="18"/>
      <c r="BY443" s="18"/>
      <c r="BZ443" s="18"/>
      <c r="CA443" s="18"/>
      <c r="CB443" s="18"/>
      <c r="CC443" s="18"/>
      <c r="CD443" s="18"/>
      <c r="CE443" s="18"/>
      <c r="CF443" s="18"/>
      <c r="CG443" s="18"/>
      <c r="CH443" s="18"/>
      <c r="CI443" s="18"/>
      <c r="CJ443" s="18" t="s">
        <v>5072</v>
      </c>
      <c r="CK443" s="18" t="s">
        <v>5131</v>
      </c>
      <c r="CL443" s="18"/>
      <c r="CM443" s="18"/>
      <c r="CN443" s="18"/>
      <c r="CO443" s="21">
        <v>46052</v>
      </c>
      <c r="CP443" s="18" t="s">
        <v>5073</v>
      </c>
      <c r="CQ443" s="18"/>
      <c r="CR443" s="21"/>
      <c r="CS443" s="18"/>
      <c r="CT443" s="31"/>
      <c r="CU443" s="33"/>
      <c r="CV443" s="67" t="str">
        <f>FLEET7[[#This Row],[Category]]</f>
        <v>Pickup Truck</v>
      </c>
      <c r="CW443" s="22" t="str">
        <f t="shared" si="12"/>
        <v>PT-228</v>
      </c>
      <c r="CX443" s="22" t="str">
        <f>IFERROR(TRIM(MID(FLEET7[[#This Row],[Secondary Asset Identifier]], FIND(" - ", FLEET7[[#This Row],[Secondary Asset Identifier]]) + 3, LEN(FLEET7[[#This Row],[Secondary Asset Identifier]]))),FLEET7[[#This Row],[Emp ID]])</f>
        <v>Lopez, Daniel</v>
      </c>
      <c r="CY4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240051</v>
      </c>
      <c r="CZ443" s="22" t="str">
        <f>FLEET7[[#This Row],[Assigned]]</f>
        <v>Lopez, Daniel</v>
      </c>
      <c r="DA443" s="22" t="str">
        <f t="shared" si="13"/>
        <v>PT-228</v>
      </c>
    </row>
    <row r="444" spans="1:105" x14ac:dyDescent="0.3">
      <c r="A444" s="17" t="s">
        <v>5060</v>
      </c>
      <c r="B444" s="18" t="s">
        <v>5061</v>
      </c>
      <c r="C444" s="18" t="s">
        <v>7656</v>
      </c>
      <c r="D444" s="18" t="s">
        <v>5062</v>
      </c>
      <c r="E444" s="18" t="s">
        <v>571</v>
      </c>
      <c r="F444" s="18" t="s">
        <v>583</v>
      </c>
      <c r="G444" s="18">
        <v>2022</v>
      </c>
      <c r="H444" s="18" t="s">
        <v>5063</v>
      </c>
      <c r="I444" s="19" t="s">
        <v>5082</v>
      </c>
      <c r="J444" s="18"/>
      <c r="K444" s="20">
        <v>45789.428055555603</v>
      </c>
      <c r="L444" s="18" t="s">
        <v>5065</v>
      </c>
      <c r="M444" s="18"/>
      <c r="N444" s="18"/>
      <c r="O444" s="18"/>
      <c r="P444" s="18"/>
      <c r="Q444" s="18"/>
      <c r="R444" s="18" t="s">
        <v>8555</v>
      </c>
      <c r="S444" s="18"/>
      <c r="T444" s="18" t="s">
        <v>5067</v>
      </c>
      <c r="U444" s="18" t="s">
        <v>5068</v>
      </c>
      <c r="V444" s="18">
        <v>184</v>
      </c>
      <c r="W444" s="18">
        <v>126267.5</v>
      </c>
      <c r="X444" s="18">
        <v>126267.5</v>
      </c>
      <c r="Y444" s="18">
        <v>5501</v>
      </c>
      <c r="Z444" s="18">
        <v>5501</v>
      </c>
      <c r="AA444" s="18" t="s">
        <v>7969</v>
      </c>
      <c r="AB444" s="18" t="s">
        <v>706</v>
      </c>
      <c r="AC444" s="18"/>
      <c r="AD444" s="18" t="s">
        <v>705</v>
      </c>
      <c r="AE444" s="18" t="s">
        <v>5069</v>
      </c>
      <c r="AF444" s="18"/>
      <c r="AG444" s="18"/>
      <c r="AH444" s="18" t="s">
        <v>691</v>
      </c>
      <c r="AI444" s="18"/>
      <c r="AJ444" s="18"/>
      <c r="AK444" s="18"/>
      <c r="AL444" s="18"/>
      <c r="AM444" s="18"/>
      <c r="AN444" s="18"/>
      <c r="AO444" s="18" t="s">
        <v>5070</v>
      </c>
      <c r="AP444" s="18" t="s">
        <v>5071</v>
      </c>
      <c r="AQ444" s="18">
        <v>0</v>
      </c>
      <c r="AR444" s="18">
        <v>0</v>
      </c>
      <c r="AS444" s="18" t="s">
        <v>5879</v>
      </c>
      <c r="AT444" s="18">
        <v>0</v>
      </c>
      <c r="AU444" s="18">
        <v>0</v>
      </c>
      <c r="AV444" s="18">
        <v>0</v>
      </c>
      <c r="AW444" s="18">
        <v>0</v>
      </c>
      <c r="AX444" s="18" t="s">
        <v>704</v>
      </c>
      <c r="AY444" s="18"/>
      <c r="AZ444" s="18">
        <v>0</v>
      </c>
      <c r="BA444" s="18">
        <v>0</v>
      </c>
      <c r="BB444" s="18">
        <v>0</v>
      </c>
      <c r="BC444" s="18"/>
      <c r="BD444" s="18"/>
      <c r="BE444" s="18"/>
      <c r="BF444" s="18" t="s">
        <v>652</v>
      </c>
      <c r="BG444" s="18"/>
      <c r="BH444" s="18"/>
      <c r="BI444" s="18"/>
      <c r="BJ444" s="18"/>
      <c r="BK444" s="18"/>
      <c r="BL444" s="18"/>
      <c r="BM444" s="18"/>
      <c r="BN444" s="18"/>
      <c r="BO444" s="18"/>
      <c r="BP444" s="18"/>
      <c r="BQ444" s="18"/>
      <c r="BR444" s="18"/>
      <c r="BS444" s="18"/>
      <c r="BT444" s="18"/>
      <c r="BU444" s="18"/>
      <c r="BV444" s="18"/>
      <c r="BW444" s="18"/>
      <c r="BX444" s="18"/>
      <c r="BY444" s="18"/>
      <c r="BZ444" s="18"/>
      <c r="CA444" s="18"/>
      <c r="CB444" s="18"/>
      <c r="CC444" s="18"/>
      <c r="CD444" s="18"/>
      <c r="CE444" s="18"/>
      <c r="CF444" s="18"/>
      <c r="CG444" s="18"/>
      <c r="CH444" s="18"/>
      <c r="CI444" s="18"/>
      <c r="CJ444" s="18" t="s">
        <v>5072</v>
      </c>
      <c r="CK444" s="18" t="s">
        <v>7764</v>
      </c>
      <c r="CL444" s="18">
        <v>2</v>
      </c>
      <c r="CM444" s="18"/>
      <c r="CN444" s="18"/>
      <c r="CO444" s="21">
        <v>46053</v>
      </c>
      <c r="CP444" s="18" t="s">
        <v>5073</v>
      </c>
      <c r="CQ444" s="18"/>
      <c r="CR444" s="21"/>
      <c r="CS444" s="18"/>
      <c r="CT444" s="31"/>
      <c r="CU444" s="33"/>
      <c r="CV444" s="67" t="str">
        <f>FLEET7[[#This Row],[Category]]</f>
        <v>Pickup Truck</v>
      </c>
      <c r="CW444" s="22" t="str">
        <f t="shared" si="12"/>
        <v>PT-229</v>
      </c>
      <c r="CX444" s="22" t="str">
        <f>IFERROR(TRIM(MID(FLEET7[[#This Row],[Secondary Asset Identifier]], FIND(" - ", FLEET7[[#This Row],[Secondary Asset Identifier]]) + 3, LEN(FLEET7[[#This Row],[Secondary Asset Identifier]]))),FLEET7[[#This Row],[Emp ID]])</f>
        <v>Caballero, Reyneri M</v>
      </c>
      <c r="CY4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440086</v>
      </c>
      <c r="CZ444" s="22" t="str">
        <f>FLEET7[[#This Row],[Assigned]]</f>
        <v>Caballero, Reyneri M</v>
      </c>
      <c r="DA444" s="22" t="str">
        <f t="shared" si="13"/>
        <v>PT-229</v>
      </c>
    </row>
    <row r="445" spans="1:105" x14ac:dyDescent="0.3">
      <c r="A445" s="17" t="s">
        <v>5060</v>
      </c>
      <c r="B445" s="18" t="s">
        <v>5061</v>
      </c>
      <c r="C445" s="18" t="s">
        <v>5988</v>
      </c>
      <c r="D445" s="18" t="s">
        <v>5062</v>
      </c>
      <c r="E445" s="18" t="s">
        <v>571</v>
      </c>
      <c r="F445" s="18" t="s">
        <v>583</v>
      </c>
      <c r="G445" s="18">
        <v>2024</v>
      </c>
      <c r="H445" s="18" t="s">
        <v>5063</v>
      </c>
      <c r="I445" s="19"/>
      <c r="J445" s="18"/>
      <c r="K445" s="20">
        <v>45789.399988425903</v>
      </c>
      <c r="L445" s="18" t="s">
        <v>5164</v>
      </c>
      <c r="M445" s="18"/>
      <c r="N445" s="18"/>
      <c r="O445" s="18"/>
      <c r="P445" s="18"/>
      <c r="Q445" s="18"/>
      <c r="R445" s="18" t="s">
        <v>8556</v>
      </c>
      <c r="S445" s="18"/>
      <c r="T445" s="18" t="s">
        <v>5067</v>
      </c>
      <c r="U445" s="18" t="s">
        <v>5068</v>
      </c>
      <c r="V445" s="18">
        <v>10</v>
      </c>
      <c r="W445" s="18">
        <v>35800.199999999997</v>
      </c>
      <c r="X445" s="18">
        <v>35800.199999999997</v>
      </c>
      <c r="Y445" s="18">
        <v>1150</v>
      </c>
      <c r="Z445" s="18">
        <v>1150</v>
      </c>
      <c r="AA445" s="18" t="s">
        <v>7970</v>
      </c>
      <c r="AB445" s="18" t="s">
        <v>5989</v>
      </c>
      <c r="AC445" s="18" t="s">
        <v>7630</v>
      </c>
      <c r="AD445" s="18" t="s">
        <v>7765</v>
      </c>
      <c r="AE445" s="18" t="s">
        <v>5069</v>
      </c>
      <c r="AF445" s="18"/>
      <c r="AG445" s="18"/>
      <c r="AH445" s="19" t="s">
        <v>5990</v>
      </c>
      <c r="AI445" s="18"/>
      <c r="AJ445" s="18"/>
      <c r="AK445" s="18"/>
      <c r="AL445" s="18"/>
      <c r="AM445" s="18"/>
      <c r="AN445" s="18"/>
      <c r="AO445" s="18" t="s">
        <v>5070</v>
      </c>
      <c r="AP445" s="18"/>
      <c r="AQ445" s="18">
        <v>0</v>
      </c>
      <c r="AR445" s="18">
        <v>0</v>
      </c>
      <c r="AS445" s="18" t="s">
        <v>5879</v>
      </c>
      <c r="AT445" s="18">
        <v>0</v>
      </c>
      <c r="AU445" s="18">
        <v>0</v>
      </c>
      <c r="AV445" s="18">
        <v>0</v>
      </c>
      <c r="AW445" s="18">
        <v>0</v>
      </c>
      <c r="AX445" s="18" t="s">
        <v>7766</v>
      </c>
      <c r="AY445" s="18" t="s">
        <v>5882</v>
      </c>
      <c r="AZ445" s="18">
        <v>83867.86</v>
      </c>
      <c r="BA445" s="18"/>
      <c r="BB445" s="18"/>
      <c r="BC445" s="18"/>
      <c r="BD445" s="18"/>
      <c r="BE445" s="18"/>
      <c r="BF445" s="18" t="s">
        <v>612</v>
      </c>
      <c r="BG445" s="18"/>
      <c r="BH445" s="18"/>
      <c r="BI445" s="18"/>
      <c r="BJ445" s="18"/>
      <c r="BK445" s="18"/>
      <c r="BL445" s="18"/>
      <c r="BM445" s="18"/>
      <c r="BN445" s="18"/>
      <c r="BO445" s="18"/>
      <c r="BP445" s="18"/>
      <c r="BQ445" s="18"/>
      <c r="BR445" s="18"/>
      <c r="BS445" s="18"/>
      <c r="BT445" s="18"/>
      <c r="BU445" s="18"/>
      <c r="BV445" s="18"/>
      <c r="BW445" s="18"/>
      <c r="BX445" s="18"/>
      <c r="BY445" s="18"/>
      <c r="BZ445" s="18"/>
      <c r="CA445" s="18"/>
      <c r="CB445" s="18"/>
      <c r="CC445" s="18"/>
      <c r="CD445" s="18"/>
      <c r="CE445" s="18"/>
      <c r="CF445" s="18"/>
      <c r="CG445" s="18"/>
      <c r="CH445" s="18"/>
      <c r="CI445" s="18"/>
      <c r="CJ445" s="18" t="s">
        <v>5072</v>
      </c>
      <c r="CK445" s="18" t="s">
        <v>5981</v>
      </c>
      <c r="CL445" s="18">
        <v>2</v>
      </c>
      <c r="CM445" s="18"/>
      <c r="CN445" s="18"/>
      <c r="CO445" s="21">
        <v>46265</v>
      </c>
      <c r="CP445" s="18" t="s">
        <v>5079</v>
      </c>
      <c r="CQ445" s="18"/>
      <c r="CR445" s="21"/>
      <c r="CS445" s="18"/>
      <c r="CT445" s="31"/>
      <c r="CU445" s="33"/>
      <c r="CV445" s="67" t="str">
        <f>FLEET7[[#This Row],[Category]]</f>
        <v>Pickup Truck</v>
      </c>
      <c r="CW445" s="22" t="str">
        <f t="shared" si="12"/>
        <v>PT-22S</v>
      </c>
      <c r="CX445" s="22" t="str">
        <f>IFERROR(TRIM(MID(FLEET7[[#This Row],[Secondary Asset Identifier]], FIND(" - ", FLEET7[[#This Row],[Secondary Asset Identifier]]) + 3, LEN(FLEET7[[#This Row],[Secondary Asset Identifier]]))),FLEET7[[#This Row],[Emp ID]])</f>
        <v>Mendieta, Albert A</v>
      </c>
      <c r="CY4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MENDAL</v>
      </c>
      <c r="CZ445" s="22" t="str">
        <f>FLEET7[[#This Row],[Assigned]]</f>
        <v>Mendieta, Albert A</v>
      </c>
      <c r="DA445" s="22" t="str">
        <f t="shared" si="13"/>
        <v>PT-22S</v>
      </c>
    </row>
    <row r="446" spans="1:105" x14ac:dyDescent="0.3">
      <c r="A446" s="17" t="s">
        <v>5060</v>
      </c>
      <c r="B446" s="18" t="s">
        <v>5061</v>
      </c>
      <c r="C446" s="18" t="s">
        <v>702</v>
      </c>
      <c r="D446" s="18" t="s">
        <v>5062</v>
      </c>
      <c r="E446" s="18" t="s">
        <v>571</v>
      </c>
      <c r="F446" s="18" t="s">
        <v>635</v>
      </c>
      <c r="G446" s="18">
        <v>2023</v>
      </c>
      <c r="H446" s="18" t="s">
        <v>5063</v>
      </c>
      <c r="I446" s="19" t="s">
        <v>5080</v>
      </c>
      <c r="J446" s="18"/>
      <c r="K446" s="20">
        <v>45789.298518518503</v>
      </c>
      <c r="L446" s="18" t="s">
        <v>5164</v>
      </c>
      <c r="M446" s="18"/>
      <c r="N446" s="18"/>
      <c r="O446" s="18"/>
      <c r="P446" s="18"/>
      <c r="Q446" s="18"/>
      <c r="R446" s="18" t="s">
        <v>7625</v>
      </c>
      <c r="S446" s="18" t="s">
        <v>539</v>
      </c>
      <c r="T446" s="18" t="s">
        <v>5067</v>
      </c>
      <c r="U446" s="18" t="s">
        <v>5068</v>
      </c>
      <c r="V446" s="18">
        <v>508</v>
      </c>
      <c r="W446" s="18">
        <v>30033.9</v>
      </c>
      <c r="X446" s="18">
        <v>31144.9</v>
      </c>
      <c r="Y446" s="18">
        <v>1135</v>
      </c>
      <c r="Z446" s="18">
        <v>1135</v>
      </c>
      <c r="AA446" s="18" t="s">
        <v>7971</v>
      </c>
      <c r="AB446" s="18" t="s">
        <v>701</v>
      </c>
      <c r="AC446" s="18"/>
      <c r="AD446" s="18" t="s">
        <v>700</v>
      </c>
      <c r="AE446" s="18" t="s">
        <v>5069</v>
      </c>
      <c r="AF446" s="18"/>
      <c r="AG446" s="18"/>
      <c r="AH446" s="18" t="s">
        <v>687</v>
      </c>
      <c r="AI446" s="18"/>
      <c r="AJ446" s="18"/>
      <c r="AK446" s="18"/>
      <c r="AL446" s="18"/>
      <c r="AM446" s="18"/>
      <c r="AN446" s="18"/>
      <c r="AO446" s="18" t="s">
        <v>5070</v>
      </c>
      <c r="AP446" s="18" t="s">
        <v>5071</v>
      </c>
      <c r="AQ446" s="18">
        <v>0</v>
      </c>
      <c r="AR446" s="18">
        <v>0</v>
      </c>
      <c r="AS446" s="18" t="s">
        <v>5879</v>
      </c>
      <c r="AT446" s="18">
        <v>0</v>
      </c>
      <c r="AU446" s="18">
        <v>0</v>
      </c>
      <c r="AV446" s="18">
        <v>0</v>
      </c>
      <c r="AW446" s="18">
        <v>0</v>
      </c>
      <c r="AX446" s="18" t="s">
        <v>699</v>
      </c>
      <c r="AY446" s="18"/>
      <c r="AZ446" s="18">
        <v>0</v>
      </c>
      <c r="BA446" s="18">
        <v>0</v>
      </c>
      <c r="BB446" s="18">
        <v>0</v>
      </c>
      <c r="BC446" s="18"/>
      <c r="BD446" s="18"/>
      <c r="BE446" s="18"/>
      <c r="BF446" s="18" t="s">
        <v>698</v>
      </c>
      <c r="BG446" s="18"/>
      <c r="BH446" s="18"/>
      <c r="BI446" s="18"/>
      <c r="BJ446" s="18"/>
      <c r="BK446" s="18"/>
      <c r="BL446" s="18"/>
      <c r="BM446" s="18"/>
      <c r="BN446" s="18"/>
      <c r="BO446" s="18"/>
      <c r="BP446" s="18"/>
      <c r="BQ446" s="18"/>
      <c r="BR446" s="18"/>
      <c r="BS446" s="18"/>
      <c r="BT446" s="18"/>
      <c r="BU446" s="18"/>
      <c r="BV446" s="18"/>
      <c r="BW446" s="18"/>
      <c r="BX446" s="18"/>
      <c r="BY446" s="18"/>
      <c r="BZ446" s="18"/>
      <c r="CA446" s="18"/>
      <c r="CB446" s="18"/>
      <c r="CC446" s="18"/>
      <c r="CD446" s="18"/>
      <c r="CE446" s="18"/>
      <c r="CF446" s="18"/>
      <c r="CG446" s="18"/>
      <c r="CH446" s="18"/>
      <c r="CI446" s="18"/>
      <c r="CJ446" s="18" t="s">
        <v>5072</v>
      </c>
      <c r="CK446" s="18" t="s">
        <v>5790</v>
      </c>
      <c r="CL446" s="18">
        <v>2</v>
      </c>
      <c r="CM446" s="18"/>
      <c r="CN446" s="18"/>
      <c r="CO446" s="21"/>
      <c r="CP446" s="18" t="s">
        <v>5073</v>
      </c>
      <c r="CQ446" s="18"/>
      <c r="CR446" s="21"/>
      <c r="CS446" s="18"/>
      <c r="CT446" s="31"/>
      <c r="CU446" s="33"/>
      <c r="CV446" s="67" t="str">
        <f>FLEET7[[#This Row],[Category]]</f>
        <v>Pickup Truck</v>
      </c>
      <c r="CW446" s="22" t="str">
        <f t="shared" si="12"/>
        <v>PT-235</v>
      </c>
      <c r="CX446" s="22" t="str">
        <f>IFERROR(TRIM(MID(FLEET7[[#This Row],[Secondary Asset Identifier]], FIND(" - ", FLEET7[[#This Row],[Secondary Asset Identifier]]) + 3, LEN(FLEET7[[#This Row],[Secondary Asset Identifier]]))),FLEET7[[#This Row],[Emp ID]])</f>
        <v>Morales, Luis A</v>
      </c>
      <c r="CY4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410002</v>
      </c>
      <c r="CZ446" s="22" t="str">
        <f>FLEET7[[#This Row],[Assigned]]</f>
        <v>Morales, Luis A</v>
      </c>
      <c r="DA446" s="22" t="str">
        <f t="shared" si="13"/>
        <v>PT-235</v>
      </c>
    </row>
    <row r="447" spans="1:105" x14ac:dyDescent="0.3">
      <c r="A447" s="17" t="s">
        <v>5060</v>
      </c>
      <c r="B447" s="18" t="s">
        <v>5061</v>
      </c>
      <c r="C447" s="18" t="s">
        <v>3426</v>
      </c>
      <c r="D447" s="18" t="s">
        <v>5062</v>
      </c>
      <c r="E447" s="18" t="s">
        <v>571</v>
      </c>
      <c r="F447" s="18" t="s">
        <v>583</v>
      </c>
      <c r="G447" s="18">
        <v>2023</v>
      </c>
      <c r="H447" s="18" t="s">
        <v>5063</v>
      </c>
      <c r="I447" s="19" t="s">
        <v>5082</v>
      </c>
      <c r="J447" s="18"/>
      <c r="K447" s="20">
        <v>45789.427175925899</v>
      </c>
      <c r="L447" s="18" t="s">
        <v>5164</v>
      </c>
      <c r="M447" s="18"/>
      <c r="N447" s="18"/>
      <c r="O447" s="18"/>
      <c r="P447" s="18"/>
      <c r="Q447" s="18"/>
      <c r="R447" s="18" t="s">
        <v>8297</v>
      </c>
      <c r="S447" s="18" t="s">
        <v>540</v>
      </c>
      <c r="T447" s="18" t="s">
        <v>5067</v>
      </c>
      <c r="U447" s="18" t="s">
        <v>5068</v>
      </c>
      <c r="V447" s="18">
        <v>633</v>
      </c>
      <c r="W447" s="18">
        <v>58489</v>
      </c>
      <c r="X447" s="18">
        <v>59096</v>
      </c>
      <c r="Y447" s="18">
        <v>2912</v>
      </c>
      <c r="Z447" s="18">
        <v>2912</v>
      </c>
      <c r="AA447" s="18" t="s">
        <v>7972</v>
      </c>
      <c r="AB447" s="18" t="s">
        <v>697</v>
      </c>
      <c r="AC447" s="18"/>
      <c r="AD447" s="18" t="s">
        <v>696</v>
      </c>
      <c r="AE447" s="18" t="s">
        <v>5069</v>
      </c>
      <c r="AF447" s="18"/>
      <c r="AG447" s="18"/>
      <c r="AH447" s="18" t="s">
        <v>691</v>
      </c>
      <c r="AI447" s="18"/>
      <c r="AJ447" s="18"/>
      <c r="AK447" s="18"/>
      <c r="AL447" s="18"/>
      <c r="AM447" s="18"/>
      <c r="AN447" s="18"/>
      <c r="AO447" s="18" t="s">
        <v>5070</v>
      </c>
      <c r="AP447" s="18" t="s">
        <v>5071</v>
      </c>
      <c r="AQ447" s="18">
        <v>0</v>
      </c>
      <c r="AR447" s="18">
        <v>0</v>
      </c>
      <c r="AS447" s="18" t="s">
        <v>5879</v>
      </c>
      <c r="AT447" s="18">
        <v>0</v>
      </c>
      <c r="AU447" s="18">
        <v>0</v>
      </c>
      <c r="AV447" s="18">
        <v>0</v>
      </c>
      <c r="AW447" s="18">
        <v>0</v>
      </c>
      <c r="AX447" s="18" t="s">
        <v>695</v>
      </c>
      <c r="AY447" s="18"/>
      <c r="AZ447" s="18">
        <v>0</v>
      </c>
      <c r="BA447" s="18">
        <v>0</v>
      </c>
      <c r="BB447" s="18">
        <v>0</v>
      </c>
      <c r="BC447" s="18"/>
      <c r="BD447" s="18"/>
      <c r="BE447" s="18"/>
      <c r="BF447" s="18" t="s">
        <v>3768</v>
      </c>
      <c r="BG447" s="18"/>
      <c r="BH447" s="18"/>
      <c r="BI447" s="18"/>
      <c r="BJ447" s="18"/>
      <c r="BK447" s="18"/>
      <c r="BL447" s="18"/>
      <c r="BM447" s="18"/>
      <c r="BN447" s="18"/>
      <c r="BO447" s="18"/>
      <c r="BP447" s="18"/>
      <c r="BQ447" s="18"/>
      <c r="BR447" s="18"/>
      <c r="BS447" s="18"/>
      <c r="BT447" s="18"/>
      <c r="BU447" s="18"/>
      <c r="BV447" s="18"/>
      <c r="BW447" s="18"/>
      <c r="BX447" s="18"/>
      <c r="BY447" s="18"/>
      <c r="BZ447" s="18"/>
      <c r="CA447" s="18"/>
      <c r="CB447" s="18"/>
      <c r="CC447" s="18"/>
      <c r="CD447" s="18"/>
      <c r="CE447" s="18"/>
      <c r="CF447" s="18"/>
      <c r="CG447" s="18"/>
      <c r="CH447" s="18"/>
      <c r="CI447" s="18"/>
      <c r="CJ447" s="18" t="s">
        <v>5072</v>
      </c>
      <c r="CK447" s="18" t="s">
        <v>5171</v>
      </c>
      <c r="CL447" s="18">
        <v>2</v>
      </c>
      <c r="CM447" s="18"/>
      <c r="CN447" s="18"/>
      <c r="CO447" s="21">
        <v>45808</v>
      </c>
      <c r="CP447" s="18" t="s">
        <v>5073</v>
      </c>
      <c r="CQ447" s="18"/>
      <c r="CR447" s="21"/>
      <c r="CS447" s="18"/>
      <c r="CT447" s="31"/>
      <c r="CU447" s="33"/>
      <c r="CV447" s="67" t="str">
        <f>FLEET7[[#This Row],[Category]]</f>
        <v>Pickup Truck</v>
      </c>
      <c r="CW447" s="22" t="str">
        <f t="shared" si="12"/>
        <v>PT-236</v>
      </c>
      <c r="CX447" s="22" t="str">
        <f>IFERROR(TRIM(MID(FLEET7[[#This Row],[Secondary Asset Identifier]], FIND(" - ", FLEET7[[#This Row],[Secondary Asset Identifier]]) + 3, LEN(FLEET7[[#This Row],[Secondary Asset Identifier]]))),FLEET7[[#This Row],[Emp ID]])</f>
        <v>Colmenero-Garcia, Rolando</v>
      </c>
      <c r="CY4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440259</v>
      </c>
      <c r="CZ447" s="22" t="str">
        <f>FLEET7[[#This Row],[Assigned]]</f>
        <v>Colmenero-Garcia, Rolando</v>
      </c>
      <c r="DA447" s="22" t="str">
        <f t="shared" si="13"/>
        <v>PT-236</v>
      </c>
    </row>
    <row r="448" spans="1:105" x14ac:dyDescent="0.3">
      <c r="A448" s="17" t="s">
        <v>5060</v>
      </c>
      <c r="B448" s="18" t="s">
        <v>5061</v>
      </c>
      <c r="C448" s="18" t="s">
        <v>694</v>
      </c>
      <c r="D448" s="18" t="s">
        <v>5062</v>
      </c>
      <c r="E448" s="18" t="s">
        <v>571</v>
      </c>
      <c r="F448" s="18" t="s">
        <v>583</v>
      </c>
      <c r="G448" s="18">
        <v>2023</v>
      </c>
      <c r="H448" s="18" t="s">
        <v>5063</v>
      </c>
      <c r="I448" s="19" t="s">
        <v>5082</v>
      </c>
      <c r="J448" s="18"/>
      <c r="K448" s="20">
        <v>45789.428124999999</v>
      </c>
      <c r="L448" s="18" t="s">
        <v>5065</v>
      </c>
      <c r="M448" s="18"/>
      <c r="N448" s="18"/>
      <c r="O448" s="18"/>
      <c r="P448" s="18"/>
      <c r="Q448" s="18"/>
      <c r="R448" s="18" t="s">
        <v>8557</v>
      </c>
      <c r="S448" s="18"/>
      <c r="T448" s="18" t="s">
        <v>5067</v>
      </c>
      <c r="U448" s="18" t="s">
        <v>5068</v>
      </c>
      <c r="V448" s="18">
        <v>634</v>
      </c>
      <c r="W448" s="18">
        <v>34061.4</v>
      </c>
      <c r="X448" s="18">
        <v>34061.4</v>
      </c>
      <c r="Y448" s="18">
        <v>1720</v>
      </c>
      <c r="Z448" s="18">
        <v>1720</v>
      </c>
      <c r="AA448" s="18" t="s">
        <v>7973</v>
      </c>
      <c r="AB448" s="18" t="s">
        <v>693</v>
      </c>
      <c r="AC448" s="18"/>
      <c r="AD448" s="18" t="s">
        <v>692</v>
      </c>
      <c r="AE448" s="18" t="s">
        <v>5069</v>
      </c>
      <c r="AF448" s="18"/>
      <c r="AG448" s="18"/>
      <c r="AH448" s="18" t="s">
        <v>691</v>
      </c>
      <c r="AI448" s="18"/>
      <c r="AJ448" s="18"/>
      <c r="AK448" s="18"/>
      <c r="AL448" s="18"/>
      <c r="AM448" s="18"/>
      <c r="AN448" s="18"/>
      <c r="AO448" s="18" t="s">
        <v>5070</v>
      </c>
      <c r="AP448" s="18" t="s">
        <v>5071</v>
      </c>
      <c r="AQ448" s="18">
        <v>0</v>
      </c>
      <c r="AR448" s="18">
        <v>0</v>
      </c>
      <c r="AS448" s="18" t="s">
        <v>5879</v>
      </c>
      <c r="AT448" s="18">
        <v>0</v>
      </c>
      <c r="AU448" s="18">
        <v>0</v>
      </c>
      <c r="AV448" s="18">
        <v>0</v>
      </c>
      <c r="AW448" s="18">
        <v>0</v>
      </c>
      <c r="AX448" s="18" t="s">
        <v>690</v>
      </c>
      <c r="AY448" s="18"/>
      <c r="AZ448" s="18">
        <v>0</v>
      </c>
      <c r="BA448" s="18">
        <v>0</v>
      </c>
      <c r="BB448" s="18">
        <v>0</v>
      </c>
      <c r="BC448" s="18"/>
      <c r="BD448" s="18"/>
      <c r="BE448" s="18"/>
      <c r="BF448" s="18" t="s">
        <v>646</v>
      </c>
      <c r="BG448" s="18"/>
      <c r="BH448" s="18"/>
      <c r="BI448" s="18"/>
      <c r="BJ448" s="18"/>
      <c r="BK448" s="18"/>
      <c r="BL448" s="18"/>
      <c r="BM448" s="18"/>
      <c r="BN448" s="18"/>
      <c r="BO448" s="18"/>
      <c r="BP448" s="18"/>
      <c r="BQ448" s="18"/>
      <c r="BR448" s="18"/>
      <c r="BS448" s="18"/>
      <c r="BT448" s="18"/>
      <c r="BU448" s="18"/>
      <c r="BV448" s="18"/>
      <c r="BW448" s="18"/>
      <c r="BX448" s="18"/>
      <c r="BY448" s="18"/>
      <c r="BZ448" s="18"/>
      <c r="CA448" s="18"/>
      <c r="CB448" s="18"/>
      <c r="CC448" s="18"/>
      <c r="CD448" s="18"/>
      <c r="CE448" s="18"/>
      <c r="CF448" s="18"/>
      <c r="CG448" s="18"/>
      <c r="CH448" s="18"/>
      <c r="CI448" s="18"/>
      <c r="CJ448" s="18" t="s">
        <v>5072</v>
      </c>
      <c r="CK448" s="18" t="s">
        <v>5120</v>
      </c>
      <c r="CL448" s="18">
        <v>2</v>
      </c>
      <c r="CM448" s="18"/>
      <c r="CN448" s="18"/>
      <c r="CO448" s="21">
        <v>46203</v>
      </c>
      <c r="CP448" s="18" t="s">
        <v>5073</v>
      </c>
      <c r="CQ448" s="18"/>
      <c r="CR448" s="21"/>
      <c r="CS448" s="18"/>
      <c r="CT448" s="31"/>
      <c r="CU448" s="33"/>
      <c r="CV448" s="67" t="str">
        <f>FLEET7[[#This Row],[Category]]</f>
        <v>Pickup Truck</v>
      </c>
      <c r="CW448" s="22" t="str">
        <f t="shared" si="12"/>
        <v>PT-237</v>
      </c>
      <c r="CX448" s="22" t="str">
        <f>IFERROR(TRIM(MID(FLEET7[[#This Row],[Secondary Asset Identifier]], FIND(" - ", FLEET7[[#This Row],[Secondary Asset Identifier]]) + 3, LEN(FLEET7[[#This Row],[Secondary Asset Identifier]]))),FLEET7[[#This Row],[Emp ID]])</f>
        <v>Miramontes Jr, Juan C</v>
      </c>
      <c r="CY4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240441</v>
      </c>
      <c r="CZ448" s="22" t="str">
        <f>FLEET7[[#This Row],[Assigned]]</f>
        <v>Miramontes Jr, Juan C</v>
      </c>
      <c r="DA448" s="22" t="str">
        <f t="shared" si="13"/>
        <v>PT-237</v>
      </c>
    </row>
    <row r="449" spans="1:105" x14ac:dyDescent="0.3">
      <c r="A449" s="17" t="s">
        <v>5060</v>
      </c>
      <c r="B449" s="18" t="s">
        <v>5061</v>
      </c>
      <c r="C449" s="18" t="s">
        <v>3751</v>
      </c>
      <c r="D449" s="18" t="s">
        <v>5062</v>
      </c>
      <c r="E449" s="18" t="s">
        <v>571</v>
      </c>
      <c r="F449" s="18" t="s">
        <v>635</v>
      </c>
      <c r="G449" s="18">
        <v>2023</v>
      </c>
      <c r="H449" s="18" t="s">
        <v>5063</v>
      </c>
      <c r="I449" s="19" t="s">
        <v>5080</v>
      </c>
      <c r="J449" s="18"/>
      <c r="K449" s="20">
        <v>45789.428148148101</v>
      </c>
      <c r="L449" s="18" t="s">
        <v>5065</v>
      </c>
      <c r="M449" s="18"/>
      <c r="N449" s="18"/>
      <c r="O449" s="18"/>
      <c r="P449" s="18"/>
      <c r="Q449" s="18"/>
      <c r="R449" s="18" t="s">
        <v>8558</v>
      </c>
      <c r="S449" s="18" t="s">
        <v>541</v>
      </c>
      <c r="T449" s="18" t="s">
        <v>5067</v>
      </c>
      <c r="U449" s="18" t="s">
        <v>5068</v>
      </c>
      <c r="V449" s="18">
        <v>632</v>
      </c>
      <c r="W449" s="18">
        <v>55531.1</v>
      </c>
      <c r="X449" s="18">
        <v>55531.1</v>
      </c>
      <c r="Y449" s="18">
        <v>2004</v>
      </c>
      <c r="Z449" s="18">
        <v>2004</v>
      </c>
      <c r="AA449" s="18" t="s">
        <v>7974</v>
      </c>
      <c r="AB449" s="18" t="s">
        <v>689</v>
      </c>
      <c r="AC449" s="18"/>
      <c r="AD449" s="18" t="s">
        <v>688</v>
      </c>
      <c r="AE449" s="18" t="s">
        <v>5069</v>
      </c>
      <c r="AF449" s="18"/>
      <c r="AG449" s="18"/>
      <c r="AH449" s="18" t="s">
        <v>687</v>
      </c>
      <c r="AI449" s="18"/>
      <c r="AJ449" s="18"/>
      <c r="AK449" s="18"/>
      <c r="AL449" s="18"/>
      <c r="AM449" s="18"/>
      <c r="AN449" s="18"/>
      <c r="AO449" s="18" t="s">
        <v>5070</v>
      </c>
      <c r="AP449" s="18" t="s">
        <v>5071</v>
      </c>
      <c r="AQ449" s="18">
        <v>0</v>
      </c>
      <c r="AR449" s="18">
        <v>0</v>
      </c>
      <c r="AS449" s="18" t="s">
        <v>5879</v>
      </c>
      <c r="AT449" s="18">
        <v>0</v>
      </c>
      <c r="AU449" s="18">
        <v>0</v>
      </c>
      <c r="AV449" s="18">
        <v>0</v>
      </c>
      <c r="AW449" s="18">
        <v>0</v>
      </c>
      <c r="AX449" s="18" t="s">
        <v>686</v>
      </c>
      <c r="AY449" s="18"/>
      <c r="AZ449" s="18">
        <v>0</v>
      </c>
      <c r="BA449" s="18">
        <v>0</v>
      </c>
      <c r="BB449" s="18">
        <v>0</v>
      </c>
      <c r="BC449" s="18"/>
      <c r="BD449" s="18"/>
      <c r="BE449" s="18"/>
      <c r="BF449" s="18" t="s">
        <v>656</v>
      </c>
      <c r="BG449" s="18"/>
      <c r="BH449" s="18"/>
      <c r="BI449" s="18"/>
      <c r="BJ449" s="18"/>
      <c r="BK449" s="18"/>
      <c r="BL449" s="18"/>
      <c r="BM449" s="18"/>
      <c r="BN449" s="18"/>
      <c r="BO449" s="18"/>
      <c r="BP449" s="18"/>
      <c r="BQ449" s="18"/>
      <c r="BR449" s="18"/>
      <c r="BS449" s="18"/>
      <c r="BT449" s="18"/>
      <c r="BU449" s="18"/>
      <c r="BV449" s="18"/>
      <c r="BW449" s="18"/>
      <c r="BX449" s="18"/>
      <c r="BY449" s="18"/>
      <c r="BZ449" s="18"/>
      <c r="CA449" s="18"/>
      <c r="CB449" s="18"/>
      <c r="CC449" s="18"/>
      <c r="CD449" s="18"/>
      <c r="CE449" s="18"/>
      <c r="CF449" s="18"/>
      <c r="CG449" s="18"/>
      <c r="CH449" s="18"/>
      <c r="CI449" s="18"/>
      <c r="CJ449" s="18" t="s">
        <v>5072</v>
      </c>
      <c r="CK449" s="18" t="s">
        <v>5247</v>
      </c>
      <c r="CL449" s="18">
        <v>2</v>
      </c>
      <c r="CM449" s="18"/>
      <c r="CN449" s="18"/>
      <c r="CO449" s="21">
        <v>45839</v>
      </c>
      <c r="CP449" s="18" t="s">
        <v>5073</v>
      </c>
      <c r="CQ449" s="18"/>
      <c r="CR449" s="21"/>
      <c r="CS449" s="18"/>
      <c r="CT449" s="31"/>
      <c r="CU449" s="33"/>
      <c r="CV449" s="67" t="str">
        <f>FLEET7[[#This Row],[Category]]</f>
        <v>Pickup Truck</v>
      </c>
      <c r="CW449" s="22" t="str">
        <f t="shared" si="12"/>
        <v>PT-239</v>
      </c>
      <c r="CX449" s="22" t="str">
        <f>IFERROR(TRIM(MID(FLEET7[[#This Row],[Secondary Asset Identifier]], FIND(" - ", FLEET7[[#This Row],[Secondary Asset Identifier]]) + 3, LEN(FLEET7[[#This Row],[Secondary Asset Identifier]]))),FLEET7[[#This Row],[Emp ID]])</f>
        <v>Rodriguez-Ayala, Alejandro J</v>
      </c>
      <c r="CY4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210064</v>
      </c>
      <c r="CZ449" s="22" t="str">
        <f>FLEET7[[#This Row],[Assigned]]</f>
        <v>Rodriguez-Ayala, Alejandro J</v>
      </c>
      <c r="DA449" s="22" t="str">
        <f t="shared" si="13"/>
        <v>PT-239</v>
      </c>
    </row>
    <row r="450" spans="1:105" x14ac:dyDescent="0.3">
      <c r="A450" s="17" t="s">
        <v>5060</v>
      </c>
      <c r="B450" s="18" t="s">
        <v>5061</v>
      </c>
      <c r="C450" s="18" t="s">
        <v>7799</v>
      </c>
      <c r="D450" s="18" t="s">
        <v>5062</v>
      </c>
      <c r="E450" s="18" t="s">
        <v>571</v>
      </c>
      <c r="F450" s="18" t="s">
        <v>1022</v>
      </c>
      <c r="G450" s="18">
        <v>2022</v>
      </c>
      <c r="H450" s="18" t="s">
        <v>5063</v>
      </c>
      <c r="I450" s="19"/>
      <c r="J450" s="18"/>
      <c r="K450" s="20">
        <v>45789.389085648101</v>
      </c>
      <c r="L450" s="18" t="s">
        <v>5164</v>
      </c>
      <c r="M450" s="18"/>
      <c r="N450" s="18"/>
      <c r="O450" s="18"/>
      <c r="P450" s="18"/>
      <c r="Q450" s="18"/>
      <c r="R450" s="18" t="s">
        <v>5066</v>
      </c>
      <c r="S450" s="18"/>
      <c r="T450" s="18" t="s">
        <v>5067</v>
      </c>
      <c r="U450" s="18" t="s">
        <v>5068</v>
      </c>
      <c r="V450" s="18">
        <v>142</v>
      </c>
      <c r="W450" s="18">
        <v>12800.6</v>
      </c>
      <c r="X450" s="18">
        <v>12800.6</v>
      </c>
      <c r="Y450" s="18">
        <v>20</v>
      </c>
      <c r="Z450" s="18">
        <v>20</v>
      </c>
      <c r="AA450" s="18" t="s">
        <v>7975</v>
      </c>
      <c r="AB450" s="18" t="s">
        <v>7767</v>
      </c>
      <c r="AC450" s="18"/>
      <c r="AD450" s="18" t="s">
        <v>7976</v>
      </c>
      <c r="AE450" s="18" t="s">
        <v>5069</v>
      </c>
      <c r="AF450" s="18"/>
      <c r="AG450" s="18"/>
      <c r="AH450" s="18"/>
      <c r="AI450" s="18"/>
      <c r="AJ450" s="18"/>
      <c r="AK450" s="18"/>
      <c r="AL450" s="18"/>
      <c r="AM450" s="18"/>
      <c r="AN450" s="18"/>
      <c r="AO450" s="18" t="s">
        <v>5070</v>
      </c>
      <c r="AP450" s="18"/>
      <c r="AQ450" s="18">
        <v>0</v>
      </c>
      <c r="AR450" s="18">
        <v>0</v>
      </c>
      <c r="AS450" s="18" t="s">
        <v>5879</v>
      </c>
      <c r="AT450" s="18">
        <v>0</v>
      </c>
      <c r="AU450" s="18">
        <v>0</v>
      </c>
      <c r="AV450" s="18">
        <v>0</v>
      </c>
      <c r="AW450" s="18">
        <v>0</v>
      </c>
      <c r="AX450" s="18" t="s">
        <v>7977</v>
      </c>
      <c r="AY450" s="18"/>
      <c r="AZ450" s="18"/>
      <c r="BA450" s="18"/>
      <c r="BB450" s="18"/>
      <c r="BC450" s="18"/>
      <c r="BD450" s="18"/>
      <c r="BE450" s="18"/>
      <c r="BF450" s="18"/>
      <c r="BG450" s="18"/>
      <c r="BH450" s="18"/>
      <c r="BI450" s="18"/>
      <c r="BJ450" s="18"/>
      <c r="BK450" s="18"/>
      <c r="BL450" s="18"/>
      <c r="BM450" s="18"/>
      <c r="BN450" s="18"/>
      <c r="BO450" s="18"/>
      <c r="BP450" s="18"/>
      <c r="BQ450" s="18"/>
      <c r="BR450" s="18"/>
      <c r="BS450" s="18"/>
      <c r="BT450" s="18"/>
      <c r="BU450" s="18"/>
      <c r="BV450" s="18"/>
      <c r="BW450" s="18"/>
      <c r="BX450" s="18"/>
      <c r="BY450" s="18"/>
      <c r="BZ450" s="18"/>
      <c r="CA450" s="18"/>
      <c r="CB450" s="18"/>
      <c r="CC450" s="18"/>
      <c r="CD450" s="18"/>
      <c r="CE450" s="18"/>
      <c r="CF450" s="18"/>
      <c r="CG450" s="18"/>
      <c r="CH450" s="18"/>
      <c r="CI450" s="18"/>
      <c r="CJ450" s="18" t="s">
        <v>5072</v>
      </c>
      <c r="CK450" s="18" t="s">
        <v>7768</v>
      </c>
      <c r="CL450" s="18">
        <v>2</v>
      </c>
      <c r="CM450" s="18"/>
      <c r="CN450" s="18"/>
      <c r="CO450" s="21">
        <v>45930</v>
      </c>
      <c r="CP450" s="21" t="s">
        <v>5079</v>
      </c>
      <c r="CQ450" s="18"/>
      <c r="CR450" s="21"/>
      <c r="CS450" s="18"/>
      <c r="CT450" s="31"/>
      <c r="CU450" s="33"/>
      <c r="CV450" s="67" t="str">
        <f>FLEET7[[#This Row],[Category]]</f>
        <v>Pickup Truck</v>
      </c>
      <c r="CW450" s="22" t="str">
        <f t="shared" ref="CW450:CW513" si="14">TRIM(LEFT($C450, FIND("(", $C450 &amp; "(") - 1))</f>
        <v>PT-23S</v>
      </c>
      <c r="CX450" s="22" t="str">
        <f>IFERROR(TRIM(MID(FLEET7[[#This Row],[Secondary Asset Identifier]], FIND(" - ", FLEET7[[#This Row],[Secondary Asset Identifier]]) + 3, LEN(FLEET7[[#This Row],[Secondary Asset Identifier]]))),FLEET7[[#This Row],[Emp ID]])</f>
        <v/>
      </c>
      <c r="CY4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50" s="22" t="str">
        <f>FLEET7[[#This Row],[Assigned]]</f>
        <v/>
      </c>
      <c r="DA450" s="22" t="str">
        <f t="shared" ref="DA450:DA513" si="15">TRIM(LEFT($C450, FIND("(", $C450 &amp; "(") - 1))</f>
        <v>PT-23S</v>
      </c>
    </row>
    <row r="451" spans="1:105" x14ac:dyDescent="0.3">
      <c r="A451" s="17" t="s">
        <v>5060</v>
      </c>
      <c r="B451" s="18" t="s">
        <v>5061</v>
      </c>
      <c r="C451" s="18" t="s">
        <v>685</v>
      </c>
      <c r="D451" s="18" t="s">
        <v>5062</v>
      </c>
      <c r="E451" s="18" t="s">
        <v>571</v>
      </c>
      <c r="F451" s="18" t="s">
        <v>635</v>
      </c>
      <c r="G451" s="18">
        <v>2023</v>
      </c>
      <c r="H451" s="18" t="s">
        <v>5063</v>
      </c>
      <c r="I451" s="19" t="s">
        <v>5080</v>
      </c>
      <c r="J451" s="18"/>
      <c r="K451" s="20">
        <v>45789.386331018497</v>
      </c>
      <c r="L451" s="18" t="s">
        <v>5164</v>
      </c>
      <c r="M451" s="18"/>
      <c r="N451" s="18"/>
      <c r="O451" s="18"/>
      <c r="P451" s="18"/>
      <c r="Q451" s="18"/>
      <c r="R451" s="18" t="s">
        <v>5066</v>
      </c>
      <c r="S451" s="18"/>
      <c r="T451" s="18" t="s">
        <v>5067</v>
      </c>
      <c r="U451" s="18" t="s">
        <v>5068</v>
      </c>
      <c r="V451" s="18">
        <v>639</v>
      </c>
      <c r="W451" s="18">
        <v>25488.400000000001</v>
      </c>
      <c r="X451" s="18">
        <v>25488.400000000001</v>
      </c>
      <c r="Y451" s="18">
        <v>1000</v>
      </c>
      <c r="Z451" s="18">
        <v>1000</v>
      </c>
      <c r="AA451" s="18" t="s">
        <v>7978</v>
      </c>
      <c r="AB451" s="18" t="s">
        <v>684</v>
      </c>
      <c r="AC451" s="18"/>
      <c r="AD451" s="18" t="s">
        <v>683</v>
      </c>
      <c r="AE451" s="18" t="s">
        <v>5069</v>
      </c>
      <c r="AF451" s="18"/>
      <c r="AG451" s="18"/>
      <c r="AH451" s="18" t="s">
        <v>677</v>
      </c>
      <c r="AI451" s="18"/>
      <c r="AJ451" s="18"/>
      <c r="AK451" s="18"/>
      <c r="AL451" s="18"/>
      <c r="AM451" s="18"/>
      <c r="AN451" s="18"/>
      <c r="AO451" s="18" t="s">
        <v>5070</v>
      </c>
      <c r="AP451" s="18" t="s">
        <v>5071</v>
      </c>
      <c r="AQ451" s="18">
        <v>0</v>
      </c>
      <c r="AR451" s="18">
        <v>0</v>
      </c>
      <c r="AS451" s="18" t="s">
        <v>5879</v>
      </c>
      <c r="AT451" s="18">
        <v>0</v>
      </c>
      <c r="AU451" s="18">
        <v>0</v>
      </c>
      <c r="AV451" s="18">
        <v>0</v>
      </c>
      <c r="AW451" s="18">
        <v>0</v>
      </c>
      <c r="AX451" s="18" t="s">
        <v>682</v>
      </c>
      <c r="AY451" s="18"/>
      <c r="AZ451" s="18"/>
      <c r="BA451" s="18"/>
      <c r="BB451" s="18"/>
      <c r="BC451" s="18"/>
      <c r="BD451" s="18"/>
      <c r="BE451" s="18"/>
      <c r="BF451" s="18" t="s">
        <v>681</v>
      </c>
      <c r="BG451" s="18"/>
      <c r="BH451" s="18"/>
      <c r="BI451" s="18"/>
      <c r="BJ451" s="18"/>
      <c r="BK451" s="18"/>
      <c r="BL451" s="18"/>
      <c r="BM451" s="18"/>
      <c r="BN451" s="18"/>
      <c r="BO451" s="18"/>
      <c r="BP451" s="18"/>
      <c r="BQ451" s="18"/>
      <c r="BR451" s="18"/>
      <c r="BS451" s="18"/>
      <c r="BT451" s="18"/>
      <c r="BU451" s="18"/>
      <c r="BV451" s="18"/>
      <c r="BW451" s="18"/>
      <c r="BX451" s="18"/>
      <c r="BY451" s="18"/>
      <c r="BZ451" s="18"/>
      <c r="CA451" s="18"/>
      <c r="CB451" s="18"/>
      <c r="CC451" s="18"/>
      <c r="CD451" s="18"/>
      <c r="CE451" s="18"/>
      <c r="CF451" s="18"/>
      <c r="CG451" s="18"/>
      <c r="CH451" s="18"/>
      <c r="CI451" s="18"/>
      <c r="CJ451" s="18" t="s">
        <v>5072</v>
      </c>
      <c r="CK451" s="18" t="s">
        <v>5244</v>
      </c>
      <c r="CL451" s="18">
        <v>2</v>
      </c>
      <c r="CM451" s="18"/>
      <c r="CN451" s="18"/>
      <c r="CO451" s="21">
        <v>45869</v>
      </c>
      <c r="CP451" s="18" t="s">
        <v>5079</v>
      </c>
      <c r="CQ451" s="18"/>
      <c r="CR451" s="21"/>
      <c r="CS451" s="18"/>
      <c r="CT451" s="31"/>
      <c r="CU451" s="33"/>
      <c r="CV451" s="67" t="str">
        <f>FLEET7[[#This Row],[Category]]</f>
        <v>Pickup Truck</v>
      </c>
      <c r="CW451" s="22" t="str">
        <f t="shared" si="14"/>
        <v>PT-240</v>
      </c>
      <c r="CX451" s="22" t="str">
        <f>IFERROR(TRIM(MID(FLEET7[[#This Row],[Secondary Asset Identifier]], FIND(" - ", FLEET7[[#This Row],[Secondary Asset Identifier]]) + 3, LEN(FLEET7[[#This Row],[Secondary Asset Identifier]]))),FLEET7[[#This Row],[Emp ID]])</f>
        <v>Mize, Clint</v>
      </c>
      <c r="CY4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230005</v>
      </c>
      <c r="CZ451" s="22" t="str">
        <f>FLEET7[[#This Row],[Assigned]]</f>
        <v>Mize, Clint</v>
      </c>
      <c r="DA451" s="22" t="str">
        <f t="shared" si="15"/>
        <v>PT-240</v>
      </c>
    </row>
    <row r="452" spans="1:105" x14ac:dyDescent="0.3">
      <c r="A452" s="17" t="s">
        <v>5060</v>
      </c>
      <c r="B452" s="18" t="s">
        <v>5061</v>
      </c>
      <c r="C452" s="18" t="s">
        <v>680</v>
      </c>
      <c r="D452" s="18" t="s">
        <v>5062</v>
      </c>
      <c r="E452" s="18" t="s">
        <v>571</v>
      </c>
      <c r="F452" s="18" t="s">
        <v>635</v>
      </c>
      <c r="G452" s="18">
        <v>2023</v>
      </c>
      <c r="H452" s="18" t="s">
        <v>5063</v>
      </c>
      <c r="I452" s="19" t="s">
        <v>5080</v>
      </c>
      <c r="J452" s="18"/>
      <c r="K452" s="20">
        <v>45789.311712962997</v>
      </c>
      <c r="L452" s="18" t="s">
        <v>5164</v>
      </c>
      <c r="M452" s="18"/>
      <c r="N452" s="18"/>
      <c r="O452" s="18"/>
      <c r="P452" s="18"/>
      <c r="Q452" s="18"/>
      <c r="R452" s="18" t="s">
        <v>5188</v>
      </c>
      <c r="S452" s="18"/>
      <c r="T452" s="18" t="s">
        <v>5067</v>
      </c>
      <c r="U452" s="18" t="s">
        <v>5068</v>
      </c>
      <c r="V452" s="18">
        <v>639</v>
      </c>
      <c r="W452" s="18">
        <v>44526.400000000001</v>
      </c>
      <c r="X452" s="18">
        <v>44526.400000000001</v>
      </c>
      <c r="Y452" s="18">
        <v>1204</v>
      </c>
      <c r="Z452" s="18">
        <v>1204</v>
      </c>
      <c r="AA452" s="18" t="s">
        <v>7979</v>
      </c>
      <c r="AB452" s="18" t="s">
        <v>679</v>
      </c>
      <c r="AC452" s="18"/>
      <c r="AD452" s="18" t="s">
        <v>678</v>
      </c>
      <c r="AE452" s="18" t="s">
        <v>5069</v>
      </c>
      <c r="AF452" s="18"/>
      <c r="AG452" s="18"/>
      <c r="AH452" s="18" t="s">
        <v>677</v>
      </c>
      <c r="AI452" s="18"/>
      <c r="AJ452" s="18"/>
      <c r="AK452" s="18"/>
      <c r="AL452" s="18"/>
      <c r="AM452" s="18"/>
      <c r="AN452" s="18"/>
      <c r="AO452" s="18" t="s">
        <v>5070</v>
      </c>
      <c r="AP452" s="18" t="s">
        <v>5071</v>
      </c>
      <c r="AQ452" s="18">
        <v>0</v>
      </c>
      <c r="AR452" s="18">
        <v>0</v>
      </c>
      <c r="AS452" s="18" t="s">
        <v>5879</v>
      </c>
      <c r="AT452" s="18">
        <v>0</v>
      </c>
      <c r="AU452" s="18">
        <v>0</v>
      </c>
      <c r="AV452" s="18">
        <v>0</v>
      </c>
      <c r="AW452" s="18">
        <v>0</v>
      </c>
      <c r="AX452" s="18" t="s">
        <v>676</v>
      </c>
      <c r="AY452" s="18"/>
      <c r="AZ452" s="18"/>
      <c r="BA452" s="18"/>
      <c r="BB452" s="18"/>
      <c r="BC452" s="18"/>
      <c r="BD452" s="18"/>
      <c r="BE452" s="18"/>
      <c r="BF452" s="18" t="s">
        <v>675</v>
      </c>
      <c r="BG452" s="18"/>
      <c r="BH452" s="18"/>
      <c r="BI452" s="18"/>
      <c r="BJ452" s="18"/>
      <c r="BK452" s="18"/>
      <c r="BL452" s="18"/>
      <c r="BM452" s="18"/>
      <c r="BN452" s="18"/>
      <c r="BO452" s="18"/>
      <c r="BP452" s="18"/>
      <c r="BQ452" s="18"/>
      <c r="BR452" s="18"/>
      <c r="BS452" s="18"/>
      <c r="BT452" s="18"/>
      <c r="BU452" s="18"/>
      <c r="BV452" s="18"/>
      <c r="BW452" s="18"/>
      <c r="BX452" s="18"/>
      <c r="BY452" s="18"/>
      <c r="BZ452" s="18"/>
      <c r="CA452" s="18"/>
      <c r="CB452" s="18"/>
      <c r="CC452" s="18"/>
      <c r="CD452" s="18"/>
      <c r="CE452" s="18"/>
      <c r="CF452" s="18"/>
      <c r="CG452" s="18"/>
      <c r="CH452" s="18"/>
      <c r="CI452" s="18"/>
      <c r="CJ452" s="18" t="s">
        <v>5072</v>
      </c>
      <c r="CK452" s="18" t="s">
        <v>5208</v>
      </c>
      <c r="CL452" s="18">
        <v>2</v>
      </c>
      <c r="CM452" s="18"/>
      <c r="CN452" s="18"/>
      <c r="CO452" s="21">
        <v>45869</v>
      </c>
      <c r="CP452" s="21" t="s">
        <v>5079</v>
      </c>
      <c r="CQ452" s="18"/>
      <c r="CR452" s="21"/>
      <c r="CS452" s="18"/>
      <c r="CT452" s="31"/>
      <c r="CU452" s="33"/>
      <c r="CV452" s="67" t="str">
        <f>FLEET7[[#This Row],[Category]]</f>
        <v>Pickup Truck</v>
      </c>
      <c r="CW452" s="22" t="str">
        <f t="shared" si="14"/>
        <v>PT-241</v>
      </c>
      <c r="CX452" s="22" t="str">
        <f>IFERROR(TRIM(MID(FLEET7[[#This Row],[Secondary Asset Identifier]], FIND(" - ", FLEET7[[#This Row],[Secondary Asset Identifier]]) + 3, LEN(FLEET7[[#This Row],[Secondary Asset Identifier]]))),FLEET7[[#This Row],[Emp ID]])</f>
        <v>Garcia, Mark E XL</v>
      </c>
      <c r="CY4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210050</v>
      </c>
      <c r="CZ452" s="22" t="str">
        <f>FLEET7[[#This Row],[Assigned]]</f>
        <v>Garcia, Mark E XL</v>
      </c>
      <c r="DA452" s="22" t="str">
        <f t="shared" si="15"/>
        <v>PT-241</v>
      </c>
    </row>
    <row r="453" spans="1:105" x14ac:dyDescent="0.3">
      <c r="A453" s="17" t="s">
        <v>5060</v>
      </c>
      <c r="B453" s="18" t="s">
        <v>5061</v>
      </c>
      <c r="C453" s="18" t="s">
        <v>674</v>
      </c>
      <c r="D453" s="18" t="s">
        <v>5062</v>
      </c>
      <c r="E453" s="18" t="s">
        <v>571</v>
      </c>
      <c r="F453" s="18" t="s">
        <v>583</v>
      </c>
      <c r="G453" s="18">
        <v>2023</v>
      </c>
      <c r="H453" s="18" t="s">
        <v>5063</v>
      </c>
      <c r="I453" s="19" t="s">
        <v>5064</v>
      </c>
      <c r="J453" s="18"/>
      <c r="K453" s="20">
        <v>45789.4278009259</v>
      </c>
      <c r="L453" s="18" t="s">
        <v>5065</v>
      </c>
      <c r="M453" s="18"/>
      <c r="N453" s="18"/>
      <c r="O453" s="18"/>
      <c r="P453" s="18"/>
      <c r="Q453" s="18"/>
      <c r="R453" s="18" t="s">
        <v>8252</v>
      </c>
      <c r="S453" s="18"/>
      <c r="T453" s="18" t="s">
        <v>5067</v>
      </c>
      <c r="U453" s="18" t="s">
        <v>5068</v>
      </c>
      <c r="V453" s="18">
        <v>635</v>
      </c>
      <c r="W453" s="18">
        <v>44378.8</v>
      </c>
      <c r="X453" s="18">
        <v>44378.8</v>
      </c>
      <c r="Y453" s="18">
        <v>2378</v>
      </c>
      <c r="Z453" s="18">
        <v>2378</v>
      </c>
      <c r="AA453" s="18" t="s">
        <v>7980</v>
      </c>
      <c r="AB453" s="18" t="s">
        <v>673</v>
      </c>
      <c r="AC453" s="18"/>
      <c r="AD453" s="18" t="s">
        <v>672</v>
      </c>
      <c r="AE453" s="18" t="s">
        <v>5069</v>
      </c>
      <c r="AF453" s="18"/>
      <c r="AG453" s="18"/>
      <c r="AH453" s="18" t="s">
        <v>643</v>
      </c>
      <c r="AI453" s="18"/>
      <c r="AJ453" s="18"/>
      <c r="AK453" s="18"/>
      <c r="AL453" s="18"/>
      <c r="AM453" s="18"/>
      <c r="AN453" s="18"/>
      <c r="AO453" s="18" t="s">
        <v>5070</v>
      </c>
      <c r="AP453" s="18" t="s">
        <v>5071</v>
      </c>
      <c r="AQ453" s="18">
        <v>0</v>
      </c>
      <c r="AR453" s="18">
        <v>0</v>
      </c>
      <c r="AS453" s="18" t="s">
        <v>5879</v>
      </c>
      <c r="AT453" s="18">
        <v>0</v>
      </c>
      <c r="AU453" s="18">
        <v>0</v>
      </c>
      <c r="AV453" s="18">
        <v>0</v>
      </c>
      <c r="AW453" s="18">
        <v>0</v>
      </c>
      <c r="AX453" s="18" t="s">
        <v>671</v>
      </c>
      <c r="AY453" s="18"/>
      <c r="AZ453" s="18">
        <v>0</v>
      </c>
      <c r="BA453" s="18">
        <v>0</v>
      </c>
      <c r="BB453" s="18">
        <v>0</v>
      </c>
      <c r="BC453" s="18"/>
      <c r="BD453" s="18"/>
      <c r="BE453" s="18"/>
      <c r="BF453" s="18" t="s">
        <v>642</v>
      </c>
      <c r="BG453" s="18"/>
      <c r="BH453" s="18"/>
      <c r="BI453" s="18"/>
      <c r="BJ453" s="18"/>
      <c r="BK453" s="18"/>
      <c r="BL453" s="18"/>
      <c r="BM453" s="18"/>
      <c r="BN453" s="18"/>
      <c r="BO453" s="18"/>
      <c r="BP453" s="18"/>
      <c r="BQ453" s="18"/>
      <c r="BR453" s="18"/>
      <c r="BS453" s="18"/>
      <c r="BT453" s="18"/>
      <c r="BU453" s="18"/>
      <c r="BV453" s="18"/>
      <c r="BW453" s="18"/>
      <c r="BX453" s="18"/>
      <c r="BY453" s="18"/>
      <c r="BZ453" s="18"/>
      <c r="CA453" s="18"/>
      <c r="CB453" s="18"/>
      <c r="CC453" s="18"/>
      <c r="CD453" s="18"/>
      <c r="CE453" s="18"/>
      <c r="CF453" s="18"/>
      <c r="CG453" s="18"/>
      <c r="CH453" s="18"/>
      <c r="CI453" s="18"/>
      <c r="CJ453" s="18" t="s">
        <v>5072</v>
      </c>
      <c r="CK453" s="18" t="s">
        <v>5094</v>
      </c>
      <c r="CL453" s="18">
        <v>2</v>
      </c>
      <c r="CM453" s="18"/>
      <c r="CN453" s="18"/>
      <c r="CO453" s="21">
        <v>45838</v>
      </c>
      <c r="CP453" s="18" t="s">
        <v>5073</v>
      </c>
      <c r="CQ453" s="18"/>
      <c r="CR453" s="21"/>
      <c r="CS453" s="18"/>
      <c r="CT453" s="31"/>
      <c r="CU453" s="33"/>
      <c r="CV453" s="67" t="str">
        <f>FLEET7[[#This Row],[Category]]</f>
        <v>Pickup Truck</v>
      </c>
      <c r="CW453" s="22" t="str">
        <f t="shared" si="14"/>
        <v>PT-242</v>
      </c>
      <c r="CX453" s="22" t="str">
        <f>IFERROR(TRIM(MID(FLEET7[[#This Row],[Secondary Asset Identifier]], FIND(" - ", FLEET7[[#This Row],[Secondary Asset Identifier]]) + 3, LEN(FLEET7[[#This Row],[Secondary Asset Identifier]]))),FLEET7[[#This Row],[Emp ID]])</f>
        <v>Sanchez, Hector</v>
      </c>
      <c r="CY4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240083</v>
      </c>
      <c r="CZ453" s="22" t="str">
        <f>FLEET7[[#This Row],[Assigned]]</f>
        <v>Sanchez, Hector</v>
      </c>
      <c r="DA453" s="22" t="str">
        <f t="shared" si="15"/>
        <v>PT-242</v>
      </c>
    </row>
    <row r="454" spans="1:105" x14ac:dyDescent="0.3">
      <c r="A454" s="17" t="s">
        <v>5060</v>
      </c>
      <c r="B454" s="18" t="s">
        <v>5061</v>
      </c>
      <c r="C454" s="18" t="s">
        <v>670</v>
      </c>
      <c r="D454" s="18" t="s">
        <v>5062</v>
      </c>
      <c r="E454" s="18" t="s">
        <v>571</v>
      </c>
      <c r="F454" s="18" t="s">
        <v>635</v>
      </c>
      <c r="G454" s="18">
        <v>2023</v>
      </c>
      <c r="H454" s="18" t="s">
        <v>5063</v>
      </c>
      <c r="I454" s="19" t="s">
        <v>5080</v>
      </c>
      <c r="J454" s="18"/>
      <c r="K454" s="20">
        <v>45789.285983796297</v>
      </c>
      <c r="L454" s="18" t="s">
        <v>5164</v>
      </c>
      <c r="M454" s="18"/>
      <c r="N454" s="18"/>
      <c r="O454" s="18"/>
      <c r="P454" s="18"/>
      <c r="Q454" s="18"/>
      <c r="R454" s="18" t="s">
        <v>5188</v>
      </c>
      <c r="S454" s="18" t="s">
        <v>544</v>
      </c>
      <c r="T454" s="18" t="s">
        <v>5067</v>
      </c>
      <c r="U454" s="18" t="s">
        <v>5068</v>
      </c>
      <c r="V454" s="18">
        <v>639</v>
      </c>
      <c r="W454" s="18">
        <v>26338.799999999999</v>
      </c>
      <c r="X454" s="18">
        <v>26338.799999999999</v>
      </c>
      <c r="Y454" s="18">
        <v>822</v>
      </c>
      <c r="Z454" s="18">
        <v>822</v>
      </c>
      <c r="AA454" s="18" t="s">
        <v>7981</v>
      </c>
      <c r="AB454" s="18" t="s">
        <v>669</v>
      </c>
      <c r="AC454" s="18"/>
      <c r="AD454" s="18" t="s">
        <v>668</v>
      </c>
      <c r="AE454" s="18" t="s">
        <v>5069</v>
      </c>
      <c r="AF454" s="18"/>
      <c r="AG454" s="18"/>
      <c r="AH454" s="18" t="s">
        <v>662</v>
      </c>
      <c r="AI454" s="18"/>
      <c r="AJ454" s="18"/>
      <c r="AK454" s="18"/>
      <c r="AL454" s="18"/>
      <c r="AM454" s="18"/>
      <c r="AN454" s="18"/>
      <c r="AO454" s="18" t="s">
        <v>5070</v>
      </c>
      <c r="AP454" s="18" t="s">
        <v>5071</v>
      </c>
      <c r="AQ454" s="18">
        <v>0</v>
      </c>
      <c r="AR454" s="18">
        <v>0</v>
      </c>
      <c r="AS454" s="18" t="s">
        <v>5879</v>
      </c>
      <c r="AT454" s="18">
        <v>0</v>
      </c>
      <c r="AU454" s="18">
        <v>0</v>
      </c>
      <c r="AV454" s="18">
        <v>0</v>
      </c>
      <c r="AW454" s="18">
        <v>0</v>
      </c>
      <c r="AX454" s="18" t="s">
        <v>667</v>
      </c>
      <c r="AY454" s="18"/>
      <c r="AZ454" s="18"/>
      <c r="BA454" s="18"/>
      <c r="BB454" s="18"/>
      <c r="BC454" s="18"/>
      <c r="BD454" s="18"/>
      <c r="BE454" s="18"/>
      <c r="BF454" s="18" t="s">
        <v>666</v>
      </c>
      <c r="BG454" s="18"/>
      <c r="BH454" s="18"/>
      <c r="BI454" s="18"/>
      <c r="BJ454" s="18"/>
      <c r="BK454" s="18"/>
      <c r="BL454" s="18"/>
      <c r="BM454" s="18"/>
      <c r="BN454" s="18"/>
      <c r="BO454" s="18"/>
      <c r="BP454" s="18"/>
      <c r="BQ454" s="18"/>
      <c r="BR454" s="18"/>
      <c r="BS454" s="18"/>
      <c r="BT454" s="18"/>
      <c r="BU454" s="18"/>
      <c r="BV454" s="18"/>
      <c r="BW454" s="18"/>
      <c r="BX454" s="18"/>
      <c r="BY454" s="18"/>
      <c r="BZ454" s="18"/>
      <c r="CA454" s="18"/>
      <c r="CB454" s="18"/>
      <c r="CC454" s="18"/>
      <c r="CD454" s="18"/>
      <c r="CE454" s="18"/>
      <c r="CF454" s="18"/>
      <c r="CG454" s="18"/>
      <c r="CH454" s="18"/>
      <c r="CI454" s="18"/>
      <c r="CJ454" s="18" t="s">
        <v>5072</v>
      </c>
      <c r="CK454" s="18" t="s">
        <v>5161</v>
      </c>
      <c r="CL454" s="18">
        <v>2</v>
      </c>
      <c r="CM454" s="18"/>
      <c r="CN454" s="18"/>
      <c r="CO454" s="21">
        <v>45869</v>
      </c>
      <c r="CP454" s="18" t="s">
        <v>5079</v>
      </c>
      <c r="CQ454" s="18"/>
      <c r="CR454" s="21"/>
      <c r="CS454" s="18"/>
      <c r="CT454" s="31"/>
      <c r="CU454" s="33"/>
      <c r="CV454" s="67" t="str">
        <f>FLEET7[[#This Row],[Category]]</f>
        <v>Pickup Truck</v>
      </c>
      <c r="CW454" s="22" t="str">
        <f t="shared" si="14"/>
        <v>PT-243</v>
      </c>
      <c r="CX454" s="22" t="str">
        <f>IFERROR(TRIM(MID(FLEET7[[#This Row],[Secondary Asset Identifier]], FIND(" - ", FLEET7[[#This Row],[Secondary Asset Identifier]]) + 3, LEN(FLEET7[[#This Row],[Secondary Asset Identifier]]))),FLEET7[[#This Row],[Emp ID]])</f>
        <v>Bobba, Ramesh</v>
      </c>
      <c r="CY4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210010</v>
      </c>
      <c r="CZ454" s="22" t="str">
        <f>FLEET7[[#This Row],[Assigned]]</f>
        <v>Bobba, Ramesh</v>
      </c>
      <c r="DA454" s="22" t="str">
        <f t="shared" si="15"/>
        <v>PT-243</v>
      </c>
    </row>
    <row r="455" spans="1:105" x14ac:dyDescent="0.3">
      <c r="A455" s="17" t="s">
        <v>5060</v>
      </c>
      <c r="B455" s="18" t="s">
        <v>5061</v>
      </c>
      <c r="C455" s="18" t="s">
        <v>665</v>
      </c>
      <c r="D455" s="18" t="s">
        <v>5062</v>
      </c>
      <c r="E455" s="18" t="s">
        <v>571</v>
      </c>
      <c r="F455" s="18" t="s">
        <v>635</v>
      </c>
      <c r="G455" s="18">
        <v>2023</v>
      </c>
      <c r="H455" s="18" t="s">
        <v>5063</v>
      </c>
      <c r="I455" s="19" t="s">
        <v>5080</v>
      </c>
      <c r="J455" s="18"/>
      <c r="K455" s="20">
        <v>45788.714409722197</v>
      </c>
      <c r="L455" s="18" t="s">
        <v>5164</v>
      </c>
      <c r="M455" s="18"/>
      <c r="N455" s="18"/>
      <c r="O455" s="18"/>
      <c r="P455" s="18"/>
      <c r="Q455" s="18"/>
      <c r="R455" s="18" t="s">
        <v>8559</v>
      </c>
      <c r="S455" s="18" t="s">
        <v>545</v>
      </c>
      <c r="T455" s="18" t="s">
        <v>5067</v>
      </c>
      <c r="U455" s="18" t="s">
        <v>5068</v>
      </c>
      <c r="V455" s="18">
        <v>633</v>
      </c>
      <c r="W455" s="18">
        <v>21222.2</v>
      </c>
      <c r="X455" s="18">
        <v>21222.2</v>
      </c>
      <c r="Y455" s="18">
        <v>1463</v>
      </c>
      <c r="Z455" s="18">
        <v>1463</v>
      </c>
      <c r="AA455" s="18" t="s">
        <v>7982</v>
      </c>
      <c r="AB455" s="18" t="s">
        <v>664</v>
      </c>
      <c r="AC455" s="18"/>
      <c r="AD455" s="18" t="s">
        <v>663</v>
      </c>
      <c r="AE455" s="18" t="s">
        <v>5069</v>
      </c>
      <c r="AF455" s="18"/>
      <c r="AG455" s="18"/>
      <c r="AH455" s="18" t="s">
        <v>662</v>
      </c>
      <c r="AI455" s="18"/>
      <c r="AJ455" s="18"/>
      <c r="AK455" s="18"/>
      <c r="AL455" s="18"/>
      <c r="AM455" s="18"/>
      <c r="AN455" s="18"/>
      <c r="AO455" s="18" t="s">
        <v>5070</v>
      </c>
      <c r="AP455" s="18" t="s">
        <v>5071</v>
      </c>
      <c r="AQ455" s="18">
        <v>0</v>
      </c>
      <c r="AR455" s="18">
        <v>0</v>
      </c>
      <c r="AS455" s="18" t="s">
        <v>5879</v>
      </c>
      <c r="AT455" s="18">
        <v>0</v>
      </c>
      <c r="AU455" s="18">
        <v>0</v>
      </c>
      <c r="AV455" s="18">
        <v>0</v>
      </c>
      <c r="AW455" s="18">
        <v>0</v>
      </c>
      <c r="AX455" s="18" t="s">
        <v>661</v>
      </c>
      <c r="AY455" s="18"/>
      <c r="AZ455" s="18">
        <v>0</v>
      </c>
      <c r="BA455" s="18">
        <v>0</v>
      </c>
      <c r="BB455" s="18">
        <v>0</v>
      </c>
      <c r="BC455" s="18"/>
      <c r="BD455" s="18"/>
      <c r="BE455" s="18"/>
      <c r="BF455" s="18" t="s">
        <v>656</v>
      </c>
      <c r="BG455" s="18"/>
      <c r="BH455" s="18"/>
      <c r="BI455" s="18"/>
      <c r="BJ455" s="18"/>
      <c r="BK455" s="18"/>
      <c r="BL455" s="18"/>
      <c r="BM455" s="18"/>
      <c r="BN455" s="18"/>
      <c r="BO455" s="18"/>
      <c r="BP455" s="18"/>
      <c r="BQ455" s="18"/>
      <c r="BR455" s="18"/>
      <c r="BS455" s="18"/>
      <c r="BT455" s="18"/>
      <c r="BU455" s="18"/>
      <c r="BV455" s="18"/>
      <c r="BW455" s="18"/>
      <c r="BX455" s="18"/>
      <c r="BY455" s="18"/>
      <c r="BZ455" s="18"/>
      <c r="CA455" s="18"/>
      <c r="CB455" s="18"/>
      <c r="CC455" s="18"/>
      <c r="CD455" s="18"/>
      <c r="CE455" s="18"/>
      <c r="CF455" s="18"/>
      <c r="CG455" s="18"/>
      <c r="CH455" s="18"/>
      <c r="CI455" s="18"/>
      <c r="CJ455" s="18" t="s">
        <v>5072</v>
      </c>
      <c r="CK455" s="18" t="s">
        <v>5178</v>
      </c>
      <c r="CL455" s="18">
        <v>2</v>
      </c>
      <c r="CM455" s="18"/>
      <c r="CN455" s="18"/>
      <c r="CO455" s="21">
        <v>45869</v>
      </c>
      <c r="CP455" s="18" t="s">
        <v>5073</v>
      </c>
      <c r="CQ455" s="18"/>
      <c r="CR455" s="21"/>
      <c r="CS455" s="18"/>
      <c r="CT455" s="31"/>
      <c r="CU455" s="33"/>
      <c r="CV455" s="67" t="str">
        <f>FLEET7[[#This Row],[Category]]</f>
        <v>Pickup Truck</v>
      </c>
      <c r="CW455" s="22" t="str">
        <f t="shared" si="14"/>
        <v>PT-244</v>
      </c>
      <c r="CX455" s="22" t="str">
        <f>IFERROR(TRIM(MID(FLEET7[[#This Row],[Secondary Asset Identifier]], FIND(" - ", FLEET7[[#This Row],[Secondary Asset Identifier]]) + 3, LEN(FLEET7[[#This Row],[Secondary Asset Identifier]]))),FLEET7[[#This Row],[Emp ID]])</f>
        <v>Abunemeh, Osama M</v>
      </c>
      <c r="CY4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410012</v>
      </c>
      <c r="CZ455" s="22" t="str">
        <f>FLEET7[[#This Row],[Assigned]]</f>
        <v>Abunemeh, Osama M</v>
      </c>
      <c r="DA455" s="22" t="str">
        <f t="shared" si="15"/>
        <v>PT-244</v>
      </c>
    </row>
    <row r="456" spans="1:105" x14ac:dyDescent="0.3">
      <c r="A456" s="17" t="s">
        <v>5060</v>
      </c>
      <c r="B456" s="18" t="s">
        <v>5061</v>
      </c>
      <c r="C456" s="18" t="s">
        <v>660</v>
      </c>
      <c r="D456" s="18" t="s">
        <v>5062</v>
      </c>
      <c r="E456" s="18" t="s">
        <v>571</v>
      </c>
      <c r="F456" s="18" t="s">
        <v>635</v>
      </c>
      <c r="G456" s="18">
        <v>2023</v>
      </c>
      <c r="H456" s="18" t="s">
        <v>5063</v>
      </c>
      <c r="I456" s="19" t="s">
        <v>5080</v>
      </c>
      <c r="J456" s="18"/>
      <c r="K456" s="20">
        <v>45789.338773148098</v>
      </c>
      <c r="L456" s="18" t="s">
        <v>5164</v>
      </c>
      <c r="M456" s="18"/>
      <c r="N456" s="18"/>
      <c r="O456" s="18"/>
      <c r="P456" s="18"/>
      <c r="Q456" s="18"/>
      <c r="R456" s="18" t="s">
        <v>5103</v>
      </c>
      <c r="S456" s="18" t="s">
        <v>546</v>
      </c>
      <c r="T456" s="18" t="s">
        <v>5067</v>
      </c>
      <c r="U456" s="18" t="s">
        <v>5068</v>
      </c>
      <c r="V456" s="18">
        <v>639</v>
      </c>
      <c r="W456" s="18">
        <v>37185.5</v>
      </c>
      <c r="X456" s="18">
        <v>37185.5</v>
      </c>
      <c r="Y456" s="18">
        <v>1743</v>
      </c>
      <c r="Z456" s="18">
        <v>1743</v>
      </c>
      <c r="AA456" s="18" t="s">
        <v>7983</v>
      </c>
      <c r="AB456" s="18" t="s">
        <v>659</v>
      </c>
      <c r="AC456" s="18"/>
      <c r="AD456" s="18" t="s">
        <v>658</v>
      </c>
      <c r="AE456" s="18" t="s">
        <v>5069</v>
      </c>
      <c r="AF456" s="18"/>
      <c r="AG456" s="18"/>
      <c r="AH456" s="18" t="s">
        <v>648</v>
      </c>
      <c r="AI456" s="18"/>
      <c r="AJ456" s="18"/>
      <c r="AK456" s="18"/>
      <c r="AL456" s="18"/>
      <c r="AM456" s="18"/>
      <c r="AN456" s="18"/>
      <c r="AO456" s="18" t="s">
        <v>5070</v>
      </c>
      <c r="AP456" s="18" t="s">
        <v>5071</v>
      </c>
      <c r="AQ456" s="18">
        <v>0</v>
      </c>
      <c r="AR456" s="18">
        <v>0</v>
      </c>
      <c r="AS456" s="18" t="s">
        <v>5879</v>
      </c>
      <c r="AT456" s="18">
        <v>0</v>
      </c>
      <c r="AU456" s="18">
        <v>0</v>
      </c>
      <c r="AV456" s="18">
        <v>0</v>
      </c>
      <c r="AW456" s="18">
        <v>0</v>
      </c>
      <c r="AX456" s="18" t="s">
        <v>657</v>
      </c>
      <c r="AY456" s="18"/>
      <c r="AZ456" s="18"/>
      <c r="BA456" s="18"/>
      <c r="BB456" s="18"/>
      <c r="BC456" s="18"/>
      <c r="BD456" s="18"/>
      <c r="BE456" s="18"/>
      <c r="BF456" s="18" t="s">
        <v>656</v>
      </c>
      <c r="BG456" s="18"/>
      <c r="BH456" s="18"/>
      <c r="BI456" s="18"/>
      <c r="BJ456" s="18"/>
      <c r="BK456" s="18"/>
      <c r="BL456" s="18"/>
      <c r="BM456" s="18"/>
      <c r="BN456" s="18"/>
      <c r="BO456" s="18"/>
      <c r="BP456" s="18"/>
      <c r="BQ456" s="18"/>
      <c r="BR456" s="18"/>
      <c r="BS456" s="18"/>
      <c r="BT456" s="18"/>
      <c r="BU456" s="18"/>
      <c r="BV456" s="18"/>
      <c r="BW456" s="18"/>
      <c r="BX456" s="18"/>
      <c r="BY456" s="18"/>
      <c r="BZ456" s="18"/>
      <c r="CA456" s="18"/>
      <c r="CB456" s="18"/>
      <c r="CC456" s="18"/>
      <c r="CD456" s="18"/>
      <c r="CE456" s="18"/>
      <c r="CF456" s="18"/>
      <c r="CG456" s="18"/>
      <c r="CH456" s="18"/>
      <c r="CI456" s="18"/>
      <c r="CJ456" s="18" t="s">
        <v>5072</v>
      </c>
      <c r="CK456" s="18" t="s">
        <v>5211</v>
      </c>
      <c r="CL456" s="18">
        <v>2</v>
      </c>
      <c r="CM456" s="18"/>
      <c r="CN456" s="18"/>
      <c r="CO456" s="21">
        <v>45869</v>
      </c>
      <c r="CP456" s="18" t="s">
        <v>5079</v>
      </c>
      <c r="CQ456" s="18"/>
      <c r="CR456" s="21"/>
      <c r="CS456" s="18"/>
      <c r="CT456" s="31"/>
      <c r="CU456" s="33"/>
      <c r="CV456" s="67" t="str">
        <f>FLEET7[[#This Row],[Category]]</f>
        <v>Pickup Truck</v>
      </c>
      <c r="CW456" s="22" t="str">
        <f t="shared" si="14"/>
        <v>PT-245</v>
      </c>
      <c r="CX456" s="22" t="str">
        <f>IFERROR(TRIM(MID(FLEET7[[#This Row],[Secondary Asset Identifier]], FIND(" - ", FLEET7[[#This Row],[Secondary Asset Identifier]]) + 3, LEN(FLEET7[[#This Row],[Secondary Asset Identifier]]))),FLEET7[[#This Row],[Emp ID]])</f>
        <v>Ruhrup, Jared K</v>
      </c>
      <c r="CY45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210053</v>
      </c>
      <c r="CZ456" s="22" t="str">
        <f>FLEET7[[#This Row],[Assigned]]</f>
        <v>Ruhrup, Jared K</v>
      </c>
      <c r="DA456" s="22" t="str">
        <f t="shared" si="15"/>
        <v>PT-245</v>
      </c>
    </row>
    <row r="457" spans="1:105" x14ac:dyDescent="0.3">
      <c r="A457" s="17" t="s">
        <v>5060</v>
      </c>
      <c r="B457" s="18" t="s">
        <v>5061</v>
      </c>
      <c r="C457" s="18" t="s">
        <v>8560</v>
      </c>
      <c r="D457" s="18" t="s">
        <v>5062</v>
      </c>
      <c r="E457" s="18" t="s">
        <v>571</v>
      </c>
      <c r="F457" s="18" t="s">
        <v>635</v>
      </c>
      <c r="G457" s="18">
        <v>2023</v>
      </c>
      <c r="H457" s="18" t="s">
        <v>5063</v>
      </c>
      <c r="I457" s="19" t="s">
        <v>5080</v>
      </c>
      <c r="J457" s="18"/>
      <c r="K457" s="20">
        <v>45789.424432870401</v>
      </c>
      <c r="L457" s="18" t="s">
        <v>5164</v>
      </c>
      <c r="M457" s="18"/>
      <c r="N457" s="18"/>
      <c r="O457" s="18"/>
      <c r="P457" s="18"/>
      <c r="Q457" s="18"/>
      <c r="R457" s="18" t="s">
        <v>8561</v>
      </c>
      <c r="S457" s="18" t="s">
        <v>547</v>
      </c>
      <c r="T457" s="18" t="s">
        <v>5067</v>
      </c>
      <c r="U457" s="18" t="s">
        <v>5068</v>
      </c>
      <c r="V457" s="18">
        <v>639</v>
      </c>
      <c r="W457" s="18">
        <v>48229</v>
      </c>
      <c r="X457" s="18">
        <v>48045</v>
      </c>
      <c r="Y457" s="18">
        <v>1958</v>
      </c>
      <c r="Z457" s="18">
        <v>1958</v>
      </c>
      <c r="AA457" s="18" t="s">
        <v>4512</v>
      </c>
      <c r="AB457" s="18" t="s">
        <v>655</v>
      </c>
      <c r="AC457" s="18"/>
      <c r="AD457" s="18" t="s">
        <v>654</v>
      </c>
      <c r="AE457" s="18" t="s">
        <v>5069</v>
      </c>
      <c r="AF457" s="18"/>
      <c r="AG457" s="18"/>
      <c r="AH457" s="18" t="s">
        <v>648</v>
      </c>
      <c r="AI457" s="18"/>
      <c r="AJ457" s="18"/>
      <c r="AK457" s="18"/>
      <c r="AL457" s="18"/>
      <c r="AM457" s="18"/>
      <c r="AN457" s="18"/>
      <c r="AO457" s="18" t="s">
        <v>5070</v>
      </c>
      <c r="AP457" s="18" t="s">
        <v>5071</v>
      </c>
      <c r="AQ457" s="18">
        <v>0</v>
      </c>
      <c r="AR457" s="18">
        <v>0</v>
      </c>
      <c r="AS457" s="18" t="s">
        <v>5879</v>
      </c>
      <c r="AT457" s="18">
        <v>0</v>
      </c>
      <c r="AU457" s="18">
        <v>0</v>
      </c>
      <c r="AV457" s="18">
        <v>0</v>
      </c>
      <c r="AW457" s="18">
        <v>0</v>
      </c>
      <c r="AX457" s="18" t="s">
        <v>653</v>
      </c>
      <c r="AY457" s="18"/>
      <c r="AZ457" s="18"/>
      <c r="BA457" s="18"/>
      <c r="BB457" s="18"/>
      <c r="BC457" s="18"/>
      <c r="BD457" s="18"/>
      <c r="BE457" s="18"/>
      <c r="BF457" s="18" t="s">
        <v>652</v>
      </c>
      <c r="BG457" s="18"/>
      <c r="BH457" s="18"/>
      <c r="BI457" s="18"/>
      <c r="BJ457" s="18"/>
      <c r="BK457" s="18"/>
      <c r="BL457" s="18"/>
      <c r="BM457" s="18"/>
      <c r="BN457" s="18"/>
      <c r="BO457" s="18"/>
      <c r="BP457" s="18"/>
      <c r="BQ457" s="18"/>
      <c r="BR457" s="18"/>
      <c r="BS457" s="18"/>
      <c r="BT457" s="18"/>
      <c r="BU457" s="18"/>
      <c r="BV457" s="18"/>
      <c r="BW457" s="18"/>
      <c r="BX457" s="18"/>
      <c r="BY457" s="18"/>
      <c r="BZ457" s="18"/>
      <c r="CA457" s="18"/>
      <c r="CB457" s="18"/>
      <c r="CC457" s="18"/>
      <c r="CD457" s="18"/>
      <c r="CE457" s="18"/>
      <c r="CF457" s="18"/>
      <c r="CG457" s="18"/>
      <c r="CH457" s="18"/>
      <c r="CI457" s="18"/>
      <c r="CJ457" s="18" t="s">
        <v>5072</v>
      </c>
      <c r="CK457" s="18" t="s">
        <v>5278</v>
      </c>
      <c r="CL457" s="18">
        <v>2</v>
      </c>
      <c r="CM457" s="18"/>
      <c r="CN457" s="18"/>
      <c r="CO457" s="21">
        <v>45869</v>
      </c>
      <c r="CP457" s="18" t="s">
        <v>5079</v>
      </c>
      <c r="CQ457" s="18"/>
      <c r="CR457" s="21"/>
      <c r="CS457" s="18"/>
      <c r="CT457" s="31"/>
      <c r="CU457" s="33"/>
      <c r="CV457" s="67" t="str">
        <f>FLEET7[[#This Row],[Category]]</f>
        <v>Pickup Truck</v>
      </c>
      <c r="CW457" s="22" t="str">
        <f t="shared" si="14"/>
        <v>PT-246</v>
      </c>
      <c r="CX457" s="22" t="str">
        <f>IFERROR(TRIM(MID(FLEET7[[#This Row],[Secondary Asset Identifier]], FIND(" - ", FLEET7[[#This Row],[Secondary Asset Identifier]]) + 3, LEN(FLEET7[[#This Row],[Secondary Asset Identifier]]))),FLEET7[[#This Row],[Emp ID]])</f>
        <v>Open</v>
      </c>
      <c r="CY45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57" s="22" t="str">
        <f>FLEET7[[#This Row],[Assigned]]</f>
        <v>Open</v>
      </c>
      <c r="DA457" s="22" t="str">
        <f t="shared" si="15"/>
        <v>PT-246</v>
      </c>
    </row>
    <row r="458" spans="1:105" x14ac:dyDescent="0.3">
      <c r="A458" s="17" t="s">
        <v>5060</v>
      </c>
      <c r="B458" s="18" t="s">
        <v>5061</v>
      </c>
      <c r="C458" s="18" t="s">
        <v>651</v>
      </c>
      <c r="D458" s="18" t="s">
        <v>5062</v>
      </c>
      <c r="E458" s="18" t="s">
        <v>571</v>
      </c>
      <c r="F458" s="18" t="s">
        <v>635</v>
      </c>
      <c r="G458" s="18">
        <v>2023</v>
      </c>
      <c r="H458" s="18" t="s">
        <v>5063</v>
      </c>
      <c r="I458" s="19" t="s">
        <v>5080</v>
      </c>
      <c r="J458" s="18"/>
      <c r="K458" s="20">
        <v>45788.879884259302</v>
      </c>
      <c r="L458" s="18" t="s">
        <v>5164</v>
      </c>
      <c r="M458" s="18"/>
      <c r="N458" s="18"/>
      <c r="O458" s="18"/>
      <c r="P458" s="18"/>
      <c r="Q458" s="18"/>
      <c r="R458" s="18" t="s">
        <v>8134</v>
      </c>
      <c r="S458" s="18"/>
      <c r="T458" s="18" t="s">
        <v>5067</v>
      </c>
      <c r="U458" s="18" t="s">
        <v>5068</v>
      </c>
      <c r="V458" s="18">
        <v>339</v>
      </c>
      <c r="W458" s="18">
        <v>76915.5</v>
      </c>
      <c r="X458" s="18">
        <v>80548.5</v>
      </c>
      <c r="Y458" s="18">
        <v>2813</v>
      </c>
      <c r="Z458" s="18">
        <v>2813</v>
      </c>
      <c r="AA458" s="18" t="s">
        <v>5083</v>
      </c>
      <c r="AB458" s="18" t="s">
        <v>650</v>
      </c>
      <c r="AC458" s="18"/>
      <c r="AD458" s="18" t="s">
        <v>649</v>
      </c>
      <c r="AE458" s="18" t="s">
        <v>5069</v>
      </c>
      <c r="AF458" s="18"/>
      <c r="AG458" s="18"/>
      <c r="AH458" s="18" t="s">
        <v>648</v>
      </c>
      <c r="AI458" s="18"/>
      <c r="AJ458" s="18"/>
      <c r="AK458" s="18"/>
      <c r="AL458" s="18"/>
      <c r="AM458" s="18"/>
      <c r="AN458" s="18"/>
      <c r="AO458" s="18" t="s">
        <v>5070</v>
      </c>
      <c r="AP458" s="18" t="s">
        <v>5071</v>
      </c>
      <c r="AQ458" s="18"/>
      <c r="AR458" s="18">
        <v>0</v>
      </c>
      <c r="AS458" s="18" t="s">
        <v>5879</v>
      </c>
      <c r="AT458" s="18"/>
      <c r="AU458" s="18">
        <v>0</v>
      </c>
      <c r="AV458" s="18">
        <v>0</v>
      </c>
      <c r="AW458" s="18">
        <v>0</v>
      </c>
      <c r="AX458" s="18" t="s">
        <v>647</v>
      </c>
      <c r="AY458" s="18"/>
      <c r="AZ458" s="18"/>
      <c r="BA458" s="18"/>
      <c r="BB458" s="18"/>
      <c r="BC458" s="18"/>
      <c r="BD458" s="18"/>
      <c r="BE458" s="18"/>
      <c r="BF458" s="18" t="s">
        <v>646</v>
      </c>
      <c r="BG458" s="18"/>
      <c r="BH458" s="18"/>
      <c r="BI458" s="18"/>
      <c r="BJ458" s="18"/>
      <c r="BK458" s="18"/>
      <c r="BL458" s="18"/>
      <c r="BM458" s="18"/>
      <c r="BN458" s="18"/>
      <c r="BO458" s="18"/>
      <c r="BP458" s="18"/>
      <c r="BQ458" s="18"/>
      <c r="BR458" s="18"/>
      <c r="BS458" s="18"/>
      <c r="BT458" s="18"/>
      <c r="BU458" s="18"/>
      <c r="BV458" s="18"/>
      <c r="BW458" s="18"/>
      <c r="BX458" s="18"/>
      <c r="BY458" s="18"/>
      <c r="BZ458" s="18"/>
      <c r="CA458" s="18"/>
      <c r="CB458" s="18"/>
      <c r="CC458" s="18"/>
      <c r="CD458" s="18"/>
      <c r="CE458" s="18"/>
      <c r="CF458" s="18"/>
      <c r="CG458" s="18"/>
      <c r="CH458" s="18"/>
      <c r="CI458" s="18"/>
      <c r="CJ458" s="18" t="s">
        <v>5072</v>
      </c>
      <c r="CK458" s="18" t="s">
        <v>5084</v>
      </c>
      <c r="CL458" s="18">
        <v>2</v>
      </c>
      <c r="CM458" s="18"/>
      <c r="CN458" s="18"/>
      <c r="CO458" s="21">
        <v>45869</v>
      </c>
      <c r="CP458" s="18" t="s">
        <v>5079</v>
      </c>
      <c r="CQ458" s="18"/>
      <c r="CR458" s="21"/>
      <c r="CS458" s="18"/>
      <c r="CT458" s="31"/>
      <c r="CU458" s="33"/>
      <c r="CV458" s="67" t="str">
        <f>FLEET7[[#This Row],[Category]]</f>
        <v>Pickup Truck</v>
      </c>
      <c r="CW458" s="22" t="str">
        <f t="shared" si="14"/>
        <v>PT-247</v>
      </c>
      <c r="CX458" s="22" t="str">
        <f>IFERROR(TRIM(MID(FLEET7[[#This Row],[Secondary Asset Identifier]], FIND(" - ", FLEET7[[#This Row],[Secondary Asset Identifier]]) + 3, LEN(FLEET7[[#This Row],[Secondary Asset Identifier]]))),FLEET7[[#This Row],[Emp ID]])</f>
        <v>MARTIN SANCHEZ</v>
      </c>
      <c r="CY45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240085</v>
      </c>
      <c r="CZ458" s="22" t="str">
        <f>FLEET7[[#This Row],[Assigned]]</f>
        <v>MARTIN SANCHEZ</v>
      </c>
      <c r="DA458" s="22" t="str">
        <f t="shared" si="15"/>
        <v>PT-247</v>
      </c>
    </row>
    <row r="459" spans="1:105" x14ac:dyDescent="0.3">
      <c r="A459" s="17" t="s">
        <v>5060</v>
      </c>
      <c r="B459" s="18" t="s">
        <v>5061</v>
      </c>
      <c r="C459" s="18" t="s">
        <v>7801</v>
      </c>
      <c r="D459" s="18" t="s">
        <v>5062</v>
      </c>
      <c r="E459" s="18" t="s">
        <v>571</v>
      </c>
      <c r="F459" s="18" t="s">
        <v>1022</v>
      </c>
      <c r="G459" s="18">
        <v>2022</v>
      </c>
      <c r="H459" s="18" t="s">
        <v>5063</v>
      </c>
      <c r="I459" s="19"/>
      <c r="J459" s="18"/>
      <c r="K459" s="20">
        <v>45789.392465277801</v>
      </c>
      <c r="L459" s="18" t="s">
        <v>5164</v>
      </c>
      <c r="M459" s="18"/>
      <c r="N459" s="18"/>
      <c r="O459" s="18"/>
      <c r="P459" s="18"/>
      <c r="Q459" s="18"/>
      <c r="R459" s="18" t="s">
        <v>5066</v>
      </c>
      <c r="S459" s="18"/>
      <c r="T459" s="18" t="s">
        <v>5067</v>
      </c>
      <c r="U459" s="18" t="s">
        <v>5068</v>
      </c>
      <c r="V459" s="18">
        <v>153</v>
      </c>
      <c r="W459" s="18">
        <v>7842.9</v>
      </c>
      <c r="X459" s="18">
        <v>7842.9</v>
      </c>
      <c r="Y459" s="18">
        <v>4</v>
      </c>
      <c r="Z459" s="18">
        <v>4</v>
      </c>
      <c r="AA459" s="18" t="s">
        <v>7975</v>
      </c>
      <c r="AB459" s="18" t="s">
        <v>7769</v>
      </c>
      <c r="AC459" s="18"/>
      <c r="AD459" s="18" t="s">
        <v>7985</v>
      </c>
      <c r="AE459" s="18" t="s">
        <v>5069</v>
      </c>
      <c r="AF459" s="18"/>
      <c r="AG459" s="18"/>
      <c r="AH459" s="18"/>
      <c r="AI459" s="18"/>
      <c r="AJ459" s="18"/>
      <c r="AK459" s="18"/>
      <c r="AL459" s="18"/>
      <c r="AM459" s="18"/>
      <c r="AN459" s="18"/>
      <c r="AO459" s="18" t="s">
        <v>5070</v>
      </c>
      <c r="AP459" s="18"/>
      <c r="AQ459" s="18">
        <v>0</v>
      </c>
      <c r="AR459" s="18">
        <v>0</v>
      </c>
      <c r="AS459" s="18" t="s">
        <v>5879</v>
      </c>
      <c r="AT459" s="18">
        <v>0</v>
      </c>
      <c r="AU459" s="18">
        <v>0</v>
      </c>
      <c r="AV459" s="18">
        <v>0</v>
      </c>
      <c r="AW459" s="18">
        <v>0</v>
      </c>
      <c r="AX459" s="18" t="s">
        <v>7986</v>
      </c>
      <c r="AY459" s="18"/>
      <c r="AZ459" s="18"/>
      <c r="BA459" s="18"/>
      <c r="BB459" s="18"/>
      <c r="BC459" s="18"/>
      <c r="BD459" s="18"/>
      <c r="BE459" s="18"/>
      <c r="BF459" s="18"/>
      <c r="BG459" s="18"/>
      <c r="BH459" s="18"/>
      <c r="BI459" s="18"/>
      <c r="BJ459" s="18"/>
      <c r="BK459" s="18"/>
      <c r="BL459" s="18"/>
      <c r="BM459" s="18"/>
      <c r="BN459" s="18"/>
      <c r="BO459" s="18"/>
      <c r="BP459" s="18"/>
      <c r="BQ459" s="18"/>
      <c r="BR459" s="18"/>
      <c r="BS459" s="18"/>
      <c r="BT459" s="18"/>
      <c r="BU459" s="18"/>
      <c r="BV459" s="18"/>
      <c r="BW459" s="18"/>
      <c r="BX459" s="18"/>
      <c r="BY459" s="18"/>
      <c r="BZ459" s="18"/>
      <c r="CA459" s="18"/>
      <c r="CB459" s="18"/>
      <c r="CC459" s="18"/>
      <c r="CD459" s="18"/>
      <c r="CE459" s="18"/>
      <c r="CF459" s="18"/>
      <c r="CG459" s="18"/>
      <c r="CH459" s="18"/>
      <c r="CI459" s="18"/>
      <c r="CJ459" s="18" t="s">
        <v>5072</v>
      </c>
      <c r="CK459" s="18" t="s">
        <v>7770</v>
      </c>
      <c r="CL459" s="18">
        <v>2</v>
      </c>
      <c r="CM459" s="18"/>
      <c r="CN459" s="18"/>
      <c r="CO459" s="21">
        <v>45930</v>
      </c>
      <c r="CP459" s="18" t="s">
        <v>5079</v>
      </c>
      <c r="CQ459" s="18"/>
      <c r="CR459" s="21"/>
      <c r="CS459" s="18"/>
      <c r="CT459" s="31"/>
      <c r="CU459" s="33"/>
      <c r="CV459" s="67" t="str">
        <f>FLEET7[[#This Row],[Category]]</f>
        <v>Pickup Truck</v>
      </c>
      <c r="CW459" s="22" t="str">
        <f t="shared" si="14"/>
        <v>PT-24S</v>
      </c>
      <c r="CX459" s="22" t="str">
        <f>IFERROR(TRIM(MID(FLEET7[[#This Row],[Secondary Asset Identifier]], FIND(" - ", FLEET7[[#This Row],[Secondary Asset Identifier]]) + 3, LEN(FLEET7[[#This Row],[Secondary Asset Identifier]]))),FLEET7[[#This Row],[Emp ID]])</f>
        <v/>
      </c>
      <c r="CY45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59" s="22" t="str">
        <f>FLEET7[[#This Row],[Assigned]]</f>
        <v/>
      </c>
      <c r="DA459" s="22" t="str">
        <f t="shared" si="15"/>
        <v>PT-24S</v>
      </c>
    </row>
    <row r="460" spans="1:105" x14ac:dyDescent="0.3">
      <c r="A460" s="17" t="s">
        <v>5060</v>
      </c>
      <c r="B460" s="18" t="s">
        <v>5061</v>
      </c>
      <c r="C460" s="18" t="s">
        <v>3752</v>
      </c>
      <c r="D460" s="18" t="s">
        <v>5062</v>
      </c>
      <c r="E460" s="18" t="s">
        <v>571</v>
      </c>
      <c r="F460" s="18" t="s">
        <v>583</v>
      </c>
      <c r="G460" s="18">
        <v>2023</v>
      </c>
      <c r="H460" s="18" t="s">
        <v>5063</v>
      </c>
      <c r="I460" s="19" t="s">
        <v>5064</v>
      </c>
      <c r="J460" s="18"/>
      <c r="K460" s="20">
        <v>45788.884618055599</v>
      </c>
      <c r="L460" s="18" t="s">
        <v>5164</v>
      </c>
      <c r="M460" s="18"/>
      <c r="N460" s="18"/>
      <c r="O460" s="18"/>
      <c r="P460" s="18"/>
      <c r="Q460" s="18"/>
      <c r="R460" s="18" t="s">
        <v>8562</v>
      </c>
      <c r="S460" s="18"/>
      <c r="T460" s="18" t="s">
        <v>5067</v>
      </c>
      <c r="U460" s="18" t="s">
        <v>5068</v>
      </c>
      <c r="V460" s="18">
        <v>630</v>
      </c>
      <c r="W460" s="18">
        <v>47548.2</v>
      </c>
      <c r="X460" s="18">
        <v>47548.2</v>
      </c>
      <c r="Y460" s="18">
        <v>3049</v>
      </c>
      <c r="Z460" s="18">
        <v>3049</v>
      </c>
      <c r="AA460" s="18" t="s">
        <v>7987</v>
      </c>
      <c r="AB460" s="18" t="s">
        <v>645</v>
      </c>
      <c r="AC460" s="18"/>
      <c r="AD460" s="18" t="s">
        <v>644</v>
      </c>
      <c r="AE460" s="18" t="s">
        <v>5069</v>
      </c>
      <c r="AF460" s="18"/>
      <c r="AG460" s="18"/>
      <c r="AH460" s="18" t="s">
        <v>643</v>
      </c>
      <c r="AI460" s="18"/>
      <c r="AJ460" s="18"/>
      <c r="AK460" s="18"/>
      <c r="AL460" s="18"/>
      <c r="AM460" s="18"/>
      <c r="AN460" s="18"/>
      <c r="AO460" s="18" t="s">
        <v>5070</v>
      </c>
      <c r="AP460" s="18" t="s">
        <v>5071</v>
      </c>
      <c r="AQ460" s="18">
        <v>0</v>
      </c>
      <c r="AR460" s="18">
        <v>0</v>
      </c>
      <c r="AS460" s="18" t="s">
        <v>5879</v>
      </c>
      <c r="AT460" s="18">
        <v>0</v>
      </c>
      <c r="AU460" s="18">
        <v>0</v>
      </c>
      <c r="AV460" s="18">
        <v>0</v>
      </c>
      <c r="AW460" s="18">
        <v>0</v>
      </c>
      <c r="AX460" s="18" t="s">
        <v>4526</v>
      </c>
      <c r="AY460" s="18" t="s">
        <v>5153</v>
      </c>
      <c r="AZ460" s="18"/>
      <c r="BA460" s="18"/>
      <c r="BB460" s="18"/>
      <c r="BC460" s="18"/>
      <c r="BD460" s="18"/>
      <c r="BE460" s="18"/>
      <c r="BF460" s="18" t="s">
        <v>642</v>
      </c>
      <c r="BG460" s="18"/>
      <c r="BH460" s="18"/>
      <c r="BI460" s="18"/>
      <c r="BJ460" s="18"/>
      <c r="BK460" s="18"/>
      <c r="BL460" s="18"/>
      <c r="BM460" s="18"/>
      <c r="BN460" s="18"/>
      <c r="BO460" s="18"/>
      <c r="BP460" s="18"/>
      <c r="BQ460" s="18"/>
      <c r="BR460" s="18"/>
      <c r="BS460" s="18"/>
      <c r="BT460" s="18"/>
      <c r="BU460" s="18"/>
      <c r="BV460" s="18"/>
      <c r="BW460" s="18"/>
      <c r="BX460" s="18"/>
      <c r="BY460" s="18"/>
      <c r="BZ460" s="18"/>
      <c r="CA460" s="18"/>
      <c r="CB460" s="18"/>
      <c r="CC460" s="18"/>
      <c r="CD460" s="18"/>
      <c r="CE460" s="18"/>
      <c r="CF460" s="18"/>
      <c r="CG460" s="18"/>
      <c r="CH460" s="18"/>
      <c r="CI460" s="18"/>
      <c r="CJ460" s="18" t="s">
        <v>5072</v>
      </c>
      <c r="CK460" s="18" t="s">
        <v>5154</v>
      </c>
      <c r="CL460" s="18">
        <v>2</v>
      </c>
      <c r="CM460" s="18"/>
      <c r="CN460" s="18"/>
      <c r="CO460" s="21">
        <v>45930</v>
      </c>
      <c r="CP460" s="18" t="s">
        <v>5079</v>
      </c>
      <c r="CQ460" s="18"/>
      <c r="CR460" s="21"/>
      <c r="CS460" s="18"/>
      <c r="CT460" s="31"/>
      <c r="CU460" s="33"/>
      <c r="CV460" s="67" t="str">
        <f>FLEET7[[#This Row],[Category]]</f>
        <v>Pickup Truck</v>
      </c>
      <c r="CW460" s="22" t="str">
        <f t="shared" si="14"/>
        <v>PT-252</v>
      </c>
      <c r="CX460" s="22" t="str">
        <f>IFERROR(TRIM(MID(FLEET7[[#This Row],[Secondary Asset Identifier]], FIND(" - ", FLEET7[[#This Row],[Secondary Asset Identifier]]) + 3, LEN(FLEET7[[#This Row],[Secondary Asset Identifier]]))),FLEET7[[#This Row],[Emp ID]])</f>
        <v>Reyes Diaz, Juan C</v>
      </c>
      <c r="CY46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240068</v>
      </c>
      <c r="CZ460" s="22" t="str">
        <f>FLEET7[[#This Row],[Assigned]]</f>
        <v>Reyes Diaz, Juan C</v>
      </c>
      <c r="DA460" s="22" t="str">
        <f t="shared" si="15"/>
        <v>PT-252</v>
      </c>
    </row>
    <row r="461" spans="1:105" x14ac:dyDescent="0.3">
      <c r="A461" s="17" t="s">
        <v>5060</v>
      </c>
      <c r="B461" s="18" t="s">
        <v>5061</v>
      </c>
      <c r="C461" s="18" t="s">
        <v>3448</v>
      </c>
      <c r="D461" s="18" t="s">
        <v>5062</v>
      </c>
      <c r="E461" s="18" t="s">
        <v>571</v>
      </c>
      <c r="F461" s="18" t="s">
        <v>635</v>
      </c>
      <c r="G461" s="18">
        <v>2023</v>
      </c>
      <c r="H461" s="18" t="s">
        <v>5063</v>
      </c>
      <c r="I461" s="19"/>
      <c r="J461" s="18"/>
      <c r="K461" s="20"/>
      <c r="L461" s="18"/>
      <c r="M461" s="18"/>
      <c r="N461" s="18"/>
      <c r="O461" s="18"/>
      <c r="P461" s="18"/>
      <c r="Q461" s="18"/>
      <c r="R461" s="18"/>
      <c r="S461" s="18" t="s">
        <v>3451</v>
      </c>
      <c r="T461" s="18" t="s">
        <v>5067</v>
      </c>
      <c r="U461" s="18" t="s">
        <v>5232</v>
      </c>
      <c r="V461" s="18"/>
      <c r="W461" s="18"/>
      <c r="X461" s="18"/>
      <c r="Y461" s="18"/>
      <c r="Z461" s="18"/>
      <c r="AA461" s="18" t="s">
        <v>5805</v>
      </c>
      <c r="AB461" s="18" t="s">
        <v>3450</v>
      </c>
      <c r="AC461" s="18" t="s">
        <v>7988</v>
      </c>
      <c r="AD461" s="18" t="s">
        <v>3453</v>
      </c>
      <c r="AE461" s="18" t="s">
        <v>5069</v>
      </c>
      <c r="AF461" s="18"/>
      <c r="AG461" s="18"/>
      <c r="AH461" s="18" t="s">
        <v>7989</v>
      </c>
      <c r="AI461" s="18"/>
      <c r="AJ461" s="18"/>
      <c r="AK461" s="18"/>
      <c r="AL461" s="18"/>
      <c r="AM461" s="18"/>
      <c r="AN461" s="18"/>
      <c r="AO461" s="18" t="s">
        <v>5070</v>
      </c>
      <c r="AP461" s="18"/>
      <c r="AQ461" s="18">
        <v>0</v>
      </c>
      <c r="AR461" s="18">
        <v>0</v>
      </c>
      <c r="AS461" s="18" t="s">
        <v>5879</v>
      </c>
      <c r="AT461" s="18">
        <v>0</v>
      </c>
      <c r="AU461" s="18">
        <v>0</v>
      </c>
      <c r="AV461" s="18">
        <v>0</v>
      </c>
      <c r="AW461" s="18">
        <v>0</v>
      </c>
      <c r="AX461" s="18" t="s">
        <v>3452</v>
      </c>
      <c r="AY461" s="18"/>
      <c r="AZ461" s="18"/>
      <c r="BA461" s="18"/>
      <c r="BB461" s="18"/>
      <c r="BC461" s="18"/>
      <c r="BD461" s="18"/>
      <c r="BE461" s="18"/>
      <c r="BF461" s="18" t="s">
        <v>3454</v>
      </c>
      <c r="BG461" s="18"/>
      <c r="BH461" s="18"/>
      <c r="BI461" s="18"/>
      <c r="BJ461" s="18"/>
      <c r="BK461" s="18"/>
      <c r="BL461" s="18"/>
      <c r="BM461" s="18"/>
      <c r="BN461" s="18"/>
      <c r="BO461" s="18"/>
      <c r="BP461" s="18"/>
      <c r="BQ461" s="18"/>
      <c r="BR461" s="18"/>
      <c r="BS461" s="18"/>
      <c r="BT461" s="18"/>
      <c r="BU461" s="18"/>
      <c r="BV461" s="18"/>
      <c r="BW461" s="18"/>
      <c r="BX461" s="18"/>
      <c r="BY461" s="18"/>
      <c r="BZ461" s="18"/>
      <c r="CA461" s="18"/>
      <c r="CB461" s="18"/>
      <c r="CC461" s="18"/>
      <c r="CD461" s="18"/>
      <c r="CE461" s="18"/>
      <c r="CF461" s="18"/>
      <c r="CG461" s="18"/>
      <c r="CH461" s="18"/>
      <c r="CI461" s="18"/>
      <c r="CJ461" s="18"/>
      <c r="CK461" s="18"/>
      <c r="CL461" s="18">
        <v>2</v>
      </c>
      <c r="CM461" s="18"/>
      <c r="CN461" s="18"/>
      <c r="CO461" s="21">
        <v>46173</v>
      </c>
      <c r="CP461" s="21" t="s">
        <v>5079</v>
      </c>
      <c r="CQ461" s="18"/>
      <c r="CR461" s="21"/>
      <c r="CS461" s="18"/>
      <c r="CT461" s="31"/>
      <c r="CU461" s="33"/>
      <c r="CV461" s="67" t="str">
        <f>FLEET7[[#This Row],[Category]]</f>
        <v>Pickup Truck</v>
      </c>
      <c r="CW461" s="22" t="str">
        <f t="shared" si="14"/>
        <v>PT-260</v>
      </c>
      <c r="CX461" s="22" t="str">
        <f>IFERROR(TRIM(MID(FLEET7[[#This Row],[Secondary Asset Identifier]], FIND(" - ", FLEET7[[#This Row],[Secondary Asset Identifier]]) + 3, LEN(FLEET7[[#This Row],[Secondary Asset Identifier]]))),FLEET7[[#This Row],[Emp ID]])</f>
        <v/>
      </c>
      <c r="CY46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61" s="22" t="str">
        <f>FLEET7[[#This Row],[Assigned]]</f>
        <v/>
      </c>
      <c r="DA461" s="22" t="str">
        <f t="shared" si="15"/>
        <v>PT-260</v>
      </c>
    </row>
    <row r="462" spans="1:105" x14ac:dyDescent="0.3">
      <c r="A462" s="17" t="s">
        <v>5060</v>
      </c>
      <c r="B462" s="18" t="s">
        <v>5061</v>
      </c>
      <c r="C462" s="18" t="s">
        <v>8563</v>
      </c>
      <c r="D462" s="18" t="s">
        <v>5062</v>
      </c>
      <c r="E462" s="18" t="s">
        <v>571</v>
      </c>
      <c r="F462" s="18" t="s">
        <v>4528</v>
      </c>
      <c r="G462" s="18">
        <v>2024</v>
      </c>
      <c r="H462" s="18" t="s">
        <v>5063</v>
      </c>
      <c r="I462" s="19"/>
      <c r="J462" s="18"/>
      <c r="K462" s="20">
        <v>45789.356886574104</v>
      </c>
      <c r="L462" s="18" t="s">
        <v>5191</v>
      </c>
      <c r="M462" s="18"/>
      <c r="N462" s="18"/>
      <c r="O462" s="18"/>
      <c r="P462" s="18"/>
      <c r="Q462" s="18"/>
      <c r="R462" s="18" t="s">
        <v>5066</v>
      </c>
      <c r="S462" s="18"/>
      <c r="T462" s="18" t="s">
        <v>5067</v>
      </c>
      <c r="U462" s="18" t="s">
        <v>8130</v>
      </c>
      <c r="V462" s="18">
        <v>283</v>
      </c>
      <c r="W462" s="18">
        <v>25302.2</v>
      </c>
      <c r="X462" s="18">
        <v>25302.2</v>
      </c>
      <c r="Y462" s="18">
        <v>800</v>
      </c>
      <c r="Z462" s="18">
        <v>800</v>
      </c>
      <c r="AA462" s="18" t="s">
        <v>529</v>
      </c>
      <c r="AB462" s="18" t="s">
        <v>5148</v>
      </c>
      <c r="AC462" s="18" t="s">
        <v>4530</v>
      </c>
      <c r="AD462" s="18" t="s">
        <v>5992</v>
      </c>
      <c r="AE462" s="18" t="s">
        <v>5069</v>
      </c>
      <c r="AF462" s="18"/>
      <c r="AG462" s="18"/>
      <c r="AH462" s="18" t="s">
        <v>4529</v>
      </c>
      <c r="AI462" s="18"/>
      <c r="AJ462" s="18"/>
      <c r="AK462" s="18"/>
      <c r="AL462" s="18"/>
      <c r="AM462" s="18"/>
      <c r="AN462" s="18"/>
      <c r="AO462" s="18" t="s">
        <v>5070</v>
      </c>
      <c r="AP462" s="18"/>
      <c r="AQ462" s="18">
        <v>0</v>
      </c>
      <c r="AR462" s="18">
        <v>0</v>
      </c>
      <c r="AS462" s="18" t="s">
        <v>5879</v>
      </c>
      <c r="AT462" s="18">
        <v>0</v>
      </c>
      <c r="AU462" s="18">
        <v>0</v>
      </c>
      <c r="AV462" s="18">
        <v>0</v>
      </c>
      <c r="AW462" s="18">
        <v>0</v>
      </c>
      <c r="AX462" s="18" t="s">
        <v>5993</v>
      </c>
      <c r="AY462" s="18" t="s">
        <v>5108</v>
      </c>
      <c r="AZ462" s="18">
        <v>31887.75</v>
      </c>
      <c r="BA462" s="18"/>
      <c r="BB462" s="18"/>
      <c r="BC462" s="18"/>
      <c r="BD462" s="18" t="s">
        <v>5130</v>
      </c>
      <c r="BE462" s="18"/>
      <c r="BF462" s="18" t="s">
        <v>765</v>
      </c>
      <c r="BG462" s="18"/>
      <c r="BH462" s="18"/>
      <c r="BI462" s="18"/>
      <c r="BJ462" s="18"/>
      <c r="BK462" s="18"/>
      <c r="BL462" s="18"/>
      <c r="BM462" s="18"/>
      <c r="BN462" s="18"/>
      <c r="BO462" s="18"/>
      <c r="BP462" s="18"/>
      <c r="BQ462" s="18"/>
      <c r="BR462" s="18"/>
      <c r="BS462" s="18"/>
      <c r="BT462" s="18"/>
      <c r="BU462" s="18"/>
      <c r="BV462" s="18"/>
      <c r="BW462" s="18"/>
      <c r="BX462" s="18"/>
      <c r="BY462" s="18"/>
      <c r="BZ462" s="18"/>
      <c r="CA462" s="18"/>
      <c r="CB462" s="18"/>
      <c r="CC462" s="18"/>
      <c r="CD462" s="18"/>
      <c r="CE462" s="18"/>
      <c r="CF462" s="18"/>
      <c r="CG462" s="18"/>
      <c r="CH462" s="18"/>
      <c r="CI462" s="18"/>
      <c r="CJ462" s="18" t="s">
        <v>5072</v>
      </c>
      <c r="CK462" s="18" t="s">
        <v>5149</v>
      </c>
      <c r="CL462" s="18">
        <v>2</v>
      </c>
      <c r="CM462" s="18"/>
      <c r="CN462" s="18"/>
      <c r="CO462" s="21">
        <v>46265</v>
      </c>
      <c r="CP462" s="18" t="s">
        <v>5079</v>
      </c>
      <c r="CQ462" s="18"/>
      <c r="CR462" s="21"/>
      <c r="CS462" s="18"/>
      <c r="CT462" s="31"/>
      <c r="CU462" s="33"/>
      <c r="CV462" s="67" t="str">
        <f>FLEET7[[#This Row],[Category]]</f>
        <v>Pickup Truck</v>
      </c>
      <c r="CW462" s="22" t="str">
        <f t="shared" si="14"/>
        <v>PT-268</v>
      </c>
      <c r="CX462" s="22" t="str">
        <f>IFERROR(TRIM(MID(FLEET7[[#This Row],[Secondary Asset Identifier]], FIND(" - ", FLEET7[[#This Row],[Secondary Asset Identifier]]) + 3, LEN(FLEET7[[#This Row],[Secondary Asset Identifier]]))),FLEET7[[#This Row],[Emp ID]])</f>
        <v>OEPN</v>
      </c>
      <c r="CY4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OEPN</v>
      </c>
      <c r="CZ462" s="22" t="str">
        <f>FLEET7[[#This Row],[Assigned]]</f>
        <v>OEPN</v>
      </c>
      <c r="DA462" s="22" t="str">
        <f t="shared" si="15"/>
        <v>PT-268</v>
      </c>
    </row>
    <row r="463" spans="1:105" x14ac:dyDescent="0.3">
      <c r="A463" s="17" t="s">
        <v>5060</v>
      </c>
      <c r="B463" s="18" t="s">
        <v>5061</v>
      </c>
      <c r="C463" s="18" t="s">
        <v>5994</v>
      </c>
      <c r="D463" s="18" t="s">
        <v>5062</v>
      </c>
      <c r="E463" s="18" t="s">
        <v>571</v>
      </c>
      <c r="F463" s="18" t="s">
        <v>824</v>
      </c>
      <c r="G463" s="18">
        <v>2024</v>
      </c>
      <c r="H463" s="18" t="s">
        <v>5063</v>
      </c>
      <c r="I463" s="19"/>
      <c r="J463" s="18"/>
      <c r="K463" s="20">
        <v>45789.427129629599</v>
      </c>
      <c r="L463" s="18" t="s">
        <v>5088</v>
      </c>
      <c r="M463" s="18"/>
      <c r="N463" s="18"/>
      <c r="O463" s="18"/>
      <c r="P463" s="18"/>
      <c r="Q463" s="18"/>
      <c r="R463" s="18" t="s">
        <v>5089</v>
      </c>
      <c r="S463" s="18"/>
      <c r="T463" s="18" t="s">
        <v>5067</v>
      </c>
      <c r="U463" s="18" t="s">
        <v>5068</v>
      </c>
      <c r="V463" s="18">
        <v>278</v>
      </c>
      <c r="W463" s="18">
        <v>14530.7</v>
      </c>
      <c r="X463" s="18">
        <v>14646.7</v>
      </c>
      <c r="Y463" s="18">
        <v>1415</v>
      </c>
      <c r="Z463" s="18">
        <v>1415</v>
      </c>
      <c r="AA463" s="18" t="s">
        <v>7990</v>
      </c>
      <c r="AB463" s="18" t="s">
        <v>5132</v>
      </c>
      <c r="AC463" s="18" t="s">
        <v>5133</v>
      </c>
      <c r="AD463" s="18" t="s">
        <v>5134</v>
      </c>
      <c r="AE463" s="18" t="s">
        <v>5069</v>
      </c>
      <c r="AF463" s="18"/>
      <c r="AG463" s="18"/>
      <c r="AH463" s="18"/>
      <c r="AI463" s="18"/>
      <c r="AJ463" s="18"/>
      <c r="AK463" s="18"/>
      <c r="AL463" s="18"/>
      <c r="AM463" s="18"/>
      <c r="AN463" s="18"/>
      <c r="AO463" s="18" t="s">
        <v>5070</v>
      </c>
      <c r="AP463" s="18"/>
      <c r="AQ463" s="18">
        <v>0</v>
      </c>
      <c r="AR463" s="18">
        <v>0</v>
      </c>
      <c r="AS463" s="18" t="s">
        <v>5879</v>
      </c>
      <c r="AT463" s="18">
        <v>0</v>
      </c>
      <c r="AU463" s="18">
        <v>0</v>
      </c>
      <c r="AV463" s="18">
        <v>0</v>
      </c>
      <c r="AW463" s="18">
        <v>0</v>
      </c>
      <c r="AX463" s="18" t="s">
        <v>5135</v>
      </c>
      <c r="AY463" s="18"/>
      <c r="AZ463" s="18"/>
      <c r="BA463" s="18"/>
      <c r="BB463" s="18"/>
      <c r="BC463" s="18"/>
      <c r="BD463" s="18"/>
      <c r="BE463" s="18"/>
      <c r="BF463" s="18" t="s">
        <v>642</v>
      </c>
      <c r="BG463" s="18"/>
      <c r="BH463" s="18"/>
      <c r="BI463" s="18"/>
      <c r="BJ463" s="18"/>
      <c r="BK463" s="18"/>
      <c r="BL463" s="18"/>
      <c r="BM463" s="18"/>
      <c r="BN463" s="18"/>
      <c r="BO463" s="18"/>
      <c r="BP463" s="18"/>
      <c r="BQ463" s="18"/>
      <c r="BR463" s="18"/>
      <c r="BS463" s="18"/>
      <c r="BT463" s="18"/>
      <c r="BU463" s="18"/>
      <c r="BV463" s="18"/>
      <c r="BW463" s="18"/>
      <c r="BX463" s="18"/>
      <c r="BY463" s="18"/>
      <c r="BZ463" s="18"/>
      <c r="CA463" s="18"/>
      <c r="CB463" s="18"/>
      <c r="CC463" s="18"/>
      <c r="CD463" s="18"/>
      <c r="CE463" s="18"/>
      <c r="CF463" s="18"/>
      <c r="CG463" s="18"/>
      <c r="CH463" s="18"/>
      <c r="CI463" s="18"/>
      <c r="CJ463" s="18" t="s">
        <v>5072</v>
      </c>
      <c r="CK463" s="18" t="s">
        <v>5136</v>
      </c>
      <c r="CL463" s="18">
        <v>2</v>
      </c>
      <c r="CM463" s="18"/>
      <c r="CN463" s="18"/>
      <c r="CO463" s="21">
        <v>46234</v>
      </c>
      <c r="CP463" s="18" t="s">
        <v>5079</v>
      </c>
      <c r="CQ463" s="18"/>
      <c r="CR463" s="21"/>
      <c r="CS463" s="18"/>
      <c r="CT463" s="31"/>
      <c r="CU463" s="33"/>
      <c r="CV463" s="67" t="str">
        <f>FLEET7[[#This Row],[Category]]</f>
        <v>Pickup Truck</v>
      </c>
      <c r="CW463" s="22" t="str">
        <f t="shared" si="14"/>
        <v>PT-269</v>
      </c>
      <c r="CX463" s="22" t="str">
        <f>IFERROR(TRIM(MID(FLEET7[[#This Row],[Secondary Asset Identifier]], FIND(" - ", FLEET7[[#This Row],[Secondary Asset Identifier]]) + 3, LEN(FLEET7[[#This Row],[Secondary Asset Identifier]]))),FLEET7[[#This Row],[Emp ID]])</f>
        <v>Claudio, Hector J</v>
      </c>
      <c r="CY4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240028</v>
      </c>
      <c r="CZ463" s="22" t="str">
        <f>FLEET7[[#This Row],[Assigned]]</f>
        <v>Claudio, Hector J</v>
      </c>
      <c r="DA463" s="22" t="str">
        <f t="shared" si="15"/>
        <v>PT-269</v>
      </c>
    </row>
    <row r="464" spans="1:105" x14ac:dyDescent="0.3">
      <c r="A464" s="17" t="s">
        <v>5060</v>
      </c>
      <c r="B464" s="18" t="s">
        <v>5061</v>
      </c>
      <c r="C464" s="18" t="s">
        <v>7991</v>
      </c>
      <c r="D464" s="18" t="s">
        <v>5062</v>
      </c>
      <c r="E464" s="18" t="s">
        <v>571</v>
      </c>
      <c r="F464" s="18" t="s">
        <v>5101</v>
      </c>
      <c r="G464" s="18">
        <v>2024</v>
      </c>
      <c r="H464" s="18" t="s">
        <v>5063</v>
      </c>
      <c r="I464" s="19" t="s">
        <v>5102</v>
      </c>
      <c r="J464" s="18"/>
      <c r="K464" s="20">
        <v>45788.489826388897</v>
      </c>
      <c r="L464" s="18" t="s">
        <v>5191</v>
      </c>
      <c r="M464" s="18"/>
      <c r="N464" s="18"/>
      <c r="O464" s="18"/>
      <c r="P464" s="18"/>
      <c r="Q464" s="18"/>
      <c r="R464" s="18" t="s">
        <v>5066</v>
      </c>
      <c r="S464" s="18"/>
      <c r="T464" s="18" t="s">
        <v>5067</v>
      </c>
      <c r="U464" s="18" t="s">
        <v>8130</v>
      </c>
      <c r="V464" s="18">
        <v>279</v>
      </c>
      <c r="W464" s="18">
        <v>11637.5</v>
      </c>
      <c r="X464" s="18">
        <v>11637.5</v>
      </c>
      <c r="Y464" s="18">
        <v>471</v>
      </c>
      <c r="Z464" s="18">
        <v>471</v>
      </c>
      <c r="AA464" s="18" t="s">
        <v>529</v>
      </c>
      <c r="AB464" s="18" t="s">
        <v>5104</v>
      </c>
      <c r="AC464" s="18" t="s">
        <v>5105</v>
      </c>
      <c r="AD464" s="18" t="s">
        <v>5106</v>
      </c>
      <c r="AE464" s="18" t="s">
        <v>5069</v>
      </c>
      <c r="AF464" s="18"/>
      <c r="AG464" s="18"/>
      <c r="AH464" s="18"/>
      <c r="AI464" s="18"/>
      <c r="AJ464" s="18"/>
      <c r="AK464" s="18"/>
      <c r="AL464" s="18"/>
      <c r="AM464" s="18"/>
      <c r="AN464" s="18"/>
      <c r="AO464" s="18" t="s">
        <v>5070</v>
      </c>
      <c r="AP464" s="18"/>
      <c r="AQ464" s="18">
        <v>0</v>
      </c>
      <c r="AR464" s="18">
        <v>0</v>
      </c>
      <c r="AS464" s="18" t="s">
        <v>5879</v>
      </c>
      <c r="AT464" s="18">
        <v>0</v>
      </c>
      <c r="AU464" s="18">
        <v>0</v>
      </c>
      <c r="AV464" s="18">
        <v>0</v>
      </c>
      <c r="AW464" s="18">
        <v>0</v>
      </c>
      <c r="AX464" s="18" t="s">
        <v>5107</v>
      </c>
      <c r="AY464" s="18" t="s">
        <v>5108</v>
      </c>
      <c r="AZ464" s="18">
        <v>29449.34</v>
      </c>
      <c r="BA464" s="18"/>
      <c r="BB464" s="18"/>
      <c r="BC464" s="18"/>
      <c r="BD464" s="18"/>
      <c r="BE464" s="18"/>
      <c r="BF464" s="18" t="s">
        <v>765</v>
      </c>
      <c r="BG464" s="18"/>
      <c r="BH464" s="18"/>
      <c r="BI464" s="18"/>
      <c r="BJ464" s="18"/>
      <c r="BK464" s="18"/>
      <c r="BL464" s="18"/>
      <c r="BM464" s="18"/>
      <c r="BN464" s="18"/>
      <c r="BO464" s="18"/>
      <c r="BP464" s="18"/>
      <c r="BQ464" s="18"/>
      <c r="BR464" s="18"/>
      <c r="BS464" s="18"/>
      <c r="BT464" s="18"/>
      <c r="BU464" s="18"/>
      <c r="BV464" s="18"/>
      <c r="BW464" s="18"/>
      <c r="BX464" s="18"/>
      <c r="BY464" s="18"/>
      <c r="BZ464" s="18"/>
      <c r="CA464" s="18"/>
      <c r="CB464" s="18"/>
      <c r="CC464" s="18"/>
      <c r="CD464" s="18"/>
      <c r="CE464" s="18"/>
      <c r="CF464" s="18"/>
      <c r="CG464" s="18"/>
      <c r="CH464" s="18"/>
      <c r="CI464" s="18"/>
      <c r="CJ464" s="18" t="s">
        <v>5072</v>
      </c>
      <c r="CK464" s="18" t="s">
        <v>5109</v>
      </c>
      <c r="CL464" s="18">
        <v>2</v>
      </c>
      <c r="CM464" s="18"/>
      <c r="CN464" s="18"/>
      <c r="CO464" s="21">
        <v>46265</v>
      </c>
      <c r="CP464" s="21" t="s">
        <v>5079</v>
      </c>
      <c r="CQ464" s="18"/>
      <c r="CR464" s="21"/>
      <c r="CS464" s="18"/>
      <c r="CT464" s="31"/>
      <c r="CU464" s="33"/>
      <c r="CV464" s="67" t="str">
        <f>FLEET7[[#This Row],[Category]]</f>
        <v>Pickup Truck</v>
      </c>
      <c r="CW464" s="22" t="str">
        <f t="shared" si="14"/>
        <v>PT-270</v>
      </c>
      <c r="CX464" s="22" t="str">
        <f>IFERROR(TRIM(MID(FLEET7[[#This Row],[Secondary Asset Identifier]], FIND(" - ", FLEET7[[#This Row],[Secondary Asset Identifier]]) + 3, LEN(FLEET7[[#This Row],[Secondary Asset Identifier]]))),FLEET7[[#This Row],[Emp ID]])</f>
        <v>OPEN</v>
      </c>
      <c r="CY4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64" s="22" t="str">
        <f>FLEET7[[#This Row],[Assigned]]</f>
        <v>OPEN</v>
      </c>
      <c r="DA464" s="22" t="str">
        <f t="shared" si="15"/>
        <v>PT-270</v>
      </c>
    </row>
    <row r="465" spans="1:105" x14ac:dyDescent="0.3">
      <c r="A465" s="17" t="s">
        <v>5060</v>
      </c>
      <c r="B465" s="18" t="s">
        <v>5061</v>
      </c>
      <c r="C465" s="18" t="s">
        <v>8298</v>
      </c>
      <c r="D465" s="18" t="s">
        <v>5062</v>
      </c>
      <c r="E465" s="18" t="s">
        <v>571</v>
      </c>
      <c r="F465" s="18" t="s">
        <v>5101</v>
      </c>
      <c r="G465" s="18">
        <v>2024</v>
      </c>
      <c r="H465" s="18" t="s">
        <v>5063</v>
      </c>
      <c r="I465" s="19" t="s">
        <v>5102</v>
      </c>
      <c r="J465" s="18"/>
      <c r="K465" s="20">
        <v>45788.741365740701</v>
      </c>
      <c r="L465" s="18" t="s">
        <v>5164</v>
      </c>
      <c r="M465" s="18"/>
      <c r="N465" s="18"/>
      <c r="O465" s="18"/>
      <c r="P465" s="18"/>
      <c r="Q465" s="18"/>
      <c r="R465" s="18" t="s">
        <v>8564</v>
      </c>
      <c r="S465" s="18"/>
      <c r="T465" s="18" t="s">
        <v>5067</v>
      </c>
      <c r="U465" s="18" t="s">
        <v>5068</v>
      </c>
      <c r="V465" s="18">
        <v>216</v>
      </c>
      <c r="W465" s="18">
        <v>8233.6</v>
      </c>
      <c r="X465" s="18">
        <v>8233.6</v>
      </c>
      <c r="Y465" s="18">
        <v>451</v>
      </c>
      <c r="Z465" s="18">
        <v>451</v>
      </c>
      <c r="AA465" s="18" t="s">
        <v>8299</v>
      </c>
      <c r="AB465" s="18" t="s">
        <v>7616</v>
      </c>
      <c r="AC465" s="18" t="s">
        <v>8565</v>
      </c>
      <c r="AD465" s="18" t="s">
        <v>7617</v>
      </c>
      <c r="AE465" s="18" t="s">
        <v>5069</v>
      </c>
      <c r="AF465" s="18"/>
      <c r="AG465" s="18"/>
      <c r="AH465" s="18" t="s">
        <v>8300</v>
      </c>
      <c r="AI465" s="18"/>
      <c r="AJ465" s="18"/>
      <c r="AK465" s="18"/>
      <c r="AL465" s="18"/>
      <c r="AM465" s="18"/>
      <c r="AN465" s="18"/>
      <c r="AO465" s="18" t="s">
        <v>5070</v>
      </c>
      <c r="AP465" s="18"/>
      <c r="AQ465" s="18">
        <v>0</v>
      </c>
      <c r="AR465" s="18">
        <v>0</v>
      </c>
      <c r="AS465" s="18" t="s">
        <v>5879</v>
      </c>
      <c r="AT465" s="18">
        <v>0</v>
      </c>
      <c r="AU465" s="18">
        <v>0</v>
      </c>
      <c r="AV465" s="18">
        <v>0</v>
      </c>
      <c r="AW465" s="18">
        <v>0</v>
      </c>
      <c r="AX465" s="18" t="s">
        <v>8566</v>
      </c>
      <c r="AY465" s="18" t="s">
        <v>7605</v>
      </c>
      <c r="AZ465" s="18"/>
      <c r="BA465" s="18"/>
      <c r="BB465" s="18"/>
      <c r="BC465" s="18"/>
      <c r="BD465" s="18"/>
      <c r="BE465" s="18"/>
      <c r="BF465" s="18" t="s">
        <v>656</v>
      </c>
      <c r="BG465" s="18"/>
      <c r="BH465" s="18"/>
      <c r="BI465" s="18"/>
      <c r="BJ465" s="18"/>
      <c r="BK465" s="18"/>
      <c r="BL465" s="18"/>
      <c r="BM465" s="18"/>
      <c r="BN465" s="18"/>
      <c r="BO465" s="18"/>
      <c r="BP465" s="18"/>
      <c r="BQ465" s="18"/>
      <c r="BR465" s="18"/>
      <c r="BS465" s="18"/>
      <c r="BT465" s="18"/>
      <c r="BU465" s="18"/>
      <c r="BV465" s="18"/>
      <c r="BW465" s="18"/>
      <c r="BX465" s="18"/>
      <c r="BY465" s="18"/>
      <c r="BZ465" s="18"/>
      <c r="CA465" s="18"/>
      <c r="CB465" s="18"/>
      <c r="CC465" s="18"/>
      <c r="CD465" s="18"/>
      <c r="CE465" s="18"/>
      <c r="CF465" s="18"/>
      <c r="CG465" s="18"/>
      <c r="CH465" s="18"/>
      <c r="CI465" s="18"/>
      <c r="CJ465" s="18" t="s">
        <v>5072</v>
      </c>
      <c r="CK465" s="18" t="s">
        <v>5213</v>
      </c>
      <c r="CL465" s="18">
        <v>2</v>
      </c>
      <c r="CM465" s="18"/>
      <c r="CN465" s="18"/>
      <c r="CO465" s="21">
        <v>46295</v>
      </c>
      <c r="CP465" s="18" t="s">
        <v>5079</v>
      </c>
      <c r="CQ465" s="18"/>
      <c r="CR465" s="21"/>
      <c r="CS465" s="18"/>
      <c r="CT465" s="31"/>
      <c r="CU465" s="33"/>
      <c r="CV465" s="67" t="str">
        <f>FLEET7[[#This Row],[Category]]</f>
        <v>Pickup Truck</v>
      </c>
      <c r="CW465" s="22" t="str">
        <f t="shared" si="14"/>
        <v>PT-274</v>
      </c>
      <c r="CX465" s="22" t="str">
        <f>IFERROR(TRIM(MID(FLEET7[[#This Row],[Secondary Asset Identifier]], FIND(" - ", FLEET7[[#This Row],[Secondary Asset Identifier]]) + 3, LEN(FLEET7[[#This Row],[Secondary Asset Identifier]]))),FLEET7[[#This Row],[Emp ID]])</f>
        <v>MANCHO CAMACHO, GRECIA</v>
      </c>
      <c r="CY4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210093</v>
      </c>
      <c r="CZ465" s="22" t="str">
        <f>FLEET7[[#This Row],[Assigned]]</f>
        <v>MANCHO CAMACHO, GRECIA</v>
      </c>
      <c r="DA465" s="22" t="str">
        <f t="shared" si="15"/>
        <v>PT-274</v>
      </c>
    </row>
    <row r="466" spans="1:105" x14ac:dyDescent="0.3">
      <c r="A466" s="17" t="s">
        <v>5060</v>
      </c>
      <c r="B466" s="18" t="s">
        <v>5061</v>
      </c>
      <c r="C466" s="18" t="s">
        <v>8135</v>
      </c>
      <c r="D466" s="18" t="s">
        <v>5062</v>
      </c>
      <c r="E466" s="18" t="s">
        <v>571</v>
      </c>
      <c r="F466" s="18" t="s">
        <v>5101</v>
      </c>
      <c r="G466" s="18">
        <v>2024</v>
      </c>
      <c r="H466" s="18" t="s">
        <v>5063</v>
      </c>
      <c r="I466" s="19" t="s">
        <v>5102</v>
      </c>
      <c r="J466" s="18"/>
      <c r="K466" s="20">
        <v>45789.357384259303</v>
      </c>
      <c r="L466" s="18" t="s">
        <v>5191</v>
      </c>
      <c r="M466" s="18"/>
      <c r="N466" s="18"/>
      <c r="O466" s="18"/>
      <c r="P466" s="18"/>
      <c r="Q466" s="18"/>
      <c r="R466" s="18" t="s">
        <v>5066</v>
      </c>
      <c r="S466" s="18"/>
      <c r="T466" s="18" t="s">
        <v>5067</v>
      </c>
      <c r="U466" s="18" t="s">
        <v>8420</v>
      </c>
      <c r="V466" s="18">
        <v>216</v>
      </c>
      <c r="W466" s="18">
        <v>8564</v>
      </c>
      <c r="X466" s="18">
        <v>8564</v>
      </c>
      <c r="Y466" s="18">
        <v>332</v>
      </c>
      <c r="Z466" s="18">
        <v>332</v>
      </c>
      <c r="AA466" s="18" t="s">
        <v>529</v>
      </c>
      <c r="AB466" s="18" t="s">
        <v>7637</v>
      </c>
      <c r="AC466" s="18" t="s">
        <v>7638</v>
      </c>
      <c r="AD466" s="18" t="s">
        <v>7639</v>
      </c>
      <c r="AE466" s="18" t="s">
        <v>5069</v>
      </c>
      <c r="AF466" s="18"/>
      <c r="AG466" s="18"/>
      <c r="AH466" s="18" t="s">
        <v>7640</v>
      </c>
      <c r="AI466" s="18"/>
      <c r="AJ466" s="18"/>
      <c r="AK466" s="18"/>
      <c r="AL466" s="18"/>
      <c r="AM466" s="18"/>
      <c r="AN466" s="18"/>
      <c r="AO466" s="18" t="s">
        <v>5070</v>
      </c>
      <c r="AP466" s="18"/>
      <c r="AQ466" s="18">
        <v>0</v>
      </c>
      <c r="AR466" s="18">
        <v>0</v>
      </c>
      <c r="AS466" s="18" t="s">
        <v>5879</v>
      </c>
      <c r="AT466" s="18">
        <v>0</v>
      </c>
      <c r="AU466" s="18">
        <v>0</v>
      </c>
      <c r="AV466" s="18">
        <v>0</v>
      </c>
      <c r="AW466" s="18">
        <v>0</v>
      </c>
      <c r="AX466" s="18" t="s">
        <v>7641</v>
      </c>
      <c r="AY466" s="18" t="s">
        <v>7605</v>
      </c>
      <c r="AZ466" s="18"/>
      <c r="BA466" s="18"/>
      <c r="BB466" s="18"/>
      <c r="BC466" s="18"/>
      <c r="BD466" s="18"/>
      <c r="BE466" s="18"/>
      <c r="BF466" s="18" t="s">
        <v>656</v>
      </c>
      <c r="BG466" s="18"/>
      <c r="BH466" s="18"/>
      <c r="BI466" s="18"/>
      <c r="BJ466" s="18"/>
      <c r="BK466" s="18"/>
      <c r="BL466" s="18"/>
      <c r="BM466" s="18"/>
      <c r="BN466" s="18"/>
      <c r="BO466" s="18"/>
      <c r="BP466" s="18"/>
      <c r="BQ466" s="18"/>
      <c r="BR466" s="18"/>
      <c r="BS466" s="18"/>
      <c r="BT466" s="18"/>
      <c r="BU466" s="18"/>
      <c r="BV466" s="18"/>
      <c r="BW466" s="18"/>
      <c r="BX466" s="18"/>
      <c r="BY466" s="18"/>
      <c r="BZ466" s="18"/>
      <c r="CA466" s="18"/>
      <c r="CB466" s="18"/>
      <c r="CC466" s="18"/>
      <c r="CD466" s="18"/>
      <c r="CE466" s="18"/>
      <c r="CF466" s="18"/>
      <c r="CG466" s="18"/>
      <c r="CH466" s="18"/>
      <c r="CI466" s="18"/>
      <c r="CJ466" s="18" t="s">
        <v>5072</v>
      </c>
      <c r="CK466" s="18" t="s">
        <v>5539</v>
      </c>
      <c r="CL466" s="18">
        <v>2</v>
      </c>
      <c r="CM466" s="18"/>
      <c r="CN466" s="18"/>
      <c r="CO466" s="21">
        <v>46295</v>
      </c>
      <c r="CP466" s="18" t="s">
        <v>5079</v>
      </c>
      <c r="CQ466" s="18"/>
      <c r="CR466" s="21"/>
      <c r="CS466" s="18"/>
      <c r="CT466" s="31"/>
      <c r="CU466" s="33"/>
      <c r="CV466" s="67" t="str">
        <f>FLEET7[[#This Row],[Category]]</f>
        <v>Pickup Truck</v>
      </c>
      <c r="CW466" s="22" t="str">
        <f t="shared" si="14"/>
        <v>PT-275</v>
      </c>
      <c r="CX466" s="22" t="str">
        <f>IFERROR(TRIM(MID(FLEET7[[#This Row],[Secondary Asset Identifier]], FIND(" - ", FLEET7[[#This Row],[Secondary Asset Identifier]]) + 3, LEN(FLEET7[[#This Row],[Secondary Asset Identifier]]))),FLEET7[[#This Row],[Emp ID]])</f>
        <v>OPEN</v>
      </c>
      <c r="CY4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66" s="22" t="str">
        <f>FLEET7[[#This Row],[Assigned]]</f>
        <v>OPEN</v>
      </c>
      <c r="DA466" s="22" t="str">
        <f t="shared" si="15"/>
        <v>PT-275</v>
      </c>
    </row>
    <row r="467" spans="1:105" x14ac:dyDescent="0.3">
      <c r="A467" s="17" t="s">
        <v>5060</v>
      </c>
      <c r="B467" s="18" t="s">
        <v>5061</v>
      </c>
      <c r="C467" s="18" t="s">
        <v>8301</v>
      </c>
      <c r="D467" s="18" t="s">
        <v>5062</v>
      </c>
      <c r="E467" s="18" t="s">
        <v>571</v>
      </c>
      <c r="F467" s="18" t="s">
        <v>5101</v>
      </c>
      <c r="G467" s="18">
        <v>2024</v>
      </c>
      <c r="H467" s="18" t="s">
        <v>5063</v>
      </c>
      <c r="I467" s="19" t="s">
        <v>5102</v>
      </c>
      <c r="J467" s="18"/>
      <c r="K467" s="20">
        <v>45789.299606481502</v>
      </c>
      <c r="L467" s="18" t="s">
        <v>5164</v>
      </c>
      <c r="M467" s="18"/>
      <c r="N467" s="18"/>
      <c r="O467" s="18"/>
      <c r="P467" s="18"/>
      <c r="Q467" s="18"/>
      <c r="R467" s="18" t="s">
        <v>5188</v>
      </c>
      <c r="S467" s="18"/>
      <c r="T467" s="18" t="s">
        <v>5067</v>
      </c>
      <c r="U467" s="18" t="s">
        <v>5068</v>
      </c>
      <c r="V467" s="18">
        <v>216</v>
      </c>
      <c r="W467" s="18">
        <v>5609.2</v>
      </c>
      <c r="X467" s="18">
        <v>5609.2</v>
      </c>
      <c r="Y467" s="18">
        <v>207</v>
      </c>
      <c r="Z467" s="18">
        <v>207</v>
      </c>
      <c r="AA467" s="18" t="s">
        <v>8302</v>
      </c>
      <c r="AB467" s="18" t="s">
        <v>7647</v>
      </c>
      <c r="AC467" s="18" t="s">
        <v>7648</v>
      </c>
      <c r="AD467" s="18" t="s">
        <v>7649</v>
      </c>
      <c r="AE467" s="18" t="s">
        <v>5069</v>
      </c>
      <c r="AF467" s="18"/>
      <c r="AG467" s="18"/>
      <c r="AH467" s="18" t="s">
        <v>7650</v>
      </c>
      <c r="AI467" s="18"/>
      <c r="AJ467" s="18"/>
      <c r="AK467" s="18"/>
      <c r="AL467" s="18"/>
      <c r="AM467" s="18"/>
      <c r="AN467" s="18"/>
      <c r="AO467" s="18" t="s">
        <v>5070</v>
      </c>
      <c r="AP467" s="18"/>
      <c r="AQ467" s="18">
        <v>0</v>
      </c>
      <c r="AR467" s="18">
        <v>0</v>
      </c>
      <c r="AS467" s="18" t="s">
        <v>5879</v>
      </c>
      <c r="AT467" s="18">
        <v>0</v>
      </c>
      <c r="AU467" s="18">
        <v>0</v>
      </c>
      <c r="AV467" s="18">
        <v>0</v>
      </c>
      <c r="AW467" s="18">
        <v>0</v>
      </c>
      <c r="AX467" s="18" t="s">
        <v>7646</v>
      </c>
      <c r="AY467" s="18" t="s">
        <v>7605</v>
      </c>
      <c r="AZ467" s="18"/>
      <c r="BA467" s="18"/>
      <c r="BB467" s="18"/>
      <c r="BC467" s="18"/>
      <c r="BD467" s="18"/>
      <c r="BE467" s="18"/>
      <c r="BF467" s="18" t="s">
        <v>765</v>
      </c>
      <c r="BG467" s="18"/>
      <c r="BH467" s="18"/>
      <c r="BI467" s="18"/>
      <c r="BJ467" s="18"/>
      <c r="BK467" s="18"/>
      <c r="BL467" s="18"/>
      <c r="BM467" s="18"/>
      <c r="BN467" s="18"/>
      <c r="BO467" s="18"/>
      <c r="BP467" s="18"/>
      <c r="BQ467" s="18"/>
      <c r="BR467" s="18"/>
      <c r="BS467" s="18"/>
      <c r="BT467" s="18"/>
      <c r="BU467" s="18"/>
      <c r="BV467" s="18"/>
      <c r="BW467" s="18"/>
      <c r="BX467" s="18"/>
      <c r="BY467" s="18"/>
      <c r="BZ467" s="18"/>
      <c r="CA467" s="18"/>
      <c r="CB467" s="18"/>
      <c r="CC467" s="18"/>
      <c r="CD467" s="18"/>
      <c r="CE467" s="18"/>
      <c r="CF467" s="18"/>
      <c r="CG467" s="18"/>
      <c r="CH467" s="18"/>
      <c r="CI467" s="18"/>
      <c r="CJ467" s="18" t="s">
        <v>5072</v>
      </c>
      <c r="CK467" s="18" t="s">
        <v>5723</v>
      </c>
      <c r="CL467" s="18">
        <v>2</v>
      </c>
      <c r="CM467" s="18"/>
      <c r="CN467" s="18"/>
      <c r="CO467" s="21">
        <v>46295</v>
      </c>
      <c r="CP467" s="18" t="s">
        <v>5079</v>
      </c>
      <c r="CQ467" s="18"/>
      <c r="CR467" s="21"/>
      <c r="CS467" s="18"/>
      <c r="CT467" s="31"/>
      <c r="CU467" s="33"/>
      <c r="CV467" s="67" t="str">
        <f>FLEET7[[#This Row],[Category]]</f>
        <v>Pickup Truck</v>
      </c>
      <c r="CW467" s="22" t="str">
        <f t="shared" si="14"/>
        <v>PT-276</v>
      </c>
      <c r="CX467" s="22" t="str">
        <f>IFERROR(TRIM(MID(FLEET7[[#This Row],[Secondary Asset Identifier]], FIND(" - ", FLEET7[[#This Row],[Secondary Asset Identifier]]) + 3, LEN(FLEET7[[#This Row],[Secondary Asset Identifier]]))),FLEET7[[#This Row],[Emp ID]])</f>
        <v>MOYA, MARIO</v>
      </c>
      <c r="CY4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800072</v>
      </c>
      <c r="CZ467" s="22" t="str">
        <f>FLEET7[[#This Row],[Assigned]]</f>
        <v>MOYA, MARIO</v>
      </c>
      <c r="DA467" s="22" t="str">
        <f t="shared" si="15"/>
        <v>PT-276</v>
      </c>
    </row>
    <row r="468" spans="1:105" x14ac:dyDescent="0.3">
      <c r="A468" s="17" t="s">
        <v>5060</v>
      </c>
      <c r="B468" s="18" t="s">
        <v>5061</v>
      </c>
      <c r="C468" s="18" t="s">
        <v>8136</v>
      </c>
      <c r="D468" s="18" t="s">
        <v>5062</v>
      </c>
      <c r="E468" s="18" t="s">
        <v>571</v>
      </c>
      <c r="F468" s="18" t="s">
        <v>5101</v>
      </c>
      <c r="G468" s="18">
        <v>2024</v>
      </c>
      <c r="H468" s="18" t="s">
        <v>5063</v>
      </c>
      <c r="I468" s="19" t="s">
        <v>5102</v>
      </c>
      <c r="J468" s="18"/>
      <c r="K468" s="20">
        <v>45789.424062500002</v>
      </c>
      <c r="L468" s="18" t="s">
        <v>5164</v>
      </c>
      <c r="M468" s="18"/>
      <c r="N468" s="18"/>
      <c r="O468" s="18"/>
      <c r="P468" s="18"/>
      <c r="Q468" s="18"/>
      <c r="R468" s="18" t="s">
        <v>5188</v>
      </c>
      <c r="S468" s="18"/>
      <c r="T468" s="18" t="s">
        <v>5067</v>
      </c>
      <c r="U468" s="18" t="s">
        <v>5068</v>
      </c>
      <c r="V468" s="18">
        <v>219</v>
      </c>
      <c r="W468" s="18">
        <v>5496.4</v>
      </c>
      <c r="X468" s="18">
        <v>5496.4</v>
      </c>
      <c r="Y468" s="18">
        <v>215</v>
      </c>
      <c r="Z468" s="18">
        <v>215</v>
      </c>
      <c r="AA468" s="18" t="s">
        <v>8137</v>
      </c>
      <c r="AB468" s="18" t="s">
        <v>7642</v>
      </c>
      <c r="AC468" s="18" t="s">
        <v>7643</v>
      </c>
      <c r="AD468" s="18" t="s">
        <v>7644</v>
      </c>
      <c r="AE468" s="18" t="s">
        <v>5069</v>
      </c>
      <c r="AF468" s="18"/>
      <c r="AG468" s="18"/>
      <c r="AH468" s="18" t="s">
        <v>7645</v>
      </c>
      <c r="AI468" s="18"/>
      <c r="AJ468" s="18"/>
      <c r="AK468" s="18"/>
      <c r="AL468" s="18"/>
      <c r="AM468" s="18"/>
      <c r="AN468" s="18"/>
      <c r="AO468" s="18" t="s">
        <v>5070</v>
      </c>
      <c r="AP468" s="18"/>
      <c r="AQ468" s="18">
        <v>0</v>
      </c>
      <c r="AR468" s="18">
        <v>0</v>
      </c>
      <c r="AS468" s="18" t="s">
        <v>5879</v>
      </c>
      <c r="AT468" s="18">
        <v>0</v>
      </c>
      <c r="AU468" s="18">
        <v>0</v>
      </c>
      <c r="AV468" s="18">
        <v>0</v>
      </c>
      <c r="AW468" s="18">
        <v>0</v>
      </c>
      <c r="AX468" s="18" t="s">
        <v>7646</v>
      </c>
      <c r="AY468" s="18" t="s">
        <v>7605</v>
      </c>
      <c r="AZ468" s="18"/>
      <c r="BA468" s="18"/>
      <c r="BB468" s="18"/>
      <c r="BC468" s="18"/>
      <c r="BD468" s="18"/>
      <c r="BE468" s="18"/>
      <c r="BF468" s="18" t="s">
        <v>765</v>
      </c>
      <c r="BG468" s="18"/>
      <c r="BH468" s="18"/>
      <c r="BI468" s="18"/>
      <c r="BJ468" s="18"/>
      <c r="BK468" s="18"/>
      <c r="BL468" s="18"/>
      <c r="BM468" s="18"/>
      <c r="BN468" s="18"/>
      <c r="BO468" s="18"/>
      <c r="BP468" s="18"/>
      <c r="BQ468" s="18"/>
      <c r="BR468" s="18"/>
      <c r="BS468" s="18"/>
      <c r="BT468" s="18"/>
      <c r="BU468" s="18"/>
      <c r="BV468" s="18"/>
      <c r="BW468" s="18"/>
      <c r="BX468" s="18"/>
      <c r="BY468" s="18"/>
      <c r="BZ468" s="18"/>
      <c r="CA468" s="18"/>
      <c r="CB468" s="18"/>
      <c r="CC468" s="18"/>
      <c r="CD468" s="18"/>
      <c r="CE468" s="18"/>
      <c r="CF468" s="18"/>
      <c r="CG468" s="18"/>
      <c r="CH468" s="18"/>
      <c r="CI468" s="18"/>
      <c r="CJ468" s="18" t="s">
        <v>5072</v>
      </c>
      <c r="CK468" s="18" t="s">
        <v>5512</v>
      </c>
      <c r="CL468" s="18">
        <v>2</v>
      </c>
      <c r="CM468" s="18"/>
      <c r="CN468" s="18"/>
      <c r="CO468" s="21">
        <v>46295</v>
      </c>
      <c r="CP468" s="21" t="s">
        <v>5079</v>
      </c>
      <c r="CQ468" s="18"/>
      <c r="CR468" s="21"/>
      <c r="CS468" s="18"/>
      <c r="CT468" s="31"/>
      <c r="CU468" s="33"/>
      <c r="CV468" s="67" t="str">
        <f>FLEET7[[#This Row],[Category]]</f>
        <v>Pickup Truck</v>
      </c>
      <c r="CW468" s="22" t="str">
        <f t="shared" si="14"/>
        <v>PT-277</v>
      </c>
      <c r="CX468" s="22" t="str">
        <f>IFERROR(TRIM(MID(FLEET7[[#This Row],[Secondary Asset Identifier]], FIND(" - ", FLEET7[[#This Row],[Secondary Asset Identifier]]) + 3, LEN(FLEET7[[#This Row],[Secondary Asset Identifier]]))),FLEET7[[#This Row],[Emp ID]])</f>
        <v>GARCIA, SAID A</v>
      </c>
      <c r="CY4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800069</v>
      </c>
      <c r="CZ468" s="22" t="str">
        <f>FLEET7[[#This Row],[Assigned]]</f>
        <v>GARCIA, SAID A</v>
      </c>
      <c r="DA468" s="22" t="str">
        <f t="shared" si="15"/>
        <v>PT-277</v>
      </c>
    </row>
    <row r="469" spans="1:105" x14ac:dyDescent="0.3">
      <c r="A469" s="17" t="s">
        <v>5060</v>
      </c>
      <c r="B469" s="18" t="s">
        <v>5061</v>
      </c>
      <c r="C469" s="18" t="s">
        <v>8303</v>
      </c>
      <c r="D469" s="18" t="s">
        <v>5062</v>
      </c>
      <c r="E469" s="18" t="s">
        <v>571</v>
      </c>
      <c r="F469" s="18" t="s">
        <v>5101</v>
      </c>
      <c r="G469" s="18">
        <v>2024</v>
      </c>
      <c r="H469" s="18" t="s">
        <v>5063</v>
      </c>
      <c r="I469" s="19" t="s">
        <v>5102</v>
      </c>
      <c r="J469" s="18"/>
      <c r="K469" s="20">
        <v>45789.426597222198</v>
      </c>
      <c r="L469" s="18" t="s">
        <v>5088</v>
      </c>
      <c r="M469" s="18"/>
      <c r="N469" s="18"/>
      <c r="O469" s="18"/>
      <c r="P469" s="18"/>
      <c r="Q469" s="18"/>
      <c r="R469" s="18" t="s">
        <v>5254</v>
      </c>
      <c r="S469" s="18"/>
      <c r="T469" s="18" t="s">
        <v>5067</v>
      </c>
      <c r="U469" s="18" t="s">
        <v>5068</v>
      </c>
      <c r="V469" s="18">
        <v>216</v>
      </c>
      <c r="W469" s="18">
        <v>20819.099999999999</v>
      </c>
      <c r="X469" s="18">
        <v>20819.099999999999</v>
      </c>
      <c r="Y469" s="18">
        <v>1016</v>
      </c>
      <c r="Z469" s="18">
        <v>1016</v>
      </c>
      <c r="AA469" s="18" t="s">
        <v>8304</v>
      </c>
      <c r="AB469" s="18" t="s">
        <v>7601</v>
      </c>
      <c r="AC469" s="18" t="s">
        <v>7602</v>
      </c>
      <c r="AD469" s="18" t="s">
        <v>7603</v>
      </c>
      <c r="AE469" s="18" t="s">
        <v>5069</v>
      </c>
      <c r="AF469" s="18"/>
      <c r="AG469" s="18"/>
      <c r="AH469" s="18" t="s">
        <v>7604</v>
      </c>
      <c r="AI469" s="18"/>
      <c r="AJ469" s="18"/>
      <c r="AK469" s="18"/>
      <c r="AL469" s="18"/>
      <c r="AM469" s="18"/>
      <c r="AN469" s="18"/>
      <c r="AO469" s="18" t="s">
        <v>5070</v>
      </c>
      <c r="AP469" s="18"/>
      <c r="AQ469" s="18">
        <v>0</v>
      </c>
      <c r="AR469" s="18">
        <v>0</v>
      </c>
      <c r="AS469" s="18" t="s">
        <v>5879</v>
      </c>
      <c r="AT469" s="18">
        <v>0</v>
      </c>
      <c r="AU469" s="18">
        <v>0</v>
      </c>
      <c r="AV469" s="18">
        <v>0</v>
      </c>
      <c r="AW469" s="18">
        <v>0</v>
      </c>
      <c r="AX469" s="18" t="s">
        <v>7771</v>
      </c>
      <c r="AY469" s="18" t="s">
        <v>7605</v>
      </c>
      <c r="AZ469" s="18"/>
      <c r="BA469" s="18"/>
      <c r="BB469" s="18"/>
      <c r="BC469" s="18"/>
      <c r="BD469" s="18"/>
      <c r="BE469" s="18"/>
      <c r="BF469" s="18" t="s">
        <v>792</v>
      </c>
      <c r="BG469" s="18"/>
      <c r="BH469" s="18"/>
      <c r="BI469" s="18"/>
      <c r="BJ469" s="18"/>
      <c r="BK469" s="18"/>
      <c r="BL469" s="18"/>
      <c r="BM469" s="18"/>
      <c r="BN469" s="18"/>
      <c r="BO469" s="18"/>
      <c r="BP469" s="18"/>
      <c r="BQ469" s="18"/>
      <c r="BR469" s="18"/>
      <c r="BS469" s="18"/>
      <c r="BT469" s="18"/>
      <c r="BU469" s="18"/>
      <c r="BV469" s="18"/>
      <c r="BW469" s="18"/>
      <c r="BX469" s="18"/>
      <c r="BY469" s="18"/>
      <c r="BZ469" s="18"/>
      <c r="CA469" s="18"/>
      <c r="CB469" s="18"/>
      <c r="CC469" s="18"/>
      <c r="CD469" s="18"/>
      <c r="CE469" s="18"/>
      <c r="CF469" s="18"/>
      <c r="CG469" s="18"/>
      <c r="CH469" s="18"/>
      <c r="CI469" s="18"/>
      <c r="CJ469" s="18" t="s">
        <v>5072</v>
      </c>
      <c r="CK469" s="18" t="s">
        <v>5610</v>
      </c>
      <c r="CL469" s="18">
        <v>2</v>
      </c>
      <c r="CM469" s="18"/>
      <c r="CN469" s="18"/>
      <c r="CO469" s="21">
        <v>46295</v>
      </c>
      <c r="CP469" s="18" t="s">
        <v>5079</v>
      </c>
      <c r="CQ469" s="18"/>
      <c r="CR469" s="21"/>
      <c r="CS469" s="18"/>
      <c r="CT469" s="31"/>
      <c r="CU469" s="33"/>
      <c r="CV469" s="67" t="str">
        <f>FLEET7[[#This Row],[Category]]</f>
        <v>Pickup Truck</v>
      </c>
      <c r="CW469" s="22" t="str">
        <f t="shared" si="14"/>
        <v>PT-278</v>
      </c>
      <c r="CX469" s="22" t="str">
        <f>IFERROR(TRIM(MID(FLEET7[[#This Row],[Secondary Asset Identifier]], FIND(" - ", FLEET7[[#This Row],[Secondary Asset Identifier]]) + 3, LEN(FLEET7[[#This Row],[Secondary Asset Identifier]]))),FLEET7[[#This Row],[Emp ID]])</f>
        <v>CASTRO, JUAN J</v>
      </c>
      <c r="CY4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800070</v>
      </c>
      <c r="CZ469" s="22" t="str">
        <f>FLEET7[[#This Row],[Assigned]]</f>
        <v>CASTRO, JUAN J</v>
      </c>
      <c r="DA469" s="22" t="str">
        <f t="shared" si="15"/>
        <v>PT-278</v>
      </c>
    </row>
    <row r="470" spans="1:105" x14ac:dyDescent="0.3">
      <c r="A470" s="17" t="s">
        <v>5060</v>
      </c>
      <c r="B470" s="18" t="s">
        <v>5061</v>
      </c>
      <c r="C470" s="18" t="s">
        <v>7589</v>
      </c>
      <c r="D470" s="18" t="s">
        <v>5062</v>
      </c>
      <c r="E470" s="18" t="s">
        <v>571</v>
      </c>
      <c r="F470" s="18" t="s">
        <v>7590</v>
      </c>
      <c r="G470" s="18">
        <v>2024</v>
      </c>
      <c r="H470" s="18" t="s">
        <v>5063</v>
      </c>
      <c r="I470" s="19"/>
      <c r="J470" s="18"/>
      <c r="K470" s="20">
        <v>45789.426412036999</v>
      </c>
      <c r="L470" s="18" t="s">
        <v>5088</v>
      </c>
      <c r="M470" s="18"/>
      <c r="N470" s="18"/>
      <c r="O470" s="18"/>
      <c r="P470" s="18"/>
      <c r="Q470" s="18"/>
      <c r="R470" s="18" t="s">
        <v>7907</v>
      </c>
      <c r="S470" s="18"/>
      <c r="T470" s="18" t="s">
        <v>5067</v>
      </c>
      <c r="U470" s="18" t="s">
        <v>5068</v>
      </c>
      <c r="V470" s="18">
        <v>243</v>
      </c>
      <c r="W470" s="18">
        <v>21903.4</v>
      </c>
      <c r="X470" s="18">
        <v>21903.4</v>
      </c>
      <c r="Y470" s="18">
        <v>1447</v>
      </c>
      <c r="Z470" s="18">
        <v>1447</v>
      </c>
      <c r="AA470" s="18" t="s">
        <v>7993</v>
      </c>
      <c r="AB470" s="18" t="s">
        <v>7591</v>
      </c>
      <c r="AC470" s="18" t="s">
        <v>7772</v>
      </c>
      <c r="AD470" s="18" t="s">
        <v>7773</v>
      </c>
      <c r="AE470" s="18" t="s">
        <v>5069</v>
      </c>
      <c r="AF470" s="18"/>
      <c r="AG470" s="18"/>
      <c r="AH470" s="18" t="s">
        <v>7592</v>
      </c>
      <c r="AI470" s="18"/>
      <c r="AJ470" s="18"/>
      <c r="AK470" s="18"/>
      <c r="AL470" s="18"/>
      <c r="AM470" s="18"/>
      <c r="AN470" s="18"/>
      <c r="AO470" s="18" t="s">
        <v>5070</v>
      </c>
      <c r="AP470" s="18"/>
      <c r="AQ470" s="18">
        <v>0</v>
      </c>
      <c r="AR470" s="18">
        <v>0</v>
      </c>
      <c r="AS470" s="18" t="s">
        <v>5879</v>
      </c>
      <c r="AT470" s="18">
        <v>0</v>
      </c>
      <c r="AU470" s="18">
        <v>0</v>
      </c>
      <c r="AV470" s="18">
        <v>0</v>
      </c>
      <c r="AW470" s="18">
        <v>0</v>
      </c>
      <c r="AX470" s="18" t="s">
        <v>7593</v>
      </c>
      <c r="AY470" s="18" t="s">
        <v>7594</v>
      </c>
      <c r="AZ470" s="18">
        <v>56859.18</v>
      </c>
      <c r="BA470" s="18"/>
      <c r="BB470" s="18"/>
      <c r="BC470" s="18"/>
      <c r="BD470" s="18"/>
      <c r="BE470" s="18"/>
      <c r="BF470" s="18" t="s">
        <v>642</v>
      </c>
      <c r="BG470" s="18"/>
      <c r="BH470" s="18"/>
      <c r="BI470" s="18"/>
      <c r="BJ470" s="18"/>
      <c r="BK470" s="18"/>
      <c r="BL470" s="18"/>
      <c r="BM470" s="18"/>
      <c r="BN470" s="18"/>
      <c r="BO470" s="18"/>
      <c r="BP470" s="18"/>
      <c r="BQ470" s="18"/>
      <c r="BR470" s="18"/>
      <c r="BS470" s="18"/>
      <c r="BT470" s="18"/>
      <c r="BU470" s="18"/>
      <c r="BV470" s="18"/>
      <c r="BW470" s="18"/>
      <c r="BX470" s="18"/>
      <c r="BY470" s="18"/>
      <c r="BZ470" s="18"/>
      <c r="CA470" s="18"/>
      <c r="CB470" s="18"/>
      <c r="CC470" s="18"/>
      <c r="CD470" s="18"/>
      <c r="CE470" s="18"/>
      <c r="CF470" s="18"/>
      <c r="CG470" s="18"/>
      <c r="CH470" s="18"/>
      <c r="CI470" s="18"/>
      <c r="CJ470" s="18" t="s">
        <v>5072</v>
      </c>
      <c r="CK470" s="18" t="s">
        <v>7595</v>
      </c>
      <c r="CL470" s="18">
        <v>2</v>
      </c>
      <c r="CM470" s="18"/>
      <c r="CN470" s="18"/>
      <c r="CO470" s="21">
        <v>46326</v>
      </c>
      <c r="CP470" s="18" t="s">
        <v>5079</v>
      </c>
      <c r="CQ470" s="18"/>
      <c r="CR470" s="21"/>
      <c r="CS470" s="18"/>
      <c r="CT470" s="31"/>
      <c r="CU470" s="33"/>
      <c r="CV470" s="67" t="str">
        <f>FLEET7[[#This Row],[Category]]</f>
        <v>Pickup Truck</v>
      </c>
      <c r="CW470" s="22" t="str">
        <f t="shared" si="14"/>
        <v>PT-279</v>
      </c>
      <c r="CX470" s="22" t="str">
        <f>IFERROR(TRIM(MID(FLEET7[[#This Row],[Secondary Asset Identifier]], FIND(" - ", FLEET7[[#This Row],[Secondary Asset Identifier]]) + 3, LEN(FLEET7[[#This Row],[Secondary Asset Identifier]]))),FLEET7[[#This Row],[Emp ID]])</f>
        <v>Concha, Aaron</v>
      </c>
      <c r="CY4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240005</v>
      </c>
      <c r="CZ470" s="22" t="str">
        <f>FLEET7[[#This Row],[Assigned]]</f>
        <v>Concha, Aaron</v>
      </c>
      <c r="DA470" s="22" t="str">
        <f t="shared" si="15"/>
        <v>PT-279</v>
      </c>
    </row>
    <row r="471" spans="1:105" x14ac:dyDescent="0.3">
      <c r="A471" s="17" t="s">
        <v>5060</v>
      </c>
      <c r="B471" s="18" t="s">
        <v>5061</v>
      </c>
      <c r="C471" s="18" t="s">
        <v>7608</v>
      </c>
      <c r="D471" s="18" t="s">
        <v>5062</v>
      </c>
      <c r="E471" s="18" t="s">
        <v>571</v>
      </c>
      <c r="F471" s="18" t="s">
        <v>7590</v>
      </c>
      <c r="G471" s="18">
        <v>2024</v>
      </c>
      <c r="H471" s="18" t="s">
        <v>5063</v>
      </c>
      <c r="I471" s="19"/>
      <c r="J471" s="18"/>
      <c r="K471" s="20">
        <v>45789.385960648098</v>
      </c>
      <c r="L471" s="18" t="s">
        <v>5164</v>
      </c>
      <c r="M471" s="18"/>
      <c r="N471" s="18"/>
      <c r="O471" s="18"/>
      <c r="P471" s="18"/>
      <c r="Q471" s="18"/>
      <c r="R471" s="18" t="s">
        <v>7845</v>
      </c>
      <c r="S471" s="18"/>
      <c r="T471" s="18" t="s">
        <v>5067</v>
      </c>
      <c r="U471" s="18" t="s">
        <v>5068</v>
      </c>
      <c r="V471" s="18">
        <v>28</v>
      </c>
      <c r="W471" s="18">
        <v>25398.9</v>
      </c>
      <c r="X471" s="18">
        <v>25398.9</v>
      </c>
      <c r="Y471" s="18">
        <v>1352</v>
      </c>
      <c r="Z471" s="18">
        <v>1352</v>
      </c>
      <c r="AA471" s="18" t="s">
        <v>7994</v>
      </c>
      <c r="AB471" s="18" t="s">
        <v>7609</v>
      </c>
      <c r="AC471" s="18" t="s">
        <v>7774</v>
      </c>
      <c r="AD471" s="18" t="s">
        <v>7775</v>
      </c>
      <c r="AE471" s="18" t="s">
        <v>5069</v>
      </c>
      <c r="AF471" s="18"/>
      <c r="AG471" s="18"/>
      <c r="AH471" s="18" t="s">
        <v>7592</v>
      </c>
      <c r="AI471" s="18"/>
      <c r="AJ471" s="18"/>
      <c r="AK471" s="18"/>
      <c r="AL471" s="18"/>
      <c r="AM471" s="18"/>
      <c r="AN471" s="18"/>
      <c r="AO471" s="18" t="s">
        <v>5070</v>
      </c>
      <c r="AP471" s="18"/>
      <c r="AQ471" s="18">
        <v>0</v>
      </c>
      <c r="AR471" s="18">
        <v>0</v>
      </c>
      <c r="AS471" s="18" t="s">
        <v>5879</v>
      </c>
      <c r="AT471" s="18">
        <v>0</v>
      </c>
      <c r="AU471" s="18">
        <v>0</v>
      </c>
      <c r="AV471" s="18">
        <v>0</v>
      </c>
      <c r="AW471" s="18">
        <v>0</v>
      </c>
      <c r="AX471" s="18" t="s">
        <v>7610</v>
      </c>
      <c r="AY471" s="18" t="s">
        <v>7594</v>
      </c>
      <c r="AZ471" s="18">
        <v>56859.18</v>
      </c>
      <c r="BA471" s="18"/>
      <c r="BB471" s="18"/>
      <c r="BC471" s="18"/>
      <c r="BD471" s="18"/>
      <c r="BE471" s="18"/>
      <c r="BF471" s="18" t="s">
        <v>7611</v>
      </c>
      <c r="BG471" s="18"/>
      <c r="BH471" s="18"/>
      <c r="BI471" s="18"/>
      <c r="BJ471" s="18"/>
      <c r="BK471" s="18"/>
      <c r="BL471" s="18"/>
      <c r="BM471" s="18"/>
      <c r="BN471" s="18"/>
      <c r="BO471" s="18"/>
      <c r="BP471" s="18"/>
      <c r="BQ471" s="18"/>
      <c r="BR471" s="18"/>
      <c r="BS471" s="18"/>
      <c r="BT471" s="18"/>
      <c r="BU471" s="18"/>
      <c r="BV471" s="18"/>
      <c r="BW471" s="18"/>
      <c r="BX471" s="18"/>
      <c r="BY471" s="18"/>
      <c r="BZ471" s="18"/>
      <c r="CA471" s="18"/>
      <c r="CB471" s="18"/>
      <c r="CC471" s="18"/>
      <c r="CD471" s="18"/>
      <c r="CE471" s="18"/>
      <c r="CF471" s="18"/>
      <c r="CG471" s="18"/>
      <c r="CH471" s="18"/>
      <c r="CI471" s="18"/>
      <c r="CJ471" s="18" t="s">
        <v>5072</v>
      </c>
      <c r="CK471" s="18" t="s">
        <v>8567</v>
      </c>
      <c r="CL471" s="18">
        <v>2</v>
      </c>
      <c r="CM471" s="18"/>
      <c r="CN471" s="18"/>
      <c r="CO471" s="21">
        <v>46326</v>
      </c>
      <c r="CP471" s="18" t="s">
        <v>5079</v>
      </c>
      <c r="CQ471" s="18"/>
      <c r="CR471" s="21"/>
      <c r="CS471" s="18"/>
      <c r="CT471" s="31"/>
      <c r="CU471" s="33"/>
      <c r="CV471" s="67" t="str">
        <f>FLEET7[[#This Row],[Category]]</f>
        <v>Pickup Truck</v>
      </c>
      <c r="CW471" s="22" t="str">
        <f t="shared" si="14"/>
        <v>PT-280</v>
      </c>
      <c r="CX471" s="22" t="str">
        <f>IFERROR(TRIM(MID(FLEET7[[#This Row],[Secondary Asset Identifier]], FIND(" - ", FLEET7[[#This Row],[Secondary Asset Identifier]]) + 3, LEN(FLEET7[[#This Row],[Secondary Asset Identifier]]))),FLEET7[[#This Row],[Emp ID]])</f>
        <v>Blanco, Andres E</v>
      </c>
      <c r="CY47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440082</v>
      </c>
      <c r="CZ471" s="22" t="str">
        <f>FLEET7[[#This Row],[Assigned]]</f>
        <v>Blanco, Andres E</v>
      </c>
      <c r="DA471" s="22" t="str">
        <f t="shared" si="15"/>
        <v>PT-280</v>
      </c>
    </row>
    <row r="472" spans="1:105" x14ac:dyDescent="0.3">
      <c r="A472" s="17" t="s">
        <v>5060</v>
      </c>
      <c r="B472" s="18" t="s">
        <v>5061</v>
      </c>
      <c r="C472" s="18" t="s">
        <v>8138</v>
      </c>
      <c r="D472" s="18" t="s">
        <v>5062</v>
      </c>
      <c r="E472" s="18" t="s">
        <v>571</v>
      </c>
      <c r="F472" s="18" t="s">
        <v>7590</v>
      </c>
      <c r="G472" s="18">
        <v>2024</v>
      </c>
      <c r="H472" s="18" t="s">
        <v>5063</v>
      </c>
      <c r="I472" s="19"/>
      <c r="J472" s="18"/>
      <c r="K472" s="20">
        <v>45789.378136574102</v>
      </c>
      <c r="L472" s="18" t="s">
        <v>5164</v>
      </c>
      <c r="M472" s="18"/>
      <c r="N472" s="18"/>
      <c r="O472" s="18"/>
      <c r="P472" s="18"/>
      <c r="Q472" s="18"/>
      <c r="R472" s="18" t="s">
        <v>8568</v>
      </c>
      <c r="S472" s="18"/>
      <c r="T472" s="18" t="s">
        <v>5067</v>
      </c>
      <c r="U472" s="18" t="s">
        <v>5068</v>
      </c>
      <c r="V472" s="18">
        <v>243</v>
      </c>
      <c r="W472" s="18">
        <v>4255</v>
      </c>
      <c r="X472" s="18">
        <v>4255</v>
      </c>
      <c r="Y472" s="18">
        <v>241</v>
      </c>
      <c r="Z472" s="18">
        <v>241</v>
      </c>
      <c r="AA472" s="18" t="s">
        <v>7951</v>
      </c>
      <c r="AB472" s="18" t="s">
        <v>7631</v>
      </c>
      <c r="AC472" s="18" t="s">
        <v>7776</v>
      </c>
      <c r="AD472" s="18" t="s">
        <v>7777</v>
      </c>
      <c r="AE472" s="18" t="s">
        <v>5069</v>
      </c>
      <c r="AF472" s="18"/>
      <c r="AG472" s="18"/>
      <c r="AH472" s="18"/>
      <c r="AI472" s="18"/>
      <c r="AJ472" s="18"/>
      <c r="AK472" s="18"/>
      <c r="AL472" s="18"/>
      <c r="AM472" s="18"/>
      <c r="AN472" s="18"/>
      <c r="AO472" s="18" t="s">
        <v>5070</v>
      </c>
      <c r="AP472" s="18"/>
      <c r="AQ472" s="18">
        <v>0</v>
      </c>
      <c r="AR472" s="18">
        <v>0</v>
      </c>
      <c r="AS472" s="18" t="s">
        <v>5879</v>
      </c>
      <c r="AT472" s="18">
        <v>0</v>
      </c>
      <c r="AU472" s="18">
        <v>0</v>
      </c>
      <c r="AV472" s="18">
        <v>0</v>
      </c>
      <c r="AW472" s="18">
        <v>0</v>
      </c>
      <c r="AX472" s="18" t="s">
        <v>7632</v>
      </c>
      <c r="AY472" s="18" t="s">
        <v>7594</v>
      </c>
      <c r="AZ472" s="18">
        <v>56859.18</v>
      </c>
      <c r="BA472" s="18"/>
      <c r="BB472" s="18"/>
      <c r="BC472" s="18"/>
      <c r="BD472" s="18"/>
      <c r="BE472" s="18"/>
      <c r="BF472" s="18" t="s">
        <v>642</v>
      </c>
      <c r="BG472" s="18"/>
      <c r="BH472" s="18"/>
      <c r="BI472" s="18"/>
      <c r="BJ472" s="18"/>
      <c r="BK472" s="18"/>
      <c r="BL472" s="18"/>
      <c r="BM472" s="18"/>
      <c r="BN472" s="18"/>
      <c r="BO472" s="18"/>
      <c r="BP472" s="18"/>
      <c r="BQ472" s="18"/>
      <c r="BR472" s="18"/>
      <c r="BS472" s="18"/>
      <c r="BT472" s="18"/>
      <c r="BU472" s="18"/>
      <c r="BV472" s="18"/>
      <c r="BW472" s="18"/>
      <c r="BX472" s="18"/>
      <c r="BY472" s="18"/>
      <c r="BZ472" s="18"/>
      <c r="CA472" s="18"/>
      <c r="CB472" s="18"/>
      <c r="CC472" s="18"/>
      <c r="CD472" s="18"/>
      <c r="CE472" s="18"/>
      <c r="CF472" s="18"/>
      <c r="CG472" s="18"/>
      <c r="CH472" s="18"/>
      <c r="CI472" s="18"/>
      <c r="CJ472" s="18" t="s">
        <v>5072</v>
      </c>
      <c r="CK472" s="18" t="s">
        <v>7633</v>
      </c>
      <c r="CL472" s="18">
        <v>2</v>
      </c>
      <c r="CM472" s="18"/>
      <c r="CN472" s="18"/>
      <c r="CO472" s="21">
        <v>46326</v>
      </c>
      <c r="CP472" s="18" t="s">
        <v>5079</v>
      </c>
      <c r="CQ472" s="18"/>
      <c r="CR472" s="21"/>
      <c r="CS472" s="18"/>
      <c r="CT472" s="31"/>
      <c r="CU472" s="33"/>
      <c r="CV472" s="67" t="str">
        <f>FLEET7[[#This Row],[Category]]</f>
        <v>Pickup Truck</v>
      </c>
      <c r="CW472" s="22" t="str">
        <f t="shared" si="14"/>
        <v>PT-281</v>
      </c>
      <c r="CX472" s="22" t="str">
        <f>IFERROR(TRIM(MID(FLEET7[[#This Row],[Secondary Asset Identifier]], FIND(" - ", FLEET7[[#This Row],[Secondary Asset Identifier]]) + 3, LEN(FLEET7[[#This Row],[Secondary Asset Identifier]]))),FLEET7[[#This Row],[Emp ID]])</f>
        <v>Martinez Salazar, Josue</v>
      </c>
      <c r="CY47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240444</v>
      </c>
      <c r="CZ472" s="22" t="str">
        <f>FLEET7[[#This Row],[Assigned]]</f>
        <v>Martinez Salazar, Josue</v>
      </c>
      <c r="DA472" s="22" t="str">
        <f t="shared" si="15"/>
        <v>PT-281</v>
      </c>
    </row>
    <row r="473" spans="1:105" x14ac:dyDescent="0.3">
      <c r="A473" s="17" t="s">
        <v>5060</v>
      </c>
      <c r="B473" s="18" t="s">
        <v>5061</v>
      </c>
      <c r="C473" s="18" t="s">
        <v>7995</v>
      </c>
      <c r="D473" s="18" t="s">
        <v>5062</v>
      </c>
      <c r="E473" s="18" t="s">
        <v>571</v>
      </c>
      <c r="F473" s="18" t="s">
        <v>7590</v>
      </c>
      <c r="G473" s="18">
        <v>2024</v>
      </c>
      <c r="H473" s="18" t="s">
        <v>5063</v>
      </c>
      <c r="I473" s="19"/>
      <c r="J473" s="18"/>
      <c r="K473" s="20">
        <v>45789.425925925898</v>
      </c>
      <c r="L473" s="18" t="s">
        <v>8569</v>
      </c>
      <c r="M473" s="18"/>
      <c r="N473" s="18"/>
      <c r="O473" s="18"/>
      <c r="P473" s="18"/>
      <c r="Q473" s="18"/>
      <c r="R473" s="18" t="s">
        <v>5254</v>
      </c>
      <c r="S473" s="18"/>
      <c r="T473" s="18" t="s">
        <v>5067</v>
      </c>
      <c r="U473" s="18" t="s">
        <v>5068</v>
      </c>
      <c r="V473" s="18">
        <v>187</v>
      </c>
      <c r="W473" s="18">
        <v>10625.1</v>
      </c>
      <c r="X473" s="18">
        <v>10625.1</v>
      </c>
      <c r="Y473" s="18">
        <v>784</v>
      </c>
      <c r="Z473" s="18">
        <v>784</v>
      </c>
      <c r="AA473" s="18" t="s">
        <v>7996</v>
      </c>
      <c r="AB473" s="18" t="s">
        <v>7657</v>
      </c>
      <c r="AC473" s="18" t="s">
        <v>7778</v>
      </c>
      <c r="AD473" s="18" t="s">
        <v>7779</v>
      </c>
      <c r="AE473" s="18" t="s">
        <v>5069</v>
      </c>
      <c r="AF473" s="18"/>
      <c r="AG473" s="18"/>
      <c r="AH473" s="18" t="s">
        <v>7592</v>
      </c>
      <c r="AI473" s="18"/>
      <c r="AJ473" s="18"/>
      <c r="AK473" s="18"/>
      <c r="AL473" s="18"/>
      <c r="AM473" s="18"/>
      <c r="AN473" s="18"/>
      <c r="AO473" s="18" t="s">
        <v>5070</v>
      </c>
      <c r="AP473" s="18"/>
      <c r="AQ473" s="18">
        <v>0</v>
      </c>
      <c r="AR473" s="18">
        <v>0</v>
      </c>
      <c r="AS473" s="18" t="s">
        <v>5879</v>
      </c>
      <c r="AT473" s="18">
        <v>0</v>
      </c>
      <c r="AU473" s="18">
        <v>0</v>
      </c>
      <c r="AV473" s="18">
        <v>0</v>
      </c>
      <c r="AW473" s="18">
        <v>0</v>
      </c>
      <c r="AX473" s="18" t="s">
        <v>8139</v>
      </c>
      <c r="AY473" s="18" t="s">
        <v>8140</v>
      </c>
      <c r="AZ473" s="18">
        <v>57142.879999999997</v>
      </c>
      <c r="BA473" s="18"/>
      <c r="BB473" s="18"/>
      <c r="BC473" s="18"/>
      <c r="BD473" s="18"/>
      <c r="BE473" s="18"/>
      <c r="BF473" s="18" t="s">
        <v>646</v>
      </c>
      <c r="BG473" s="18"/>
      <c r="BH473" s="18"/>
      <c r="BI473" s="18"/>
      <c r="BJ473" s="18"/>
      <c r="BK473" s="18"/>
      <c r="BL473" s="18"/>
      <c r="BM473" s="18"/>
      <c r="BN473" s="18"/>
      <c r="BO473" s="18"/>
      <c r="BP473" s="18"/>
      <c r="BQ473" s="18"/>
      <c r="BR473" s="18"/>
      <c r="BS473" s="18"/>
      <c r="BT473" s="18"/>
      <c r="BU473" s="18"/>
      <c r="BV473" s="18"/>
      <c r="BW473" s="18"/>
      <c r="BX473" s="18"/>
      <c r="BY473" s="18"/>
      <c r="BZ473" s="18"/>
      <c r="CA473" s="18"/>
      <c r="CB473" s="18"/>
      <c r="CC473" s="18"/>
      <c r="CD473" s="18"/>
      <c r="CE473" s="18"/>
      <c r="CF473" s="18"/>
      <c r="CG473" s="18"/>
      <c r="CH473" s="18"/>
      <c r="CI473" s="18"/>
      <c r="CJ473" s="18" t="s">
        <v>5072</v>
      </c>
      <c r="CK473" s="18" t="s">
        <v>7780</v>
      </c>
      <c r="CL473" s="18">
        <v>2</v>
      </c>
      <c r="CM473" s="18"/>
      <c r="CN473" s="18"/>
      <c r="CO473" s="21">
        <v>46356</v>
      </c>
      <c r="CP473" s="18" t="s">
        <v>5079</v>
      </c>
      <c r="CQ473" s="18"/>
      <c r="CR473" s="21"/>
      <c r="CS473" s="18"/>
      <c r="CT473" s="31"/>
      <c r="CU473" s="33"/>
      <c r="CV473" s="67" t="str">
        <f>FLEET7[[#This Row],[Category]]</f>
        <v>Pickup Truck</v>
      </c>
      <c r="CW473" s="22" t="str">
        <f t="shared" si="14"/>
        <v>PT-282</v>
      </c>
      <c r="CX473" s="22" t="str">
        <f>IFERROR(TRIM(MID(FLEET7[[#This Row],[Secondary Asset Identifier]], FIND(" - ", FLEET7[[#This Row],[Secondary Asset Identifier]]) + 3, LEN(FLEET7[[#This Row],[Secondary Asset Identifier]]))),FLEET7[[#This Row],[Emp ID]])</f>
        <v>OWENS, JUSTIN W</v>
      </c>
      <c r="CY47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240794</v>
      </c>
      <c r="CZ473" s="22" t="str">
        <f>FLEET7[[#This Row],[Assigned]]</f>
        <v>OWENS, JUSTIN W</v>
      </c>
      <c r="DA473" s="22" t="str">
        <f t="shared" si="15"/>
        <v>PT-282</v>
      </c>
    </row>
    <row r="474" spans="1:105" x14ac:dyDescent="0.3">
      <c r="A474" s="17" t="s">
        <v>5060</v>
      </c>
      <c r="B474" s="18" t="s">
        <v>5061</v>
      </c>
      <c r="C474" s="18" t="s">
        <v>8082</v>
      </c>
      <c r="D474" s="18" t="s">
        <v>5062</v>
      </c>
      <c r="E474" s="18" t="s">
        <v>571</v>
      </c>
      <c r="F474" s="18" t="s">
        <v>7590</v>
      </c>
      <c r="G474" s="18">
        <v>2024</v>
      </c>
      <c r="H474" s="18" t="s">
        <v>5063</v>
      </c>
      <c r="I474" s="19"/>
      <c r="J474" s="18"/>
      <c r="K474" s="20">
        <v>45789.426226851901</v>
      </c>
      <c r="L474" s="18" t="s">
        <v>5088</v>
      </c>
      <c r="M474" s="18"/>
      <c r="N474" s="18"/>
      <c r="O474" s="18"/>
      <c r="P474" s="18"/>
      <c r="Q474" s="18"/>
      <c r="R474" s="18" t="s">
        <v>5066</v>
      </c>
      <c r="S474" s="18"/>
      <c r="T474" s="18" t="s">
        <v>5067</v>
      </c>
      <c r="U474" s="18" t="s">
        <v>5068</v>
      </c>
      <c r="V474" s="18">
        <v>76</v>
      </c>
      <c r="W474" s="18">
        <v>339.5</v>
      </c>
      <c r="X474" s="18">
        <v>339.5</v>
      </c>
      <c r="Y474" s="18">
        <v>9</v>
      </c>
      <c r="Z474" s="18">
        <v>9</v>
      </c>
      <c r="AA474" s="18" t="s">
        <v>8082</v>
      </c>
      <c r="AB474" s="18" t="s">
        <v>8141</v>
      </c>
      <c r="AC474" s="18" t="s">
        <v>8570</v>
      </c>
      <c r="AD474" s="18" t="s">
        <v>8571</v>
      </c>
      <c r="AE474" s="18" t="s">
        <v>5069</v>
      </c>
      <c r="AF474" s="18"/>
      <c r="AG474" s="18"/>
      <c r="AH474" s="18" t="s">
        <v>8083</v>
      </c>
      <c r="AI474" s="18"/>
      <c r="AJ474" s="18"/>
      <c r="AK474" s="18"/>
      <c r="AL474" s="18"/>
      <c r="AM474" s="18"/>
      <c r="AN474" s="18"/>
      <c r="AO474" s="18" t="s">
        <v>5070</v>
      </c>
      <c r="AP474" s="18"/>
      <c r="AQ474" s="18">
        <v>0</v>
      </c>
      <c r="AR474" s="18">
        <v>0</v>
      </c>
      <c r="AS474" s="18" t="s">
        <v>5879</v>
      </c>
      <c r="AT474" s="18">
        <v>0</v>
      </c>
      <c r="AU474" s="18">
        <v>0</v>
      </c>
      <c r="AV474" s="18">
        <v>0</v>
      </c>
      <c r="AW474" s="18">
        <v>0</v>
      </c>
      <c r="AX474" s="18"/>
      <c r="AY474" s="18"/>
      <c r="AZ474" s="18"/>
      <c r="BA474" s="18"/>
      <c r="BB474" s="18"/>
      <c r="BC474" s="18"/>
      <c r="BD474" s="18"/>
      <c r="BE474" s="18"/>
      <c r="BF474" s="18" t="s">
        <v>792</v>
      </c>
      <c r="BG474" s="18"/>
      <c r="BH474" s="18"/>
      <c r="BI474" s="18"/>
      <c r="BJ474" s="18"/>
      <c r="BK474" s="18"/>
      <c r="BL474" s="18"/>
      <c r="BM474" s="18"/>
      <c r="BN474" s="18"/>
      <c r="BO474" s="18"/>
      <c r="BP474" s="18"/>
      <c r="BQ474" s="18"/>
      <c r="BR474" s="18"/>
      <c r="BS474" s="18"/>
      <c r="BT474" s="18"/>
      <c r="BU474" s="18"/>
      <c r="BV474" s="18"/>
      <c r="BW474" s="18"/>
      <c r="BX474" s="18"/>
      <c r="BY474" s="18"/>
      <c r="BZ474" s="18"/>
      <c r="CA474" s="18"/>
      <c r="CB474" s="18"/>
      <c r="CC474" s="18"/>
      <c r="CD474" s="18"/>
      <c r="CE474" s="18"/>
      <c r="CF474" s="18"/>
      <c r="CG474" s="18"/>
      <c r="CH474" s="18"/>
      <c r="CI474" s="18"/>
      <c r="CJ474" s="18" t="s">
        <v>5072</v>
      </c>
      <c r="CK474" s="18" t="s">
        <v>8145</v>
      </c>
      <c r="CL474" s="18">
        <v>2</v>
      </c>
      <c r="CM474" s="18"/>
      <c r="CN474" s="18"/>
      <c r="CO474" s="21">
        <v>46477</v>
      </c>
      <c r="CP474" s="18" t="s">
        <v>5079</v>
      </c>
      <c r="CQ474" s="18"/>
      <c r="CR474" s="21"/>
      <c r="CS474" s="18"/>
      <c r="CT474" s="31"/>
      <c r="CU474" s="33"/>
      <c r="CV474" s="67" t="str">
        <f>FLEET7[[#This Row],[Category]]</f>
        <v>Pickup Truck</v>
      </c>
      <c r="CW474" s="22" t="str">
        <f t="shared" si="14"/>
        <v>PT-283</v>
      </c>
      <c r="CX474" s="22" t="str">
        <f>IFERROR(TRIM(MID(FLEET7[[#This Row],[Secondary Asset Identifier]], FIND(" - ", FLEET7[[#This Row],[Secondary Asset Identifier]]) + 3, LEN(FLEET7[[#This Row],[Secondary Asset Identifier]]))),FLEET7[[#This Row],[Emp ID]])</f>
        <v/>
      </c>
      <c r="CY47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74" s="22" t="str">
        <f>FLEET7[[#This Row],[Assigned]]</f>
        <v/>
      </c>
      <c r="DA474" s="22" t="str">
        <f t="shared" si="15"/>
        <v>PT-283</v>
      </c>
    </row>
    <row r="475" spans="1:105" x14ac:dyDescent="0.3">
      <c r="A475" s="17" t="s">
        <v>5060</v>
      </c>
      <c r="B475" s="18" t="s">
        <v>5061</v>
      </c>
      <c r="C475" s="18" t="s">
        <v>8143</v>
      </c>
      <c r="D475" s="18" t="s">
        <v>5062</v>
      </c>
      <c r="E475" s="18" t="s">
        <v>571</v>
      </c>
      <c r="F475" s="18" t="s">
        <v>7590</v>
      </c>
      <c r="G475" s="18">
        <v>2024</v>
      </c>
      <c r="H475" s="18" t="s">
        <v>5063</v>
      </c>
      <c r="I475" s="19"/>
      <c r="J475" s="18"/>
      <c r="K475" s="20">
        <v>45789.416932870401</v>
      </c>
      <c r="L475" s="18" t="s">
        <v>5164</v>
      </c>
      <c r="M475" s="18"/>
      <c r="N475" s="18"/>
      <c r="O475" s="18"/>
      <c r="P475" s="18"/>
      <c r="Q475" s="18"/>
      <c r="R475" s="18" t="s">
        <v>8572</v>
      </c>
      <c r="S475" s="18"/>
      <c r="T475" s="18" t="s">
        <v>5067</v>
      </c>
      <c r="U475" s="18" t="s">
        <v>5068</v>
      </c>
      <c r="V475" s="18">
        <v>76</v>
      </c>
      <c r="W475" s="18">
        <v>4251.7</v>
      </c>
      <c r="X475" s="18">
        <v>4251.7</v>
      </c>
      <c r="Y475" s="18">
        <v>326</v>
      </c>
      <c r="Z475" s="18">
        <v>326</v>
      </c>
      <c r="AA475" s="18" t="s">
        <v>8143</v>
      </c>
      <c r="AB475" s="18" t="s">
        <v>8144</v>
      </c>
      <c r="AC475" s="18" t="s">
        <v>8573</v>
      </c>
      <c r="AD475" s="18" t="s">
        <v>8574</v>
      </c>
      <c r="AE475" s="18" t="s">
        <v>5069</v>
      </c>
      <c r="AF475" s="18"/>
      <c r="AG475" s="18"/>
      <c r="AH475" s="18" t="s">
        <v>8085</v>
      </c>
      <c r="AI475" s="18"/>
      <c r="AJ475" s="18"/>
      <c r="AK475" s="18"/>
      <c r="AL475" s="18"/>
      <c r="AM475" s="18"/>
      <c r="AN475" s="18"/>
      <c r="AO475" s="18" t="s">
        <v>5070</v>
      </c>
      <c r="AP475" s="18"/>
      <c r="AQ475" s="18">
        <v>0</v>
      </c>
      <c r="AR475" s="18">
        <v>0</v>
      </c>
      <c r="AS475" s="18" t="s">
        <v>5879</v>
      </c>
      <c r="AT475" s="18">
        <v>0</v>
      </c>
      <c r="AU475" s="18">
        <v>0</v>
      </c>
      <c r="AV475" s="18">
        <v>0</v>
      </c>
      <c r="AW475" s="18">
        <v>0</v>
      </c>
      <c r="AX475" s="18"/>
      <c r="AY475" s="18"/>
      <c r="AZ475" s="18"/>
      <c r="BA475" s="18"/>
      <c r="BB475" s="18"/>
      <c r="BC475" s="18"/>
      <c r="BD475" s="18"/>
      <c r="BE475" s="18"/>
      <c r="BF475" s="18" t="s">
        <v>792</v>
      </c>
      <c r="BG475" s="18"/>
      <c r="BH475" s="18"/>
      <c r="BI475" s="18"/>
      <c r="BJ475" s="18"/>
      <c r="BK475" s="18"/>
      <c r="BL475" s="18"/>
      <c r="BM475" s="18"/>
      <c r="BN475" s="18"/>
      <c r="BO475" s="18"/>
      <c r="BP475" s="18"/>
      <c r="BQ475" s="18"/>
      <c r="BR475" s="18"/>
      <c r="BS475" s="18"/>
      <c r="BT475" s="18"/>
      <c r="BU475" s="18"/>
      <c r="BV475" s="18"/>
      <c r="BW475" s="18"/>
      <c r="BX475" s="18"/>
      <c r="BY475" s="18"/>
      <c r="BZ475" s="18"/>
      <c r="CA475" s="18"/>
      <c r="CB475" s="18"/>
      <c r="CC475" s="18"/>
      <c r="CD475" s="18"/>
      <c r="CE475" s="18"/>
      <c r="CF475" s="18"/>
      <c r="CG475" s="18"/>
      <c r="CH475" s="18"/>
      <c r="CI475" s="18"/>
      <c r="CJ475" s="18" t="s">
        <v>5072</v>
      </c>
      <c r="CK475" s="18" t="s">
        <v>8142</v>
      </c>
      <c r="CL475" s="18">
        <v>2</v>
      </c>
      <c r="CM475" s="18"/>
      <c r="CN475" s="18"/>
      <c r="CO475" s="21">
        <v>46477</v>
      </c>
      <c r="CP475" s="18" t="s">
        <v>5079</v>
      </c>
      <c r="CQ475" s="18"/>
      <c r="CR475" s="21"/>
      <c r="CS475" s="18"/>
      <c r="CT475" s="31"/>
      <c r="CU475" s="33"/>
      <c r="CV475" s="67" t="str">
        <f>FLEET7[[#This Row],[Category]]</f>
        <v>Pickup Truck</v>
      </c>
      <c r="CW475" s="22" t="str">
        <f t="shared" si="14"/>
        <v>PT-284</v>
      </c>
      <c r="CX475" s="22" t="str">
        <f>IFERROR(TRIM(MID(FLEET7[[#This Row],[Secondary Asset Identifier]], FIND(" - ", FLEET7[[#This Row],[Secondary Asset Identifier]]) + 3, LEN(FLEET7[[#This Row],[Secondary Asset Identifier]]))),FLEET7[[#This Row],[Emp ID]])</f>
        <v>OPEN</v>
      </c>
      <c r="CY47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OPEN</v>
      </c>
      <c r="CZ475" s="22" t="str">
        <f>FLEET7[[#This Row],[Assigned]]</f>
        <v>OPEN</v>
      </c>
      <c r="DA475" s="22" t="str">
        <f t="shared" si="15"/>
        <v>PT-284</v>
      </c>
    </row>
    <row r="476" spans="1:105" x14ac:dyDescent="0.3">
      <c r="A476" s="17" t="s">
        <v>5060</v>
      </c>
      <c r="B476" s="18" t="s">
        <v>5061</v>
      </c>
      <c r="C476" s="18" t="s">
        <v>8305</v>
      </c>
      <c r="D476" s="18" t="s">
        <v>5062</v>
      </c>
      <c r="E476" s="18" t="s">
        <v>571</v>
      </c>
      <c r="F476" s="18" t="s">
        <v>635</v>
      </c>
      <c r="G476" s="18">
        <v>2017</v>
      </c>
      <c r="H476" s="18" t="s">
        <v>5063</v>
      </c>
      <c r="I476" s="19" t="s">
        <v>5080</v>
      </c>
      <c r="J476" s="18"/>
      <c r="K476" s="20">
        <v>45789.425462963001</v>
      </c>
      <c r="L476" s="18" t="s">
        <v>5088</v>
      </c>
      <c r="M476" s="18"/>
      <c r="N476" s="18"/>
      <c r="O476" s="18"/>
      <c r="P476" s="18"/>
      <c r="Q476" s="18"/>
      <c r="R476" s="18" t="s">
        <v>5254</v>
      </c>
      <c r="S476" s="18"/>
      <c r="T476" s="18" t="s">
        <v>5067</v>
      </c>
      <c r="U476" s="18" t="s">
        <v>5068</v>
      </c>
      <c r="V476" s="18">
        <v>635</v>
      </c>
      <c r="W476" s="18">
        <v>97079.8</v>
      </c>
      <c r="X476" s="18">
        <v>97079.8</v>
      </c>
      <c r="Y476" s="18">
        <v>1522</v>
      </c>
      <c r="Z476" s="18">
        <v>1522</v>
      </c>
      <c r="AA476" s="18" t="s">
        <v>8306</v>
      </c>
      <c r="AB476" s="18" t="s">
        <v>641</v>
      </c>
      <c r="AC476" s="18"/>
      <c r="AD476" s="18" t="s">
        <v>640</v>
      </c>
      <c r="AE476" s="18" t="s">
        <v>5069</v>
      </c>
      <c r="AF476" s="18"/>
      <c r="AG476" s="18"/>
      <c r="AH476" s="19" t="s">
        <v>639</v>
      </c>
      <c r="AI476" s="18"/>
      <c r="AJ476" s="18"/>
      <c r="AK476" s="18"/>
      <c r="AL476" s="18"/>
      <c r="AM476" s="18"/>
      <c r="AN476" s="18"/>
      <c r="AO476" s="18" t="s">
        <v>5070</v>
      </c>
      <c r="AP476" s="18" t="s">
        <v>5071</v>
      </c>
      <c r="AQ476" s="18">
        <v>0</v>
      </c>
      <c r="AR476" s="18">
        <v>0</v>
      </c>
      <c r="AS476" s="18" t="s">
        <v>5879</v>
      </c>
      <c r="AT476" s="18">
        <v>0</v>
      </c>
      <c r="AU476" s="18">
        <v>0</v>
      </c>
      <c r="AV476" s="18">
        <v>0</v>
      </c>
      <c r="AW476" s="18">
        <v>0</v>
      </c>
      <c r="AX476" s="18" t="s">
        <v>638</v>
      </c>
      <c r="AY476" s="18"/>
      <c r="AZ476" s="18">
        <v>0</v>
      </c>
      <c r="BA476" s="18">
        <v>0</v>
      </c>
      <c r="BB476" s="18">
        <v>0</v>
      </c>
      <c r="BC476" s="18"/>
      <c r="BD476" s="18"/>
      <c r="BE476" s="18"/>
      <c r="BF476" s="18" t="s">
        <v>637</v>
      </c>
      <c r="BG476" s="18"/>
      <c r="BH476" s="18"/>
      <c r="BI476" s="18"/>
      <c r="BJ476" s="18"/>
      <c r="BK476" s="18"/>
      <c r="BL476" s="18"/>
      <c r="BM476" s="18"/>
      <c r="BN476" s="18"/>
      <c r="BO476" s="18"/>
      <c r="BP476" s="18"/>
      <c r="BQ476" s="18"/>
      <c r="BR476" s="18"/>
      <c r="BS476" s="18"/>
      <c r="BT476" s="18"/>
      <c r="BU476" s="18"/>
      <c r="BV476" s="18"/>
      <c r="BW476" s="18"/>
      <c r="BX476" s="18"/>
      <c r="BY476" s="18"/>
      <c r="BZ476" s="18"/>
      <c r="CA476" s="18"/>
      <c r="CB476" s="18"/>
      <c r="CC476" s="18"/>
      <c r="CD476" s="18"/>
      <c r="CE476" s="18"/>
      <c r="CF476" s="18"/>
      <c r="CG476" s="18"/>
      <c r="CH476" s="18"/>
      <c r="CI476" s="18"/>
      <c r="CJ476" s="18" t="s">
        <v>5072</v>
      </c>
      <c r="CK476" s="18" t="s">
        <v>5271</v>
      </c>
      <c r="CL476" s="18">
        <v>2</v>
      </c>
      <c r="CM476" s="18"/>
      <c r="CN476" s="18"/>
      <c r="CO476" s="21">
        <v>46053</v>
      </c>
      <c r="CP476" s="21" t="s">
        <v>5073</v>
      </c>
      <c r="CQ476" s="18"/>
      <c r="CR476" s="21"/>
      <c r="CS476" s="18"/>
      <c r="CT476" s="31"/>
      <c r="CU476" s="33"/>
      <c r="CV476" s="67" t="str">
        <f>FLEET7[[#This Row],[Category]]</f>
        <v>Pickup Truck</v>
      </c>
      <c r="CW476" s="22" t="str">
        <f t="shared" si="14"/>
        <v>PT-89</v>
      </c>
      <c r="CX476" s="22" t="str">
        <f>IFERROR(TRIM(MID(FLEET7[[#This Row],[Secondary Asset Identifier]], FIND(" - ", FLEET7[[#This Row],[Secondary Asset Identifier]]) + 3, LEN(FLEET7[[#This Row],[Secondary Asset Identifier]]))),FLEET7[[#This Row],[Emp ID]])</f>
        <v>NEFF, ROBERT S</v>
      </c>
      <c r="CY47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240807</v>
      </c>
      <c r="CZ476" s="22" t="str">
        <f>FLEET7[[#This Row],[Assigned]]</f>
        <v>NEFF, ROBERT S</v>
      </c>
      <c r="DA476" s="22" t="str">
        <f t="shared" si="15"/>
        <v>PT-89</v>
      </c>
    </row>
    <row r="477" spans="1:105" x14ac:dyDescent="0.3">
      <c r="A477" s="17" t="s">
        <v>5060</v>
      </c>
      <c r="B477" s="18" t="s">
        <v>5061</v>
      </c>
      <c r="C477" s="18" t="s">
        <v>636</v>
      </c>
      <c r="D477" s="18" t="s">
        <v>5062</v>
      </c>
      <c r="E477" s="18" t="s">
        <v>571</v>
      </c>
      <c r="F477" s="18" t="s">
        <v>635</v>
      </c>
      <c r="G477" s="18">
        <v>2016</v>
      </c>
      <c r="H477" s="18" t="s">
        <v>5063</v>
      </c>
      <c r="I477" s="19" t="s">
        <v>5080</v>
      </c>
      <c r="J477" s="18"/>
      <c r="K477" s="20">
        <v>45788.8265046296</v>
      </c>
      <c r="L477" s="18" t="s">
        <v>5191</v>
      </c>
      <c r="M477" s="18"/>
      <c r="N477" s="18"/>
      <c r="O477" s="18"/>
      <c r="P477" s="18"/>
      <c r="Q477" s="18"/>
      <c r="R477" s="18" t="s">
        <v>5393</v>
      </c>
      <c r="S477" s="18"/>
      <c r="T477" s="18" t="s">
        <v>5067</v>
      </c>
      <c r="U477" s="18" t="s">
        <v>1360</v>
      </c>
      <c r="V477" s="18">
        <v>178</v>
      </c>
      <c r="W477" s="18">
        <v>118717.7</v>
      </c>
      <c r="X477" s="18">
        <v>118955.7</v>
      </c>
      <c r="Y477" s="18">
        <v>6874</v>
      </c>
      <c r="Z477" s="18">
        <v>6874</v>
      </c>
      <c r="AA477" s="18" t="s">
        <v>445</v>
      </c>
      <c r="AB477" s="18" t="s">
        <v>634</v>
      </c>
      <c r="AC477" s="18"/>
      <c r="AD477" s="18" t="s">
        <v>633</v>
      </c>
      <c r="AE477" s="18" t="s">
        <v>5069</v>
      </c>
      <c r="AF477" s="18"/>
      <c r="AG477" s="18"/>
      <c r="AH477" s="18" t="s">
        <v>632</v>
      </c>
      <c r="AI477" s="18"/>
      <c r="AJ477" s="18"/>
      <c r="AK477" s="18"/>
      <c r="AL477" s="18"/>
      <c r="AM477" s="18"/>
      <c r="AN477" s="18"/>
      <c r="AO477" s="18" t="s">
        <v>5070</v>
      </c>
      <c r="AP477" s="18" t="s">
        <v>5071</v>
      </c>
      <c r="AQ477" s="18">
        <v>0</v>
      </c>
      <c r="AR477" s="18">
        <v>0</v>
      </c>
      <c r="AS477" s="18" t="s">
        <v>5879</v>
      </c>
      <c r="AT477" s="18">
        <v>0</v>
      </c>
      <c r="AU477" s="18">
        <v>0</v>
      </c>
      <c r="AV477" s="18">
        <v>0</v>
      </c>
      <c r="AW477" s="18">
        <v>0</v>
      </c>
      <c r="AX477" s="18" t="s">
        <v>4531</v>
      </c>
      <c r="AY477" s="18"/>
      <c r="AZ477" s="18">
        <v>0</v>
      </c>
      <c r="BA477" s="18">
        <v>0</v>
      </c>
      <c r="BB477" s="18">
        <v>0</v>
      </c>
      <c r="BC477" s="18"/>
      <c r="BD477" s="18"/>
      <c r="BE477" s="18"/>
      <c r="BF477" s="18" t="s">
        <v>631</v>
      </c>
      <c r="BG477" s="18"/>
      <c r="BH477" s="18"/>
      <c r="BI477" s="18"/>
      <c r="BJ477" s="18"/>
      <c r="BK477" s="18"/>
      <c r="BL477" s="18"/>
      <c r="BM477" s="18"/>
      <c r="BN477" s="18"/>
      <c r="BO477" s="18"/>
      <c r="BP477" s="18"/>
      <c r="BQ477" s="18"/>
      <c r="BR477" s="18"/>
      <c r="BS477" s="18"/>
      <c r="BT477" s="18"/>
      <c r="BU477" s="18"/>
      <c r="BV477" s="18"/>
      <c r="BW477" s="18"/>
      <c r="BX477" s="18"/>
      <c r="BY477" s="18"/>
      <c r="BZ477" s="18"/>
      <c r="CA477" s="18"/>
      <c r="CB477" s="18"/>
      <c r="CC477" s="18"/>
      <c r="CD477" s="18"/>
      <c r="CE477" s="18"/>
      <c r="CF477" s="18"/>
      <c r="CG477" s="18"/>
      <c r="CH477" s="18"/>
      <c r="CI477" s="18"/>
      <c r="CJ477" s="18" t="s">
        <v>5072</v>
      </c>
      <c r="CK477" s="18" t="s">
        <v>7781</v>
      </c>
      <c r="CL477" s="18">
        <v>2</v>
      </c>
      <c r="CM477" s="18"/>
      <c r="CN477" s="18"/>
      <c r="CO477" s="21">
        <v>45777</v>
      </c>
      <c r="CP477" s="18" t="s">
        <v>5073</v>
      </c>
      <c r="CQ477" s="18"/>
      <c r="CR477" s="21"/>
      <c r="CS477" s="18"/>
      <c r="CT477" s="31"/>
      <c r="CU477" s="33"/>
      <c r="CV477" s="67" t="str">
        <f>FLEET7[[#This Row],[Category]]</f>
        <v>Pickup Truck</v>
      </c>
      <c r="CW477" s="22" t="str">
        <f t="shared" si="14"/>
        <v>PT-92</v>
      </c>
      <c r="CX477" s="22" t="str">
        <f>IFERROR(TRIM(MID(FLEET7[[#This Row],[Secondary Asset Identifier]], FIND(" - ", FLEET7[[#This Row],[Secondary Asset Identifier]]) + 3, LEN(FLEET7[[#This Row],[Secondary Asset Identifier]]))),FLEET7[[#This Row],[Emp ID]])</f>
        <v>STONIE BROWN</v>
      </c>
      <c r="CY47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STONIE BROWN</v>
      </c>
      <c r="CZ477" s="22" t="str">
        <f>FLEET7[[#This Row],[Assigned]]</f>
        <v>STONIE BROWN</v>
      </c>
      <c r="DA477" s="22" t="str">
        <f t="shared" si="15"/>
        <v>PT-92</v>
      </c>
    </row>
    <row r="478" spans="1:105" x14ac:dyDescent="0.3">
      <c r="A478" s="17" t="s">
        <v>5060</v>
      </c>
      <c r="B478" s="18" t="s">
        <v>5061</v>
      </c>
      <c r="C478" s="18" t="s">
        <v>473</v>
      </c>
      <c r="D478" s="18" t="s">
        <v>5121</v>
      </c>
      <c r="E478" s="18" t="s">
        <v>4532</v>
      </c>
      <c r="F478" s="18" t="s">
        <v>4534</v>
      </c>
      <c r="G478" s="18">
        <v>2005</v>
      </c>
      <c r="H478" s="18" t="s">
        <v>5220</v>
      </c>
      <c r="I478" s="19" t="s">
        <v>5602</v>
      </c>
      <c r="J478" s="18"/>
      <c r="K478" s="20">
        <v>45788.899537037003</v>
      </c>
      <c r="L478" s="18" t="s">
        <v>5191</v>
      </c>
      <c r="M478" s="18"/>
      <c r="N478" s="18"/>
      <c r="O478" s="18"/>
      <c r="P478" s="18"/>
      <c r="Q478" s="18"/>
      <c r="R478" s="18" t="s">
        <v>5066</v>
      </c>
      <c r="S478" s="18"/>
      <c r="T478" s="18" t="s">
        <v>5067</v>
      </c>
      <c r="U478" s="18" t="s">
        <v>8434</v>
      </c>
      <c r="V478" s="18">
        <v>1006</v>
      </c>
      <c r="W478" s="18">
        <v>454</v>
      </c>
      <c r="X478" s="18">
        <v>454</v>
      </c>
      <c r="Y478" s="18">
        <v>441</v>
      </c>
      <c r="Z478" s="18">
        <v>441</v>
      </c>
      <c r="AA478" s="18" t="s">
        <v>2811</v>
      </c>
      <c r="AB478" s="18" t="s">
        <v>4533</v>
      </c>
      <c r="AC478" s="18"/>
      <c r="AD478" s="18"/>
      <c r="AE478" s="18"/>
      <c r="AF478" s="18"/>
      <c r="AG478" s="18"/>
      <c r="AH478" s="18" t="s">
        <v>4535</v>
      </c>
      <c r="AI478" s="18"/>
      <c r="AJ478" s="18"/>
      <c r="AK478" s="18"/>
      <c r="AL478" s="18"/>
      <c r="AM478" s="18"/>
      <c r="AN478" s="18"/>
      <c r="AO478" s="18" t="s">
        <v>5070</v>
      </c>
      <c r="AP478" s="18" t="s">
        <v>5071</v>
      </c>
      <c r="AQ478" s="18"/>
      <c r="AR478" s="18">
        <v>0</v>
      </c>
      <c r="AS478" s="18" t="s">
        <v>5879</v>
      </c>
      <c r="AT478" s="18"/>
      <c r="AU478" s="18">
        <v>0</v>
      </c>
      <c r="AV478" s="18">
        <v>0</v>
      </c>
      <c r="AW478" s="18">
        <v>0</v>
      </c>
      <c r="AX478" s="18"/>
      <c r="AY478" s="18" t="s">
        <v>5606</v>
      </c>
      <c r="AZ478" s="18">
        <v>53500</v>
      </c>
      <c r="BA478" s="18">
        <v>0</v>
      </c>
      <c r="BB478" s="18">
        <v>0</v>
      </c>
      <c r="BC478" s="18"/>
      <c r="BD478" s="18"/>
      <c r="BE478" s="18"/>
      <c r="BF478" s="18"/>
      <c r="BG478" s="18"/>
      <c r="BH478" s="18"/>
      <c r="BI478" s="18"/>
      <c r="BJ478" s="18"/>
      <c r="BK478" s="18"/>
      <c r="BL478" s="18"/>
      <c r="BM478" s="18"/>
      <c r="BN478" s="18"/>
      <c r="BO478" s="18"/>
      <c r="BP478" s="18"/>
      <c r="BQ478" s="18"/>
      <c r="BR478" s="18"/>
      <c r="BS478" s="18"/>
      <c r="BT478" s="18"/>
      <c r="BU478" s="18"/>
      <c r="BV478" s="18"/>
      <c r="BW478" s="18"/>
      <c r="BX478" s="18"/>
      <c r="BY478" s="18"/>
      <c r="BZ478" s="18"/>
      <c r="CA478" s="18"/>
      <c r="CB478" s="18"/>
      <c r="CC478" s="18"/>
      <c r="CD478" s="18"/>
      <c r="CE478" s="18"/>
      <c r="CF478" s="18"/>
      <c r="CG478" s="18"/>
      <c r="CH478" s="18"/>
      <c r="CI478" s="18"/>
      <c r="CJ478" s="18" t="s">
        <v>5125</v>
      </c>
      <c r="CK478" s="18" t="s">
        <v>5607</v>
      </c>
      <c r="CL478" s="18"/>
      <c r="CM478" s="18"/>
      <c r="CN478" s="18"/>
      <c r="CO478" s="21"/>
      <c r="CP478" s="18" t="s">
        <v>5073</v>
      </c>
      <c r="CQ478" s="18"/>
      <c r="CR478" s="21"/>
      <c r="CS478" s="18"/>
      <c r="CT478" s="31"/>
      <c r="CU478" s="33"/>
      <c r="CV478" s="67" t="str">
        <f>FLEET7[[#This Row],[Category]]</f>
        <v>Roller</v>
      </c>
      <c r="CW478" s="22" t="str">
        <f t="shared" si="14"/>
        <v>R-05</v>
      </c>
      <c r="CX478" s="22" t="str">
        <f>IFERROR(TRIM(MID(FLEET7[[#This Row],[Secondary Asset Identifier]], FIND(" - ", FLEET7[[#This Row],[Secondary Asset Identifier]]) + 3, LEN(FLEET7[[#This Row],[Secondary Asset Identifier]]))),FLEET7[[#This Row],[Emp ID]])</f>
        <v/>
      </c>
      <c r="CY47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78" s="22" t="str">
        <f>FLEET7[[#This Row],[Assigned]]</f>
        <v/>
      </c>
      <c r="DA478" s="22" t="str">
        <f t="shared" si="15"/>
        <v>R-05</v>
      </c>
    </row>
    <row r="479" spans="1:105" x14ac:dyDescent="0.3">
      <c r="A479" s="17" t="s">
        <v>5060</v>
      </c>
      <c r="B479" s="18" t="s">
        <v>5061</v>
      </c>
      <c r="C479" s="18" t="s">
        <v>100</v>
      </c>
      <c r="D479" s="18" t="s">
        <v>5121</v>
      </c>
      <c r="E479" s="18" t="s">
        <v>1018</v>
      </c>
      <c r="F479" s="18" t="s">
        <v>4537</v>
      </c>
      <c r="G479" s="18">
        <v>2006</v>
      </c>
      <c r="H479" s="18" t="s">
        <v>5220</v>
      </c>
      <c r="I479" s="19" t="s">
        <v>5564</v>
      </c>
      <c r="J479" s="18"/>
      <c r="K479" s="20">
        <v>45789.427858796298</v>
      </c>
      <c r="L479" s="18" t="s">
        <v>5164</v>
      </c>
      <c r="M479" s="18"/>
      <c r="N479" s="18"/>
      <c r="O479" s="18"/>
      <c r="P479" s="18"/>
      <c r="Q479" s="18"/>
      <c r="R479" s="18" t="s">
        <v>6003</v>
      </c>
      <c r="S479" s="18"/>
      <c r="T479" s="18" t="s">
        <v>5067</v>
      </c>
      <c r="U479" s="18" t="s">
        <v>5068</v>
      </c>
      <c r="V479" s="18">
        <v>1006</v>
      </c>
      <c r="W479" s="18">
        <v>218.6</v>
      </c>
      <c r="X479" s="18">
        <v>218.6</v>
      </c>
      <c r="Y479" s="18">
        <v>4283</v>
      </c>
      <c r="Z479" s="18">
        <v>4283</v>
      </c>
      <c r="AA479" s="18" t="s">
        <v>5615</v>
      </c>
      <c r="AB479" s="18" t="s">
        <v>4536</v>
      </c>
      <c r="AC479" s="18"/>
      <c r="AD479" s="18"/>
      <c r="AE479" s="18"/>
      <c r="AF479" s="18"/>
      <c r="AG479" s="18"/>
      <c r="AH479" s="18" t="s">
        <v>4538</v>
      </c>
      <c r="AI479" s="18"/>
      <c r="AJ479" s="18"/>
      <c r="AK479" s="18"/>
      <c r="AL479" s="18"/>
      <c r="AM479" s="18"/>
      <c r="AN479" s="18"/>
      <c r="AO479" s="18" t="s">
        <v>5070</v>
      </c>
      <c r="AP479" s="18" t="s">
        <v>5071</v>
      </c>
      <c r="AQ479" s="18"/>
      <c r="AR479" s="18">
        <v>0</v>
      </c>
      <c r="AS479" s="18" t="s">
        <v>5879</v>
      </c>
      <c r="AT479" s="18"/>
      <c r="AU479" s="18">
        <v>0</v>
      </c>
      <c r="AV479" s="18">
        <v>0</v>
      </c>
      <c r="AW479" s="18">
        <v>0</v>
      </c>
      <c r="AX479" s="18"/>
      <c r="AY479" s="18" t="s">
        <v>5616</v>
      </c>
      <c r="AZ479" s="18">
        <v>64200</v>
      </c>
      <c r="BA479" s="18">
        <v>0</v>
      </c>
      <c r="BB479" s="18">
        <v>0</v>
      </c>
      <c r="BC479" s="18"/>
      <c r="BD479" s="18"/>
      <c r="BE479" s="18"/>
      <c r="BF479" s="18"/>
      <c r="BG479" s="18"/>
      <c r="BH479" s="18"/>
      <c r="BI479" s="18"/>
      <c r="BJ479" s="18"/>
      <c r="BK479" s="18"/>
      <c r="BL479" s="18"/>
      <c r="BM479" s="18"/>
      <c r="BN479" s="18"/>
      <c r="BO479" s="18"/>
      <c r="BP479" s="18"/>
      <c r="BQ479" s="18"/>
      <c r="BR479" s="18"/>
      <c r="BS479" s="18"/>
      <c r="BT479" s="18"/>
      <c r="BU479" s="18"/>
      <c r="BV479" s="18"/>
      <c r="BW479" s="18"/>
      <c r="BX479" s="18"/>
      <c r="BY479" s="18"/>
      <c r="BZ479" s="18"/>
      <c r="CA479" s="18"/>
      <c r="CB479" s="18"/>
      <c r="CC479" s="18"/>
      <c r="CD479" s="18"/>
      <c r="CE479" s="18"/>
      <c r="CF479" s="18"/>
      <c r="CG479" s="18"/>
      <c r="CH479" s="18"/>
      <c r="CI479" s="18"/>
      <c r="CJ479" s="18" t="s">
        <v>5125</v>
      </c>
      <c r="CK479" s="18" t="s">
        <v>5617</v>
      </c>
      <c r="CL479" s="18"/>
      <c r="CM479" s="18"/>
      <c r="CN479" s="18"/>
      <c r="CO479" s="21"/>
      <c r="CP479" s="18" t="s">
        <v>5073</v>
      </c>
      <c r="CQ479" s="18"/>
      <c r="CR479" s="21"/>
      <c r="CS479" s="18"/>
      <c r="CT479" s="31"/>
      <c r="CU479" s="33"/>
      <c r="CV479" s="67" t="str">
        <f>FLEET7[[#This Row],[Category]]</f>
        <v>Roller</v>
      </c>
      <c r="CW479" s="22" t="str">
        <f t="shared" si="14"/>
        <v>R-09</v>
      </c>
      <c r="CX479" s="22" t="str">
        <f>IFERROR(TRIM(MID(FLEET7[[#This Row],[Secondary Asset Identifier]], FIND(" - ", FLEET7[[#This Row],[Secondary Asset Identifier]]) + 3, LEN(FLEET7[[#This Row],[Secondary Asset Identifier]]))),FLEET7[[#This Row],[Emp ID]])</f>
        <v/>
      </c>
      <c r="CY47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79" s="22" t="str">
        <f>FLEET7[[#This Row],[Assigned]]</f>
        <v/>
      </c>
      <c r="DA479" s="22" t="str">
        <f t="shared" si="15"/>
        <v>R-09</v>
      </c>
    </row>
    <row r="480" spans="1:105" x14ac:dyDescent="0.3">
      <c r="A480" s="17" t="s">
        <v>5060</v>
      </c>
      <c r="B480" s="18" t="s">
        <v>5061</v>
      </c>
      <c r="C480" s="18" t="s">
        <v>4539</v>
      </c>
      <c r="D480" s="18" t="s">
        <v>5121</v>
      </c>
      <c r="E480" s="18" t="s">
        <v>4541</v>
      </c>
      <c r="F480" s="18" t="s">
        <v>4542</v>
      </c>
      <c r="G480" s="18">
        <v>2011</v>
      </c>
      <c r="H480" s="18" t="s">
        <v>5220</v>
      </c>
      <c r="I480" s="19" t="s">
        <v>5564</v>
      </c>
      <c r="J480" s="18"/>
      <c r="K480" s="20">
        <v>45788.518182870401</v>
      </c>
      <c r="L480" s="18" t="s">
        <v>5191</v>
      </c>
      <c r="M480" s="18"/>
      <c r="N480" s="18"/>
      <c r="O480" s="18"/>
      <c r="P480" s="18"/>
      <c r="Q480" s="18"/>
      <c r="R480" s="18" t="s">
        <v>7845</v>
      </c>
      <c r="S480" s="18"/>
      <c r="T480" s="18" t="s">
        <v>5067</v>
      </c>
      <c r="U480" s="18" t="s">
        <v>1456</v>
      </c>
      <c r="V480" s="18">
        <v>1008</v>
      </c>
      <c r="W480" s="18">
        <v>163.5</v>
      </c>
      <c r="X480" s="18">
        <v>163.5</v>
      </c>
      <c r="Y480" s="18">
        <v>2576</v>
      </c>
      <c r="Z480" s="18">
        <v>2576</v>
      </c>
      <c r="AA480" s="18" t="s">
        <v>2813</v>
      </c>
      <c r="AB480" s="18" t="s">
        <v>4540</v>
      </c>
      <c r="AC480" s="18"/>
      <c r="AD480" s="18"/>
      <c r="AE480" s="18"/>
      <c r="AF480" s="18"/>
      <c r="AG480" s="18"/>
      <c r="AH480" s="18" t="s">
        <v>4543</v>
      </c>
      <c r="AI480" s="18"/>
      <c r="AJ480" s="18"/>
      <c r="AK480" s="18"/>
      <c r="AL480" s="18"/>
      <c r="AM480" s="18"/>
      <c r="AN480" s="18"/>
      <c r="AO480" s="18" t="s">
        <v>5070</v>
      </c>
      <c r="AP480" s="18" t="s">
        <v>5071</v>
      </c>
      <c r="AQ480" s="18">
        <v>26000</v>
      </c>
      <c r="AR480" s="18">
        <v>0</v>
      </c>
      <c r="AS480" s="18" t="s">
        <v>5879</v>
      </c>
      <c r="AT480" s="18">
        <v>0</v>
      </c>
      <c r="AU480" s="18">
        <v>0</v>
      </c>
      <c r="AV480" s="18">
        <v>0</v>
      </c>
      <c r="AW480" s="18">
        <v>0</v>
      </c>
      <c r="AX480" s="18"/>
      <c r="AY480" s="18" t="s">
        <v>5199</v>
      </c>
      <c r="AZ480" s="18">
        <v>86315</v>
      </c>
      <c r="BA480" s="18">
        <v>0</v>
      </c>
      <c r="BB480" s="18">
        <v>0</v>
      </c>
      <c r="BC480" s="18"/>
      <c r="BD480" s="18"/>
      <c r="BE480" s="18"/>
      <c r="BF480" s="18"/>
      <c r="BG480" s="18"/>
      <c r="BH480" s="18"/>
      <c r="BI480" s="18"/>
      <c r="BJ480" s="18"/>
      <c r="BK480" s="18"/>
      <c r="BL480" s="18"/>
      <c r="BM480" s="18"/>
      <c r="BN480" s="18"/>
      <c r="BO480" s="18"/>
      <c r="BP480" s="18"/>
      <c r="BQ480" s="18"/>
      <c r="BR480" s="18"/>
      <c r="BS480" s="18"/>
      <c r="BT480" s="18"/>
      <c r="BU480" s="18"/>
      <c r="BV480" s="18"/>
      <c r="BW480" s="18"/>
      <c r="BX480" s="18"/>
      <c r="BY480" s="18"/>
      <c r="BZ480" s="18"/>
      <c r="CA480" s="18"/>
      <c r="CB480" s="18"/>
      <c r="CC480" s="18"/>
      <c r="CD480" s="18"/>
      <c r="CE480" s="18"/>
      <c r="CF480" s="18"/>
      <c r="CG480" s="18"/>
      <c r="CH480" s="18"/>
      <c r="CI480" s="18"/>
      <c r="CJ480" s="18" t="s">
        <v>5125</v>
      </c>
      <c r="CK480" s="18" t="s">
        <v>5579</v>
      </c>
      <c r="CL480" s="18"/>
      <c r="CM480" s="18"/>
      <c r="CN480" s="18"/>
      <c r="CO480" s="21"/>
      <c r="CP480" s="18" t="s">
        <v>5073</v>
      </c>
      <c r="CQ480" s="18"/>
      <c r="CR480" s="21"/>
      <c r="CS480" s="18"/>
      <c r="CT480" s="31"/>
      <c r="CU480" s="33"/>
      <c r="CV480" s="67" t="str">
        <f>FLEET7[[#This Row],[Category]]</f>
        <v>Roller</v>
      </c>
      <c r="CW480" s="22" t="str">
        <f t="shared" si="14"/>
        <v>R-13</v>
      </c>
      <c r="CX480" s="22" t="str">
        <f>IFERROR(TRIM(MID(FLEET7[[#This Row],[Secondary Asset Identifier]], FIND(" - ", FLEET7[[#This Row],[Secondary Asset Identifier]]) + 3, LEN(FLEET7[[#This Row],[Secondary Asset Identifier]]))),FLEET7[[#This Row],[Emp ID]])</f>
        <v/>
      </c>
      <c r="CY48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0" s="22" t="str">
        <f>FLEET7[[#This Row],[Assigned]]</f>
        <v/>
      </c>
      <c r="DA480" s="22" t="str">
        <f t="shared" si="15"/>
        <v>R-13</v>
      </c>
    </row>
    <row r="481" spans="1:105" ht="24" x14ac:dyDescent="0.3">
      <c r="A481" s="17" t="s">
        <v>5060</v>
      </c>
      <c r="B481" s="18" t="s">
        <v>5061</v>
      </c>
      <c r="C481" s="18" t="s">
        <v>101</v>
      </c>
      <c r="D481" s="18" t="s">
        <v>5121</v>
      </c>
      <c r="E481" s="18" t="s">
        <v>3997</v>
      </c>
      <c r="F481" s="18" t="s">
        <v>4545</v>
      </c>
      <c r="G481" s="18">
        <v>2006</v>
      </c>
      <c r="H481" s="18" t="s">
        <v>5220</v>
      </c>
      <c r="I481" s="19" t="s">
        <v>5540</v>
      </c>
      <c r="J481" s="18"/>
      <c r="K481" s="20">
        <v>45787.790740740696</v>
      </c>
      <c r="L481" s="18" t="s">
        <v>5191</v>
      </c>
      <c r="M481" s="18"/>
      <c r="N481" s="18"/>
      <c r="O481" s="18"/>
      <c r="P481" s="18"/>
      <c r="Q481" s="18"/>
      <c r="R481" s="18" t="s">
        <v>5066</v>
      </c>
      <c r="S481" s="18"/>
      <c r="T481" s="18" t="s">
        <v>5067</v>
      </c>
      <c r="U481" s="18" t="s">
        <v>8575</v>
      </c>
      <c r="V481" s="18">
        <v>1004</v>
      </c>
      <c r="W481" s="18">
        <v>364.6</v>
      </c>
      <c r="X481" s="18">
        <v>364.6</v>
      </c>
      <c r="Y481" s="18">
        <v>8153</v>
      </c>
      <c r="Z481" s="18">
        <v>8153</v>
      </c>
      <c r="AA481" s="18" t="s">
        <v>5541</v>
      </c>
      <c r="AB481" s="18" t="s">
        <v>4544</v>
      </c>
      <c r="AC481" s="18"/>
      <c r="AD481" s="18"/>
      <c r="AE481" s="18"/>
      <c r="AF481" s="18"/>
      <c r="AG481" s="18"/>
      <c r="AH481" s="18"/>
      <c r="AI481" s="18"/>
      <c r="AJ481" s="18"/>
      <c r="AK481" s="18"/>
      <c r="AL481" s="18"/>
      <c r="AM481" s="18"/>
      <c r="AN481" s="18"/>
      <c r="AO481" s="18" t="s">
        <v>5070</v>
      </c>
      <c r="AP481" s="18" t="s">
        <v>5071</v>
      </c>
      <c r="AQ481" s="18"/>
      <c r="AR481" s="18">
        <v>0</v>
      </c>
      <c r="AS481" s="18" t="s">
        <v>5879</v>
      </c>
      <c r="AT481" s="18"/>
      <c r="AU481" s="18">
        <v>0</v>
      </c>
      <c r="AV481" s="18">
        <v>0</v>
      </c>
      <c r="AW481" s="18">
        <v>0</v>
      </c>
      <c r="AX481" s="18"/>
      <c r="AY481" s="18" t="s">
        <v>5224</v>
      </c>
      <c r="AZ481" s="18">
        <v>31343.200000000001</v>
      </c>
      <c r="BA481" s="18">
        <v>0</v>
      </c>
      <c r="BB481" s="18">
        <v>0</v>
      </c>
      <c r="BC481" s="18"/>
      <c r="BD481" s="18"/>
      <c r="BE481" s="18"/>
      <c r="BF481" s="18"/>
      <c r="BG481" s="18"/>
      <c r="BH481" s="18"/>
      <c r="BI481" s="18"/>
      <c r="BJ481" s="18"/>
      <c r="BK481" s="18"/>
      <c r="BL481" s="18"/>
      <c r="BM481" s="18"/>
      <c r="BN481" s="18"/>
      <c r="BO481" s="18"/>
      <c r="BP481" s="18"/>
      <c r="BQ481" s="18"/>
      <c r="BR481" s="18"/>
      <c r="BS481" s="18"/>
      <c r="BT481" s="18"/>
      <c r="BU481" s="18"/>
      <c r="BV481" s="18"/>
      <c r="BW481" s="18"/>
      <c r="BX481" s="18"/>
      <c r="BY481" s="18"/>
      <c r="BZ481" s="18"/>
      <c r="CA481" s="18"/>
      <c r="CB481" s="18"/>
      <c r="CC481" s="18"/>
      <c r="CD481" s="18"/>
      <c r="CE481" s="18"/>
      <c r="CF481" s="18"/>
      <c r="CG481" s="18"/>
      <c r="CH481" s="18"/>
      <c r="CI481" s="18"/>
      <c r="CJ481" s="18" t="s">
        <v>5125</v>
      </c>
      <c r="CK481" s="18" t="s">
        <v>5542</v>
      </c>
      <c r="CL481" s="18"/>
      <c r="CM481" s="18"/>
      <c r="CN481" s="18"/>
      <c r="CO481" s="21"/>
      <c r="CP481" s="18" t="s">
        <v>5073</v>
      </c>
      <c r="CQ481" s="18"/>
      <c r="CR481" s="21"/>
      <c r="CS481" s="18"/>
      <c r="CT481" s="31"/>
      <c r="CU481" s="33"/>
      <c r="CV481" s="67" t="str">
        <f>FLEET7[[#This Row],[Category]]</f>
        <v>Roller</v>
      </c>
      <c r="CW481" s="22" t="str">
        <f t="shared" si="14"/>
        <v>R-14</v>
      </c>
      <c r="CX481" s="22" t="str">
        <f>IFERROR(TRIM(MID(FLEET7[[#This Row],[Secondary Asset Identifier]], FIND(" - ", FLEET7[[#This Row],[Secondary Asset Identifier]]) + 3, LEN(FLEET7[[#This Row],[Secondary Asset Identifier]]))),FLEET7[[#This Row],[Emp ID]])</f>
        <v/>
      </c>
      <c r="CY48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1" s="22" t="str">
        <f>FLEET7[[#This Row],[Assigned]]</f>
        <v/>
      </c>
      <c r="DA481" s="22" t="str">
        <f t="shared" si="15"/>
        <v>R-14</v>
      </c>
    </row>
    <row r="482" spans="1:105" x14ac:dyDescent="0.3">
      <c r="A482" s="17" t="s">
        <v>5060</v>
      </c>
      <c r="B482" s="18" t="s">
        <v>5061</v>
      </c>
      <c r="C482" s="18" t="s">
        <v>247</v>
      </c>
      <c r="D482" s="18" t="s">
        <v>5121</v>
      </c>
      <c r="E482" s="18" t="s">
        <v>4165</v>
      </c>
      <c r="F482" s="18" t="s">
        <v>4547</v>
      </c>
      <c r="G482" s="18">
        <v>2012</v>
      </c>
      <c r="H482" s="18" t="s">
        <v>5220</v>
      </c>
      <c r="I482" s="19" t="s">
        <v>5276</v>
      </c>
      <c r="J482" s="18"/>
      <c r="K482" s="20">
        <v>45788.757071759297</v>
      </c>
      <c r="L482" s="18" t="s">
        <v>5191</v>
      </c>
      <c r="M482" s="18"/>
      <c r="N482" s="18"/>
      <c r="O482" s="18"/>
      <c r="P482" s="18"/>
      <c r="Q482" s="18"/>
      <c r="R482" s="18" t="s">
        <v>8403</v>
      </c>
      <c r="S482" s="18"/>
      <c r="T482" s="18" t="s">
        <v>5067</v>
      </c>
      <c r="U482" s="18" t="s">
        <v>8576</v>
      </c>
      <c r="V482" s="18">
        <v>1006</v>
      </c>
      <c r="W482" s="18">
        <v>18</v>
      </c>
      <c r="X482" s="18">
        <v>18</v>
      </c>
      <c r="Y482" s="18">
        <v>794</v>
      </c>
      <c r="Z482" s="18">
        <v>794</v>
      </c>
      <c r="AA482" s="18" t="s">
        <v>5554</v>
      </c>
      <c r="AB482" s="18" t="s">
        <v>4546</v>
      </c>
      <c r="AC482" s="18"/>
      <c r="AD482" s="18"/>
      <c r="AE482" s="18"/>
      <c r="AF482" s="18"/>
      <c r="AG482" s="18"/>
      <c r="AH482" s="18" t="s">
        <v>4548</v>
      </c>
      <c r="AI482" s="18"/>
      <c r="AJ482" s="18"/>
      <c r="AK482" s="18"/>
      <c r="AL482" s="18"/>
      <c r="AM482" s="18"/>
      <c r="AN482" s="18"/>
      <c r="AO482" s="18" t="s">
        <v>5070</v>
      </c>
      <c r="AP482" s="18" t="s">
        <v>5071</v>
      </c>
      <c r="AQ482" s="18"/>
      <c r="AR482" s="18">
        <v>0</v>
      </c>
      <c r="AS482" s="18" t="s">
        <v>5879</v>
      </c>
      <c r="AT482" s="18"/>
      <c r="AU482" s="18">
        <v>0</v>
      </c>
      <c r="AV482" s="18">
        <v>0</v>
      </c>
      <c r="AW482" s="18">
        <v>0</v>
      </c>
      <c r="AX482" s="18"/>
      <c r="AY482" s="18" t="s">
        <v>5224</v>
      </c>
      <c r="AZ482" s="18">
        <v>10283.799999999999</v>
      </c>
      <c r="BA482" s="18">
        <v>0</v>
      </c>
      <c r="BB482" s="18">
        <v>0</v>
      </c>
      <c r="BC482" s="18"/>
      <c r="BD482" s="18"/>
      <c r="BE482" s="18"/>
      <c r="BF482" s="18"/>
      <c r="BG482" s="18"/>
      <c r="BH482" s="18"/>
      <c r="BI482" s="18"/>
      <c r="BJ482" s="18"/>
      <c r="BK482" s="18"/>
      <c r="BL482" s="18"/>
      <c r="BM482" s="18"/>
      <c r="BN482" s="18"/>
      <c r="BO482" s="18"/>
      <c r="BP482" s="18"/>
      <c r="BQ482" s="18"/>
      <c r="BR482" s="18"/>
      <c r="BS482" s="18"/>
      <c r="BT482" s="18"/>
      <c r="BU482" s="18"/>
      <c r="BV482" s="18"/>
      <c r="BW482" s="18"/>
      <c r="BX482" s="18"/>
      <c r="BY482" s="18"/>
      <c r="BZ482" s="18"/>
      <c r="CA482" s="18"/>
      <c r="CB482" s="18"/>
      <c r="CC482" s="18"/>
      <c r="CD482" s="18"/>
      <c r="CE482" s="18"/>
      <c r="CF482" s="18"/>
      <c r="CG482" s="18"/>
      <c r="CH482" s="18"/>
      <c r="CI482" s="18"/>
      <c r="CJ482" s="18" t="s">
        <v>5125</v>
      </c>
      <c r="CK482" s="18" t="s">
        <v>5555</v>
      </c>
      <c r="CL482" s="18"/>
      <c r="CM482" s="18"/>
      <c r="CN482" s="18"/>
      <c r="CO482" s="21"/>
      <c r="CP482" s="21" t="s">
        <v>5073</v>
      </c>
      <c r="CQ482" s="18"/>
      <c r="CR482" s="21"/>
      <c r="CS482" s="18"/>
      <c r="CT482" s="31"/>
      <c r="CU482" s="33"/>
      <c r="CV482" s="67" t="str">
        <f>FLEET7[[#This Row],[Category]]</f>
        <v>Roller</v>
      </c>
      <c r="CW482" s="22" t="str">
        <f t="shared" si="14"/>
        <v>R-15</v>
      </c>
      <c r="CX482" s="22" t="str">
        <f>IFERROR(TRIM(MID(FLEET7[[#This Row],[Secondary Asset Identifier]], FIND(" - ", FLEET7[[#This Row],[Secondary Asset Identifier]]) + 3, LEN(FLEET7[[#This Row],[Secondary Asset Identifier]]))),FLEET7[[#This Row],[Emp ID]])</f>
        <v/>
      </c>
      <c r="CY48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2" s="22" t="str">
        <f>FLEET7[[#This Row],[Assigned]]</f>
        <v/>
      </c>
      <c r="DA482" s="22" t="str">
        <f t="shared" si="15"/>
        <v>R-15</v>
      </c>
    </row>
    <row r="483" spans="1:105" x14ac:dyDescent="0.3">
      <c r="A483" s="17" t="s">
        <v>5060</v>
      </c>
      <c r="B483" s="18" t="s">
        <v>5061</v>
      </c>
      <c r="C483" s="18" t="s">
        <v>1081</v>
      </c>
      <c r="D483" s="18" t="s">
        <v>5121</v>
      </c>
      <c r="E483" s="18" t="s">
        <v>4541</v>
      </c>
      <c r="F483" s="18" t="s">
        <v>4550</v>
      </c>
      <c r="G483" s="18">
        <v>2014</v>
      </c>
      <c r="H483" s="18" t="s">
        <v>5220</v>
      </c>
      <c r="I483" s="19" t="s">
        <v>5577</v>
      </c>
      <c r="J483" s="18"/>
      <c r="K483" s="20">
        <v>45788.4930902778</v>
      </c>
      <c r="L483" s="18" t="s">
        <v>5191</v>
      </c>
      <c r="M483" s="18"/>
      <c r="N483" s="18"/>
      <c r="O483" s="18"/>
      <c r="P483" s="18"/>
      <c r="Q483" s="18"/>
      <c r="R483" s="18" t="s">
        <v>5066</v>
      </c>
      <c r="S483" s="18"/>
      <c r="T483" s="18" t="s">
        <v>5067</v>
      </c>
      <c r="U483" s="18" t="s">
        <v>5257</v>
      </c>
      <c r="V483" s="18">
        <v>1005</v>
      </c>
      <c r="W483" s="18">
        <v>196.8</v>
      </c>
      <c r="X483" s="18">
        <v>196.8</v>
      </c>
      <c r="Y483" s="18">
        <v>1244</v>
      </c>
      <c r="Z483" s="18">
        <v>1244</v>
      </c>
      <c r="AA483" s="18" t="s">
        <v>5565</v>
      </c>
      <c r="AB483" s="18" t="s">
        <v>4549</v>
      </c>
      <c r="AC483" s="18"/>
      <c r="AD483" s="18"/>
      <c r="AE483" s="18"/>
      <c r="AF483" s="18"/>
      <c r="AG483" s="18"/>
      <c r="AH483" s="18" t="s">
        <v>4538</v>
      </c>
      <c r="AI483" s="18"/>
      <c r="AJ483" s="18"/>
      <c r="AK483" s="18"/>
      <c r="AL483" s="18"/>
      <c r="AM483" s="18"/>
      <c r="AN483" s="18"/>
      <c r="AO483" s="18" t="s">
        <v>5070</v>
      </c>
      <c r="AP483" s="18" t="s">
        <v>5071</v>
      </c>
      <c r="AQ483" s="18">
        <v>0</v>
      </c>
      <c r="AR483" s="18">
        <v>0</v>
      </c>
      <c r="AS483" s="18" t="s">
        <v>5879</v>
      </c>
      <c r="AT483" s="18">
        <v>0</v>
      </c>
      <c r="AU483" s="18">
        <v>0</v>
      </c>
      <c r="AV483" s="18">
        <v>0</v>
      </c>
      <c r="AW483" s="18">
        <v>0</v>
      </c>
      <c r="AX483" s="18"/>
      <c r="AY483" s="18" t="s">
        <v>5224</v>
      </c>
      <c r="AZ483" s="18">
        <v>64967.4</v>
      </c>
      <c r="BA483" s="18">
        <v>0</v>
      </c>
      <c r="BB483" s="18">
        <v>0</v>
      </c>
      <c r="BC483" s="18"/>
      <c r="BD483" s="18"/>
      <c r="BE483" s="18"/>
      <c r="BF483" s="18"/>
      <c r="BG483" s="18"/>
      <c r="BH483" s="18"/>
      <c r="BI483" s="18"/>
      <c r="BJ483" s="18"/>
      <c r="BK483" s="18"/>
      <c r="BL483" s="18"/>
      <c r="BM483" s="18"/>
      <c r="BN483" s="18"/>
      <c r="BO483" s="18"/>
      <c r="BP483" s="18"/>
      <c r="BQ483" s="18"/>
      <c r="BR483" s="18"/>
      <c r="BS483" s="18"/>
      <c r="BT483" s="18"/>
      <c r="BU483" s="18"/>
      <c r="BV483" s="18"/>
      <c r="BW483" s="18"/>
      <c r="BX483" s="18"/>
      <c r="BY483" s="18"/>
      <c r="BZ483" s="18"/>
      <c r="CA483" s="18"/>
      <c r="CB483" s="18"/>
      <c r="CC483" s="18"/>
      <c r="CD483" s="18"/>
      <c r="CE483" s="18"/>
      <c r="CF483" s="18"/>
      <c r="CG483" s="18"/>
      <c r="CH483" s="18"/>
      <c r="CI483" s="18"/>
      <c r="CJ483" s="18" t="s">
        <v>5125</v>
      </c>
      <c r="CK483" s="18" t="s">
        <v>5566</v>
      </c>
      <c r="CL483" s="18"/>
      <c r="CM483" s="18"/>
      <c r="CN483" s="18"/>
      <c r="CO483" s="21"/>
      <c r="CP483" s="18" t="s">
        <v>5073</v>
      </c>
      <c r="CQ483" s="18"/>
      <c r="CR483" s="21"/>
      <c r="CS483" s="18"/>
      <c r="CT483" s="31"/>
      <c r="CU483" s="33"/>
      <c r="CV483" s="67" t="str">
        <f>FLEET7[[#This Row],[Category]]</f>
        <v>Roller</v>
      </c>
      <c r="CW483" s="22" t="str">
        <f t="shared" si="14"/>
        <v>R-16</v>
      </c>
      <c r="CX483" s="22" t="str">
        <f>IFERROR(TRIM(MID(FLEET7[[#This Row],[Secondary Asset Identifier]], FIND(" - ", FLEET7[[#This Row],[Secondary Asset Identifier]]) + 3, LEN(FLEET7[[#This Row],[Secondary Asset Identifier]]))),FLEET7[[#This Row],[Emp ID]])</f>
        <v/>
      </c>
      <c r="CY48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3" s="22" t="str">
        <f>FLEET7[[#This Row],[Assigned]]</f>
        <v/>
      </c>
      <c r="DA483" s="22" t="str">
        <f t="shared" si="15"/>
        <v>R-16</v>
      </c>
    </row>
    <row r="484" spans="1:105" x14ac:dyDescent="0.3">
      <c r="A484" s="17" t="s">
        <v>5060</v>
      </c>
      <c r="B484" s="18" t="s">
        <v>5061</v>
      </c>
      <c r="C484" s="18" t="s">
        <v>102</v>
      </c>
      <c r="D484" s="18" t="s">
        <v>5121</v>
      </c>
      <c r="E484" s="18" t="s">
        <v>4165</v>
      </c>
      <c r="F484" s="18" t="s">
        <v>4547</v>
      </c>
      <c r="G484" s="18">
        <v>2014</v>
      </c>
      <c r="H484" s="18" t="s">
        <v>5220</v>
      </c>
      <c r="I484" s="19" t="s">
        <v>5276</v>
      </c>
      <c r="J484" s="18"/>
      <c r="K484" s="20">
        <v>45715.525601851798</v>
      </c>
      <c r="L484" s="18" t="s">
        <v>5526</v>
      </c>
      <c r="M484" s="18"/>
      <c r="N484" s="18"/>
      <c r="O484" s="18"/>
      <c r="P484" s="18"/>
      <c r="Q484" s="18"/>
      <c r="R484" s="18" t="s">
        <v>5254</v>
      </c>
      <c r="S484" s="18"/>
      <c r="T484" s="18" t="s">
        <v>5067</v>
      </c>
      <c r="U484" s="18" t="s">
        <v>8577</v>
      </c>
      <c r="V484" s="18">
        <v>1006</v>
      </c>
      <c r="W484" s="18">
        <v>89.1</v>
      </c>
      <c r="X484" s="18">
        <v>89.1</v>
      </c>
      <c r="Y484" s="18">
        <v>910</v>
      </c>
      <c r="Z484" s="18">
        <v>910</v>
      </c>
      <c r="AA484" s="18" t="s">
        <v>5689</v>
      </c>
      <c r="AB484" s="18" t="s">
        <v>4552</v>
      </c>
      <c r="AC484" s="18"/>
      <c r="AD484" s="18"/>
      <c r="AE484" s="18"/>
      <c r="AF484" s="18"/>
      <c r="AG484" s="18"/>
      <c r="AH484" s="18" t="s">
        <v>4548</v>
      </c>
      <c r="AI484" s="18"/>
      <c r="AJ484" s="18"/>
      <c r="AK484" s="18"/>
      <c r="AL484" s="18"/>
      <c r="AM484" s="18"/>
      <c r="AN484" s="18"/>
      <c r="AO484" s="18" t="s">
        <v>5070</v>
      </c>
      <c r="AP484" s="18" t="s">
        <v>5071</v>
      </c>
      <c r="AQ484" s="18"/>
      <c r="AR484" s="18">
        <v>0</v>
      </c>
      <c r="AS484" s="18" t="s">
        <v>5879</v>
      </c>
      <c r="AT484" s="18"/>
      <c r="AU484" s="18">
        <v>0</v>
      </c>
      <c r="AV484" s="18">
        <v>0</v>
      </c>
      <c r="AW484" s="18">
        <v>0</v>
      </c>
      <c r="AX484" s="18"/>
      <c r="AY484" s="18" t="s">
        <v>5218</v>
      </c>
      <c r="AZ484" s="18">
        <v>7000</v>
      </c>
      <c r="BA484" s="18">
        <v>0</v>
      </c>
      <c r="BB484" s="18">
        <v>0</v>
      </c>
      <c r="BC484" s="18"/>
      <c r="BD484" s="18"/>
      <c r="BE484" s="18"/>
      <c r="BF484" s="18"/>
      <c r="BG484" s="18"/>
      <c r="BH484" s="18"/>
      <c r="BI484" s="18"/>
      <c r="BJ484" s="18"/>
      <c r="BK484" s="18"/>
      <c r="BL484" s="18"/>
      <c r="BM484" s="18"/>
      <c r="BN484" s="18"/>
      <c r="BO484" s="18"/>
      <c r="BP484" s="18"/>
      <c r="BQ484" s="18"/>
      <c r="BR484" s="18"/>
      <c r="BS484" s="18"/>
      <c r="BT484" s="18"/>
      <c r="BU484" s="18"/>
      <c r="BV484" s="18"/>
      <c r="BW484" s="18"/>
      <c r="BX484" s="18"/>
      <c r="BY484" s="18"/>
      <c r="BZ484" s="18"/>
      <c r="CA484" s="18"/>
      <c r="CB484" s="18"/>
      <c r="CC484" s="18"/>
      <c r="CD484" s="18"/>
      <c r="CE484" s="18"/>
      <c r="CF484" s="18"/>
      <c r="CG484" s="18"/>
      <c r="CH484" s="18"/>
      <c r="CI484" s="18"/>
      <c r="CJ484" s="18" t="s">
        <v>5125</v>
      </c>
      <c r="CK484" s="18" t="s">
        <v>5690</v>
      </c>
      <c r="CL484" s="18"/>
      <c r="CM484" s="18"/>
      <c r="CN484" s="18"/>
      <c r="CO484" s="21"/>
      <c r="CP484" s="18" t="s">
        <v>5073</v>
      </c>
      <c r="CQ484" s="18"/>
      <c r="CR484" s="21"/>
      <c r="CS484" s="18"/>
      <c r="CT484" s="31"/>
      <c r="CU484" s="33"/>
      <c r="CV484" s="67" t="str">
        <f>FLEET7[[#This Row],[Category]]</f>
        <v>Roller</v>
      </c>
      <c r="CW484" s="22" t="str">
        <f t="shared" si="14"/>
        <v>R-19</v>
      </c>
      <c r="CX484" s="22" t="str">
        <f>IFERROR(TRIM(MID(FLEET7[[#This Row],[Secondary Asset Identifier]], FIND(" - ", FLEET7[[#This Row],[Secondary Asset Identifier]]) + 3, LEN(FLEET7[[#This Row],[Secondary Asset Identifier]]))),FLEET7[[#This Row],[Emp ID]])</f>
        <v/>
      </c>
      <c r="CY48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4" s="22" t="str">
        <f>FLEET7[[#This Row],[Assigned]]</f>
        <v/>
      </c>
      <c r="DA484" s="22" t="str">
        <f t="shared" si="15"/>
        <v>R-19</v>
      </c>
    </row>
    <row r="485" spans="1:105" ht="24" x14ac:dyDescent="0.3">
      <c r="A485" s="17" t="s">
        <v>5060</v>
      </c>
      <c r="B485" s="18" t="s">
        <v>5061</v>
      </c>
      <c r="C485" s="18" t="s">
        <v>103</v>
      </c>
      <c r="D485" s="18" t="s">
        <v>5121</v>
      </c>
      <c r="E485" s="18" t="s">
        <v>4165</v>
      </c>
      <c r="F485" s="18" t="s">
        <v>4551</v>
      </c>
      <c r="G485" s="18">
        <v>2013</v>
      </c>
      <c r="H485" s="18" t="s">
        <v>5220</v>
      </c>
      <c r="I485" s="19" t="s">
        <v>5729</v>
      </c>
      <c r="J485" s="18"/>
      <c r="K485" s="20">
        <v>45789.335462962998</v>
      </c>
      <c r="L485" s="18" t="s">
        <v>5191</v>
      </c>
      <c r="M485" s="18"/>
      <c r="N485" s="18"/>
      <c r="O485" s="18"/>
      <c r="P485" s="18"/>
      <c r="Q485" s="18"/>
      <c r="R485" s="18" t="s">
        <v>5066</v>
      </c>
      <c r="S485" s="18"/>
      <c r="T485" s="18" t="s">
        <v>5067</v>
      </c>
      <c r="U485" s="18" t="s">
        <v>3083</v>
      </c>
      <c r="V485" s="18">
        <v>852</v>
      </c>
      <c r="W485" s="18">
        <v>65.599999999999994</v>
      </c>
      <c r="X485" s="18">
        <v>65.599999999999994</v>
      </c>
      <c r="Y485" s="18">
        <v>1544</v>
      </c>
      <c r="Z485" s="18">
        <v>1544</v>
      </c>
      <c r="AA485" s="18"/>
      <c r="AB485" s="18" t="s">
        <v>4553</v>
      </c>
      <c r="AC485" s="18"/>
      <c r="AD485" s="18"/>
      <c r="AE485" s="18"/>
      <c r="AF485" s="18"/>
      <c r="AG485" s="18"/>
      <c r="AH485" s="18"/>
      <c r="AI485" s="18"/>
      <c r="AJ485" s="18"/>
      <c r="AK485" s="18"/>
      <c r="AL485" s="18"/>
      <c r="AM485" s="18"/>
      <c r="AN485" s="18"/>
      <c r="AO485" s="18" t="s">
        <v>5070</v>
      </c>
      <c r="AP485" s="18" t="s">
        <v>5071</v>
      </c>
      <c r="AQ485" s="18"/>
      <c r="AR485" s="18">
        <v>0</v>
      </c>
      <c r="AS485" s="18" t="s">
        <v>5879</v>
      </c>
      <c r="AT485" s="18"/>
      <c r="AU485" s="18">
        <v>0</v>
      </c>
      <c r="AV485" s="18">
        <v>0</v>
      </c>
      <c r="AW485" s="18">
        <v>0</v>
      </c>
      <c r="AX485" s="18"/>
      <c r="AY485" s="18" t="s">
        <v>5182</v>
      </c>
      <c r="AZ485" s="18">
        <v>5400</v>
      </c>
      <c r="BA485" s="18">
        <v>0</v>
      </c>
      <c r="BB485" s="18">
        <v>0</v>
      </c>
      <c r="BC485" s="18"/>
      <c r="BD485" s="18"/>
      <c r="BE485" s="18"/>
      <c r="BF485" s="18"/>
      <c r="BG485" s="18"/>
      <c r="BH485" s="18"/>
      <c r="BI485" s="18"/>
      <c r="BJ485" s="18"/>
      <c r="BK485" s="18"/>
      <c r="BL485" s="18"/>
      <c r="BM485" s="18"/>
      <c r="BN485" s="18"/>
      <c r="BO485" s="18"/>
      <c r="BP485" s="18"/>
      <c r="BQ485" s="18"/>
      <c r="BR485" s="18"/>
      <c r="BS485" s="18"/>
      <c r="BT485" s="18"/>
      <c r="BU485" s="18"/>
      <c r="BV485" s="18"/>
      <c r="BW485" s="18"/>
      <c r="BX485" s="18"/>
      <c r="BY485" s="18"/>
      <c r="BZ485" s="18"/>
      <c r="CA485" s="18"/>
      <c r="CB485" s="18"/>
      <c r="CC485" s="18"/>
      <c r="CD485" s="18"/>
      <c r="CE485" s="18"/>
      <c r="CF485" s="18"/>
      <c r="CG485" s="18"/>
      <c r="CH485" s="18"/>
      <c r="CI485" s="18"/>
      <c r="CJ485" s="18" t="s">
        <v>5125</v>
      </c>
      <c r="CK485" s="18" t="s">
        <v>5730</v>
      </c>
      <c r="CL485" s="18"/>
      <c r="CM485" s="18"/>
      <c r="CN485" s="18"/>
      <c r="CO485" s="21"/>
      <c r="CP485" s="21" t="s">
        <v>5073</v>
      </c>
      <c r="CQ485" s="18"/>
      <c r="CR485" s="21"/>
      <c r="CS485" s="18"/>
      <c r="CT485" s="31"/>
      <c r="CU485" s="33"/>
      <c r="CV485" s="67" t="str">
        <f>FLEET7[[#This Row],[Category]]</f>
        <v>Roller</v>
      </c>
      <c r="CW485" s="22" t="str">
        <f t="shared" si="14"/>
        <v>R-20</v>
      </c>
      <c r="CX485" s="22" t="str">
        <f>IFERROR(TRIM(MID(FLEET7[[#This Row],[Secondary Asset Identifier]], FIND(" - ", FLEET7[[#This Row],[Secondary Asset Identifier]]) + 3, LEN(FLEET7[[#This Row],[Secondary Asset Identifier]]))),FLEET7[[#This Row],[Emp ID]])</f>
        <v/>
      </c>
      <c r="CY48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5" s="22" t="str">
        <f>FLEET7[[#This Row],[Assigned]]</f>
        <v/>
      </c>
      <c r="DA485" s="22" t="str">
        <f t="shared" si="15"/>
        <v>R-20</v>
      </c>
    </row>
    <row r="486" spans="1:105" x14ac:dyDescent="0.3">
      <c r="A486" s="17" t="s">
        <v>5060</v>
      </c>
      <c r="B486" s="18" t="s">
        <v>5061</v>
      </c>
      <c r="C486" s="18" t="s">
        <v>474</v>
      </c>
      <c r="D486" s="18" t="s">
        <v>5121</v>
      </c>
      <c r="E486" s="18" t="s">
        <v>4555</v>
      </c>
      <c r="F486" s="18" t="s">
        <v>4556</v>
      </c>
      <c r="G486" s="18">
        <v>2012</v>
      </c>
      <c r="H486" s="18" t="s">
        <v>5220</v>
      </c>
      <c r="I486" s="19" t="s">
        <v>5577</v>
      </c>
      <c r="J486" s="18"/>
      <c r="K486" s="20">
        <v>45788.719571759299</v>
      </c>
      <c r="L486" s="18" t="s">
        <v>5191</v>
      </c>
      <c r="M486" s="18"/>
      <c r="N486" s="18"/>
      <c r="O486" s="18"/>
      <c r="P486" s="18"/>
      <c r="Q486" s="18"/>
      <c r="R486" s="18" t="s">
        <v>5066</v>
      </c>
      <c r="S486" s="18"/>
      <c r="T486" s="18" t="s">
        <v>5067</v>
      </c>
      <c r="U486" s="18" t="s">
        <v>7782</v>
      </c>
      <c r="V486" s="18">
        <v>1009</v>
      </c>
      <c r="W486" s="18">
        <v>168.6</v>
      </c>
      <c r="X486" s="18">
        <v>168.6</v>
      </c>
      <c r="Y486" s="18">
        <v>1657</v>
      </c>
      <c r="Z486" s="18">
        <v>1657</v>
      </c>
      <c r="AA486" s="18"/>
      <c r="AB486" s="18" t="s">
        <v>4554</v>
      </c>
      <c r="AC486" s="18"/>
      <c r="AD486" s="18"/>
      <c r="AE486" s="18"/>
      <c r="AF486" s="18"/>
      <c r="AG486" s="18"/>
      <c r="AH486" s="18" t="s">
        <v>4557</v>
      </c>
      <c r="AI486" s="18"/>
      <c r="AJ486" s="18"/>
      <c r="AK486" s="18"/>
      <c r="AL486" s="18"/>
      <c r="AM486" s="18"/>
      <c r="AN486" s="18"/>
      <c r="AO486" s="18" t="s">
        <v>5070</v>
      </c>
      <c r="AP486" s="18" t="s">
        <v>5071</v>
      </c>
      <c r="AQ486" s="18"/>
      <c r="AR486" s="18">
        <v>0</v>
      </c>
      <c r="AS486" s="18" t="s">
        <v>5879</v>
      </c>
      <c r="AT486" s="18"/>
      <c r="AU486" s="18">
        <v>0</v>
      </c>
      <c r="AV486" s="18">
        <v>0</v>
      </c>
      <c r="AW486" s="18">
        <v>0</v>
      </c>
      <c r="AX486" s="18"/>
      <c r="AY486" s="18"/>
      <c r="AZ486" s="18">
        <v>0</v>
      </c>
      <c r="BA486" s="18">
        <v>0</v>
      </c>
      <c r="BB486" s="18">
        <v>0</v>
      </c>
      <c r="BC486" s="18"/>
      <c r="BD486" s="18"/>
      <c r="BE486" s="18"/>
      <c r="BF486" s="18"/>
      <c r="BG486" s="18"/>
      <c r="BH486" s="18"/>
      <c r="BI486" s="18"/>
      <c r="BJ486" s="18"/>
      <c r="BK486" s="18"/>
      <c r="BL486" s="18"/>
      <c r="BM486" s="18"/>
      <c r="BN486" s="18"/>
      <c r="BO486" s="18"/>
      <c r="BP486" s="18"/>
      <c r="BQ486" s="18"/>
      <c r="BR486" s="18"/>
      <c r="BS486" s="18"/>
      <c r="BT486" s="18"/>
      <c r="BU486" s="18"/>
      <c r="BV486" s="18"/>
      <c r="BW486" s="18"/>
      <c r="BX486" s="18"/>
      <c r="BY486" s="18"/>
      <c r="BZ486" s="18"/>
      <c r="CA486" s="18"/>
      <c r="CB486" s="18"/>
      <c r="CC486" s="18"/>
      <c r="CD486" s="18"/>
      <c r="CE486" s="18"/>
      <c r="CF486" s="18"/>
      <c r="CG486" s="18"/>
      <c r="CH486" s="18"/>
      <c r="CI486" s="18"/>
      <c r="CJ486" s="18" t="s">
        <v>5125</v>
      </c>
      <c r="CK486" s="18" t="s">
        <v>5578</v>
      </c>
      <c r="CL486" s="18"/>
      <c r="CM486" s="18"/>
      <c r="CN486" s="18"/>
      <c r="CO486" s="21"/>
      <c r="CP486" s="18" t="s">
        <v>5073</v>
      </c>
      <c r="CQ486" s="18"/>
      <c r="CR486" s="21"/>
      <c r="CS486" s="18"/>
      <c r="CT486" s="31"/>
      <c r="CU486" s="33"/>
      <c r="CV486" s="67" t="str">
        <f>FLEET7[[#This Row],[Category]]</f>
        <v>Roller</v>
      </c>
      <c r="CW486" s="22" t="str">
        <f t="shared" si="14"/>
        <v>R-21</v>
      </c>
      <c r="CX486" s="22" t="str">
        <f>IFERROR(TRIM(MID(FLEET7[[#This Row],[Secondary Asset Identifier]], FIND(" - ", FLEET7[[#This Row],[Secondary Asset Identifier]]) + 3, LEN(FLEET7[[#This Row],[Secondary Asset Identifier]]))),FLEET7[[#This Row],[Emp ID]])</f>
        <v/>
      </c>
      <c r="CY48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6" s="22" t="str">
        <f>FLEET7[[#This Row],[Assigned]]</f>
        <v/>
      </c>
      <c r="DA486" s="22" t="str">
        <f t="shared" si="15"/>
        <v>R-21</v>
      </c>
    </row>
    <row r="487" spans="1:105" x14ac:dyDescent="0.3">
      <c r="A487" s="17" t="s">
        <v>5060</v>
      </c>
      <c r="B487" s="18" t="s">
        <v>5061</v>
      </c>
      <c r="C487" s="18" t="s">
        <v>104</v>
      </c>
      <c r="D487" s="18" t="s">
        <v>5121</v>
      </c>
      <c r="E487" s="18" t="s">
        <v>1018</v>
      </c>
      <c r="F487" s="18" t="s">
        <v>4559</v>
      </c>
      <c r="G487" s="18">
        <v>2011</v>
      </c>
      <c r="H487" s="18" t="s">
        <v>5220</v>
      </c>
      <c r="I487" s="19" t="s">
        <v>5602</v>
      </c>
      <c r="J487" s="18"/>
      <c r="K487" s="20">
        <v>45788.629537036999</v>
      </c>
      <c r="L487" s="18" t="s">
        <v>5191</v>
      </c>
      <c r="M487" s="18"/>
      <c r="N487" s="18"/>
      <c r="O487" s="18"/>
      <c r="P487" s="18"/>
      <c r="Q487" s="18"/>
      <c r="R487" s="18" t="s">
        <v>6003</v>
      </c>
      <c r="S487" s="18"/>
      <c r="T487" s="18" t="s">
        <v>5067</v>
      </c>
      <c r="U487" s="18" t="s">
        <v>8543</v>
      </c>
      <c r="V487" s="18">
        <v>1004</v>
      </c>
      <c r="W487" s="18">
        <v>850</v>
      </c>
      <c r="X487" s="18">
        <v>850</v>
      </c>
      <c r="Y487" s="18">
        <v>6228</v>
      </c>
      <c r="Z487" s="18">
        <v>6228</v>
      </c>
      <c r="AA487" s="18"/>
      <c r="AB487" s="18" t="s">
        <v>4558</v>
      </c>
      <c r="AC487" s="18"/>
      <c r="AD487" s="18"/>
      <c r="AE487" s="18"/>
      <c r="AF487" s="18"/>
      <c r="AG487" s="18"/>
      <c r="AH487" s="18"/>
      <c r="AI487" s="18"/>
      <c r="AJ487" s="18"/>
      <c r="AK487" s="18"/>
      <c r="AL487" s="18"/>
      <c r="AM487" s="18"/>
      <c r="AN487" s="18"/>
      <c r="AO487" s="18" t="s">
        <v>5070</v>
      </c>
      <c r="AP487" s="18" t="s">
        <v>5071</v>
      </c>
      <c r="AQ487" s="18"/>
      <c r="AR487" s="18">
        <v>0</v>
      </c>
      <c r="AS487" s="18" t="s">
        <v>5879</v>
      </c>
      <c r="AT487" s="18"/>
      <c r="AU487" s="18">
        <v>0</v>
      </c>
      <c r="AV487" s="18">
        <v>0</v>
      </c>
      <c r="AW487" s="18">
        <v>0</v>
      </c>
      <c r="AX487" s="18"/>
      <c r="AY487" s="18"/>
      <c r="AZ487" s="18">
        <v>0</v>
      </c>
      <c r="BA487" s="18">
        <v>0</v>
      </c>
      <c r="BB487" s="18">
        <v>0</v>
      </c>
      <c r="BC487" s="18"/>
      <c r="BD487" s="18"/>
      <c r="BE487" s="18"/>
      <c r="BF487" s="18"/>
      <c r="BG487" s="18"/>
      <c r="BH487" s="18"/>
      <c r="BI487" s="18"/>
      <c r="BJ487" s="18"/>
      <c r="BK487" s="18"/>
      <c r="BL487" s="18"/>
      <c r="BM487" s="18"/>
      <c r="BN487" s="18"/>
      <c r="BO487" s="18"/>
      <c r="BP487" s="18"/>
      <c r="BQ487" s="18"/>
      <c r="BR487" s="18"/>
      <c r="BS487" s="18"/>
      <c r="BT487" s="18"/>
      <c r="BU487" s="18"/>
      <c r="BV487" s="18"/>
      <c r="BW487" s="18"/>
      <c r="BX487" s="18"/>
      <c r="BY487" s="18"/>
      <c r="BZ487" s="18"/>
      <c r="CA487" s="18"/>
      <c r="CB487" s="18"/>
      <c r="CC487" s="18"/>
      <c r="CD487" s="18"/>
      <c r="CE487" s="18"/>
      <c r="CF487" s="18"/>
      <c r="CG487" s="18"/>
      <c r="CH487" s="18"/>
      <c r="CI487" s="18"/>
      <c r="CJ487" s="18" t="s">
        <v>5125</v>
      </c>
      <c r="CK487" s="18" t="s">
        <v>5603</v>
      </c>
      <c r="CL487" s="18"/>
      <c r="CM487" s="18"/>
      <c r="CN487" s="18"/>
      <c r="CO487" s="21"/>
      <c r="CP487" s="18" t="s">
        <v>5073</v>
      </c>
      <c r="CQ487" s="18"/>
      <c r="CR487" s="21"/>
      <c r="CS487" s="18"/>
      <c r="CT487" s="31"/>
      <c r="CU487" s="33"/>
      <c r="CV487" s="67" t="str">
        <f>FLEET7[[#This Row],[Category]]</f>
        <v>Roller</v>
      </c>
      <c r="CW487" s="22" t="str">
        <f t="shared" si="14"/>
        <v>R-22</v>
      </c>
      <c r="CX487" s="22" t="str">
        <f>IFERROR(TRIM(MID(FLEET7[[#This Row],[Secondary Asset Identifier]], FIND(" - ", FLEET7[[#This Row],[Secondary Asset Identifier]]) + 3, LEN(FLEET7[[#This Row],[Secondary Asset Identifier]]))),FLEET7[[#This Row],[Emp ID]])</f>
        <v/>
      </c>
      <c r="CY48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7" s="22" t="str">
        <f>FLEET7[[#This Row],[Assigned]]</f>
        <v/>
      </c>
      <c r="DA487" s="22" t="str">
        <f t="shared" si="15"/>
        <v>R-22</v>
      </c>
    </row>
    <row r="488" spans="1:105" x14ac:dyDescent="0.3">
      <c r="A488" s="17" t="s">
        <v>5060</v>
      </c>
      <c r="B488" s="18" t="s">
        <v>5061</v>
      </c>
      <c r="C488" s="18" t="s">
        <v>105</v>
      </c>
      <c r="D488" s="18" t="s">
        <v>5121</v>
      </c>
      <c r="E488" s="18" t="s">
        <v>1018</v>
      </c>
      <c r="F488" s="18" t="s">
        <v>4561</v>
      </c>
      <c r="G488" s="18">
        <v>2011</v>
      </c>
      <c r="H488" s="18" t="s">
        <v>5220</v>
      </c>
      <c r="I488" s="19" t="s">
        <v>5564</v>
      </c>
      <c r="J488" s="18"/>
      <c r="K488" s="20">
        <v>45789.096898148098</v>
      </c>
      <c r="L488" s="18" t="s">
        <v>5191</v>
      </c>
      <c r="M488" s="18"/>
      <c r="N488" s="18"/>
      <c r="O488" s="18"/>
      <c r="P488" s="18"/>
      <c r="Q488" s="18"/>
      <c r="R488" s="18" t="s">
        <v>5066</v>
      </c>
      <c r="S488" s="18"/>
      <c r="T488" s="18" t="s">
        <v>5067</v>
      </c>
      <c r="U488" s="18" t="s">
        <v>5257</v>
      </c>
      <c r="V488" s="18">
        <v>1008</v>
      </c>
      <c r="W488" s="18">
        <v>231.9</v>
      </c>
      <c r="X488" s="18">
        <v>231.9</v>
      </c>
      <c r="Y488" s="18">
        <v>4028</v>
      </c>
      <c r="Z488" s="18">
        <v>4035</v>
      </c>
      <c r="AA488" s="18"/>
      <c r="AB488" s="18" t="s">
        <v>4560</v>
      </c>
      <c r="AC488" s="18"/>
      <c r="AD488" s="18"/>
      <c r="AE488" s="18"/>
      <c r="AF488" s="18"/>
      <c r="AG488" s="18"/>
      <c r="AH488" s="18" t="s">
        <v>4538</v>
      </c>
      <c r="AI488" s="18"/>
      <c r="AJ488" s="18"/>
      <c r="AK488" s="18"/>
      <c r="AL488" s="18"/>
      <c r="AM488" s="18"/>
      <c r="AN488" s="18"/>
      <c r="AO488" s="18" t="s">
        <v>5070</v>
      </c>
      <c r="AP488" s="18" t="s">
        <v>5071</v>
      </c>
      <c r="AQ488" s="18">
        <v>26000</v>
      </c>
      <c r="AR488" s="18">
        <v>0</v>
      </c>
      <c r="AS488" s="18" t="s">
        <v>5879</v>
      </c>
      <c r="AT488" s="18">
        <v>0</v>
      </c>
      <c r="AU488" s="18">
        <v>0</v>
      </c>
      <c r="AV488" s="18">
        <v>0</v>
      </c>
      <c r="AW488" s="18">
        <v>0</v>
      </c>
      <c r="AX488" s="18"/>
      <c r="AY488" s="18"/>
      <c r="AZ488" s="18">
        <v>0</v>
      </c>
      <c r="BA488" s="18">
        <v>0</v>
      </c>
      <c r="BB488" s="18">
        <v>0</v>
      </c>
      <c r="BC488" s="18"/>
      <c r="BD488" s="18"/>
      <c r="BE488" s="18"/>
      <c r="BF488" s="18"/>
      <c r="BG488" s="18"/>
      <c r="BH488" s="18"/>
      <c r="BI488" s="18"/>
      <c r="BJ488" s="18"/>
      <c r="BK488" s="18"/>
      <c r="BL488" s="18"/>
      <c r="BM488" s="18"/>
      <c r="BN488" s="18"/>
      <c r="BO488" s="18"/>
      <c r="BP488" s="18"/>
      <c r="BQ488" s="18"/>
      <c r="BR488" s="18"/>
      <c r="BS488" s="18"/>
      <c r="BT488" s="18"/>
      <c r="BU488" s="18"/>
      <c r="BV488" s="18"/>
      <c r="BW488" s="18"/>
      <c r="BX488" s="18"/>
      <c r="BY488" s="18"/>
      <c r="BZ488" s="18"/>
      <c r="CA488" s="18"/>
      <c r="CB488" s="18"/>
      <c r="CC488" s="18"/>
      <c r="CD488" s="18"/>
      <c r="CE488" s="18"/>
      <c r="CF488" s="18"/>
      <c r="CG488" s="18"/>
      <c r="CH488" s="18"/>
      <c r="CI488" s="18"/>
      <c r="CJ488" s="18" t="s">
        <v>5125</v>
      </c>
      <c r="CK488" s="18" t="s">
        <v>5755</v>
      </c>
      <c r="CL488" s="18"/>
      <c r="CM488" s="18"/>
      <c r="CN488" s="18"/>
      <c r="CO488" s="21"/>
      <c r="CP488" s="18" t="s">
        <v>5073</v>
      </c>
      <c r="CQ488" s="18"/>
      <c r="CR488" s="21"/>
      <c r="CS488" s="18"/>
      <c r="CT488" s="31"/>
      <c r="CU488" s="33"/>
      <c r="CV488" s="67" t="str">
        <f>FLEET7[[#This Row],[Category]]</f>
        <v>Roller</v>
      </c>
      <c r="CW488" s="22" t="str">
        <f t="shared" si="14"/>
        <v>R-23</v>
      </c>
      <c r="CX488" s="22" t="str">
        <f>IFERROR(TRIM(MID(FLEET7[[#This Row],[Secondary Asset Identifier]], FIND(" - ", FLEET7[[#This Row],[Secondary Asset Identifier]]) + 3, LEN(FLEET7[[#This Row],[Secondary Asset Identifier]]))),FLEET7[[#This Row],[Emp ID]])</f>
        <v/>
      </c>
      <c r="CY48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8" s="22" t="str">
        <f>FLEET7[[#This Row],[Assigned]]</f>
        <v/>
      </c>
      <c r="DA488" s="22" t="str">
        <f t="shared" si="15"/>
        <v>R-23</v>
      </c>
    </row>
    <row r="489" spans="1:105" x14ac:dyDescent="0.3">
      <c r="A489" s="17" t="s">
        <v>5060</v>
      </c>
      <c r="B489" s="18" t="s">
        <v>5061</v>
      </c>
      <c r="C489" s="18" t="s">
        <v>106</v>
      </c>
      <c r="D489" s="18" t="s">
        <v>5121</v>
      </c>
      <c r="E489" s="18" t="s">
        <v>4165</v>
      </c>
      <c r="F489" s="18" t="s">
        <v>4563</v>
      </c>
      <c r="G489" s="18"/>
      <c r="H489" s="18" t="s">
        <v>5220</v>
      </c>
      <c r="I489" s="19" t="s">
        <v>5276</v>
      </c>
      <c r="J489" s="18"/>
      <c r="K489" s="20">
        <v>45788.793425925898</v>
      </c>
      <c r="L489" s="18" t="s">
        <v>5191</v>
      </c>
      <c r="M489" s="18"/>
      <c r="N489" s="18"/>
      <c r="O489" s="18"/>
      <c r="P489" s="18"/>
      <c r="Q489" s="18"/>
      <c r="R489" s="18" t="s">
        <v>5235</v>
      </c>
      <c r="S489" s="18"/>
      <c r="T489" s="18" t="s">
        <v>5067</v>
      </c>
      <c r="U489" s="18" t="s">
        <v>8528</v>
      </c>
      <c r="V489" s="18">
        <v>1009</v>
      </c>
      <c r="W489" s="18">
        <v>605.70000000000005</v>
      </c>
      <c r="X489" s="18">
        <v>605.70000000000005</v>
      </c>
      <c r="Y489" s="18">
        <v>657</v>
      </c>
      <c r="Z489" s="18">
        <v>657</v>
      </c>
      <c r="AA489" s="18"/>
      <c r="AB489" s="18" t="s">
        <v>4562</v>
      </c>
      <c r="AC489" s="18"/>
      <c r="AD489" s="18"/>
      <c r="AE489" s="18"/>
      <c r="AF489" s="18"/>
      <c r="AG489" s="18"/>
      <c r="AH489" s="18" t="s">
        <v>4548</v>
      </c>
      <c r="AI489" s="18"/>
      <c r="AJ489" s="18"/>
      <c r="AK489" s="18"/>
      <c r="AL489" s="18"/>
      <c r="AM489" s="18"/>
      <c r="AN489" s="18"/>
      <c r="AO489" s="18" t="s">
        <v>5070</v>
      </c>
      <c r="AP489" s="18" t="s">
        <v>5071</v>
      </c>
      <c r="AQ489" s="18"/>
      <c r="AR489" s="18">
        <v>0</v>
      </c>
      <c r="AS489" s="18" t="s">
        <v>5879</v>
      </c>
      <c r="AT489" s="18"/>
      <c r="AU489" s="18">
        <v>0</v>
      </c>
      <c r="AV489" s="18">
        <v>0</v>
      </c>
      <c r="AW489" s="18">
        <v>0</v>
      </c>
      <c r="AX489" s="18"/>
      <c r="AY489" s="18"/>
      <c r="AZ489" s="18">
        <v>0</v>
      </c>
      <c r="BA489" s="18">
        <v>0</v>
      </c>
      <c r="BB489" s="18">
        <v>0</v>
      </c>
      <c r="BC489" s="18"/>
      <c r="BD489" s="18"/>
      <c r="BE489" s="18"/>
      <c r="BF489" s="18"/>
      <c r="BG489" s="18"/>
      <c r="BH489" s="18"/>
      <c r="BI489" s="18"/>
      <c r="BJ489" s="18"/>
      <c r="BK489" s="18"/>
      <c r="BL489" s="18"/>
      <c r="BM489" s="18"/>
      <c r="BN489" s="18"/>
      <c r="BO489" s="18"/>
      <c r="BP489" s="18"/>
      <c r="BQ489" s="18"/>
      <c r="BR489" s="18"/>
      <c r="BS489" s="18"/>
      <c r="BT489" s="18"/>
      <c r="BU489" s="18"/>
      <c r="BV489" s="18"/>
      <c r="BW489" s="18"/>
      <c r="BX489" s="18"/>
      <c r="BY489" s="18"/>
      <c r="BZ489" s="18"/>
      <c r="CA489" s="18"/>
      <c r="CB489" s="18"/>
      <c r="CC489" s="18"/>
      <c r="CD489" s="18"/>
      <c r="CE489" s="18"/>
      <c r="CF489" s="18"/>
      <c r="CG489" s="18"/>
      <c r="CH489" s="18"/>
      <c r="CI489" s="18"/>
      <c r="CJ489" s="18" t="s">
        <v>5125</v>
      </c>
      <c r="CK489" s="18" t="s">
        <v>5601</v>
      </c>
      <c r="CL489" s="18"/>
      <c r="CM489" s="18"/>
      <c r="CN489" s="18"/>
      <c r="CO489" s="21"/>
      <c r="CP489" s="18" t="s">
        <v>5073</v>
      </c>
      <c r="CQ489" s="18"/>
      <c r="CR489" s="21"/>
      <c r="CS489" s="18"/>
      <c r="CT489" s="31"/>
      <c r="CU489" s="33"/>
      <c r="CV489" s="67" t="str">
        <f>FLEET7[[#This Row],[Category]]</f>
        <v>Roller</v>
      </c>
      <c r="CW489" s="22" t="str">
        <f t="shared" si="14"/>
        <v>R-25</v>
      </c>
      <c r="CX489" s="22" t="str">
        <f>IFERROR(TRIM(MID(FLEET7[[#This Row],[Secondary Asset Identifier]], FIND(" - ", FLEET7[[#This Row],[Secondary Asset Identifier]]) + 3, LEN(FLEET7[[#This Row],[Secondary Asset Identifier]]))),FLEET7[[#This Row],[Emp ID]])</f>
        <v/>
      </c>
      <c r="CY48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89" s="22" t="str">
        <f>FLEET7[[#This Row],[Assigned]]</f>
        <v/>
      </c>
      <c r="DA489" s="22" t="str">
        <f t="shared" si="15"/>
        <v>R-25</v>
      </c>
    </row>
    <row r="490" spans="1:105" x14ac:dyDescent="0.3">
      <c r="A490" s="17" t="s">
        <v>5060</v>
      </c>
      <c r="B490" s="18" t="s">
        <v>5061</v>
      </c>
      <c r="C490" s="18" t="s">
        <v>249</v>
      </c>
      <c r="D490" s="18" t="s">
        <v>5121</v>
      </c>
      <c r="E490" s="18" t="s">
        <v>4165</v>
      </c>
      <c r="F490" s="18" t="s">
        <v>4563</v>
      </c>
      <c r="G490" s="18">
        <v>2015</v>
      </c>
      <c r="H490" s="18" t="s">
        <v>5220</v>
      </c>
      <c r="I490" s="19" t="s">
        <v>5276</v>
      </c>
      <c r="J490" s="18"/>
      <c r="K490" s="20">
        <v>45788.592754629601</v>
      </c>
      <c r="L490" s="18" t="s">
        <v>5191</v>
      </c>
      <c r="M490" s="18"/>
      <c r="N490" s="18"/>
      <c r="O490" s="18"/>
      <c r="P490" s="18"/>
      <c r="Q490" s="18"/>
      <c r="R490" s="18" t="s">
        <v>5066</v>
      </c>
      <c r="S490" s="18"/>
      <c r="T490" s="18" t="s">
        <v>5067</v>
      </c>
      <c r="U490" s="18" t="s">
        <v>8543</v>
      </c>
      <c r="V490" s="18">
        <v>1008</v>
      </c>
      <c r="W490" s="18">
        <v>83</v>
      </c>
      <c r="X490" s="18">
        <v>83</v>
      </c>
      <c r="Y490" s="18">
        <v>480</v>
      </c>
      <c r="Z490" s="18">
        <v>480</v>
      </c>
      <c r="AA490" s="18"/>
      <c r="AB490" s="18" t="s">
        <v>4564</v>
      </c>
      <c r="AC490" s="18"/>
      <c r="AD490" s="18"/>
      <c r="AE490" s="18"/>
      <c r="AF490" s="18"/>
      <c r="AG490" s="18"/>
      <c r="AH490" s="18" t="s">
        <v>4565</v>
      </c>
      <c r="AI490" s="18"/>
      <c r="AJ490" s="18"/>
      <c r="AK490" s="18"/>
      <c r="AL490" s="18"/>
      <c r="AM490" s="18"/>
      <c r="AN490" s="18"/>
      <c r="AO490" s="18" t="s">
        <v>5070</v>
      </c>
      <c r="AP490" s="18" t="s">
        <v>5071</v>
      </c>
      <c r="AQ490" s="18"/>
      <c r="AR490" s="18">
        <v>0</v>
      </c>
      <c r="AS490" s="18" t="s">
        <v>5879</v>
      </c>
      <c r="AT490" s="18"/>
      <c r="AU490" s="18">
        <v>0</v>
      </c>
      <c r="AV490" s="18">
        <v>0</v>
      </c>
      <c r="AW490" s="18">
        <v>0</v>
      </c>
      <c r="AX490" s="18"/>
      <c r="AY490" s="18"/>
      <c r="AZ490" s="18">
        <v>0</v>
      </c>
      <c r="BA490" s="18">
        <v>0</v>
      </c>
      <c r="BB490" s="18">
        <v>0</v>
      </c>
      <c r="BC490" s="18"/>
      <c r="BD490" s="18"/>
      <c r="BE490" s="18"/>
      <c r="BF490" s="18"/>
      <c r="BG490" s="18"/>
      <c r="BH490" s="18"/>
      <c r="BI490" s="18"/>
      <c r="BJ490" s="18"/>
      <c r="BK490" s="18"/>
      <c r="BL490" s="18"/>
      <c r="BM490" s="18"/>
      <c r="BN490" s="18"/>
      <c r="BO490" s="18"/>
      <c r="BP490" s="18"/>
      <c r="BQ490" s="18"/>
      <c r="BR490" s="18"/>
      <c r="BS490" s="18"/>
      <c r="BT490" s="18"/>
      <c r="BU490" s="18"/>
      <c r="BV490" s="18"/>
      <c r="BW490" s="18"/>
      <c r="BX490" s="18"/>
      <c r="BY490" s="18"/>
      <c r="BZ490" s="18"/>
      <c r="CA490" s="18"/>
      <c r="CB490" s="18"/>
      <c r="CC490" s="18"/>
      <c r="CD490" s="18"/>
      <c r="CE490" s="18"/>
      <c r="CF490" s="18"/>
      <c r="CG490" s="18"/>
      <c r="CH490" s="18"/>
      <c r="CI490" s="18"/>
      <c r="CJ490" s="18" t="s">
        <v>5125</v>
      </c>
      <c r="CK490" s="18" t="s">
        <v>5794</v>
      </c>
      <c r="CL490" s="18"/>
      <c r="CM490" s="18"/>
      <c r="CN490" s="18"/>
      <c r="CO490" s="21"/>
      <c r="CP490" s="18" t="s">
        <v>5073</v>
      </c>
      <c r="CQ490" s="18"/>
      <c r="CR490" s="21"/>
      <c r="CS490" s="18"/>
      <c r="CT490" s="31"/>
      <c r="CU490" s="33"/>
      <c r="CV490" s="67" t="str">
        <f>FLEET7[[#This Row],[Category]]</f>
        <v>Roller</v>
      </c>
      <c r="CW490" s="22" t="str">
        <f t="shared" si="14"/>
        <v>R-26</v>
      </c>
      <c r="CX490" s="22" t="str">
        <f>IFERROR(TRIM(MID(FLEET7[[#This Row],[Secondary Asset Identifier]], FIND(" - ", FLEET7[[#This Row],[Secondary Asset Identifier]]) + 3, LEN(FLEET7[[#This Row],[Secondary Asset Identifier]]))),FLEET7[[#This Row],[Emp ID]])</f>
        <v/>
      </c>
      <c r="CY49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0" s="22" t="str">
        <f>FLEET7[[#This Row],[Assigned]]</f>
        <v/>
      </c>
      <c r="DA490" s="22" t="str">
        <f t="shared" si="15"/>
        <v>R-26</v>
      </c>
    </row>
    <row r="491" spans="1:105" x14ac:dyDescent="0.3">
      <c r="A491" s="17" t="s">
        <v>5060</v>
      </c>
      <c r="B491" s="18" t="s">
        <v>5061</v>
      </c>
      <c r="C491" s="18" t="s">
        <v>1138</v>
      </c>
      <c r="D491" s="18" t="s">
        <v>5121</v>
      </c>
      <c r="E491" s="18" t="s">
        <v>4165</v>
      </c>
      <c r="F491" s="18" t="s">
        <v>4563</v>
      </c>
      <c r="G491" s="18"/>
      <c r="H491" s="18" t="s">
        <v>5220</v>
      </c>
      <c r="I491" s="19" t="s">
        <v>5276</v>
      </c>
      <c r="J491" s="18"/>
      <c r="K491" s="20">
        <v>45737.556921296302</v>
      </c>
      <c r="L491" s="18" t="s">
        <v>5526</v>
      </c>
      <c r="M491" s="18"/>
      <c r="N491" s="18"/>
      <c r="O491" s="18"/>
      <c r="P491" s="18"/>
      <c r="Q491" s="18"/>
      <c r="R491" s="18" t="s">
        <v>8308</v>
      </c>
      <c r="S491" s="18"/>
      <c r="T491" s="18" t="s">
        <v>5067</v>
      </c>
      <c r="U491" s="18" t="s">
        <v>8578</v>
      </c>
      <c r="V491" s="18">
        <v>852</v>
      </c>
      <c r="W491" s="18">
        <v>7714.3</v>
      </c>
      <c r="X491" s="18">
        <v>7714.3</v>
      </c>
      <c r="Y491" s="18">
        <v>803</v>
      </c>
      <c r="Z491" s="18">
        <v>803</v>
      </c>
      <c r="AA491" s="18"/>
      <c r="AB491" s="18" t="s">
        <v>4566</v>
      </c>
      <c r="AC491" s="18"/>
      <c r="AD491" s="18"/>
      <c r="AE491" s="18"/>
      <c r="AF491" s="18"/>
      <c r="AG491" s="18"/>
      <c r="AH491" s="18" t="s">
        <v>4548</v>
      </c>
      <c r="AI491" s="18"/>
      <c r="AJ491" s="18"/>
      <c r="AK491" s="18"/>
      <c r="AL491" s="18"/>
      <c r="AM491" s="18"/>
      <c r="AN491" s="18"/>
      <c r="AO491" s="18" t="s">
        <v>5070</v>
      </c>
      <c r="AP491" s="18" t="s">
        <v>5071</v>
      </c>
      <c r="AQ491" s="18"/>
      <c r="AR491" s="18">
        <v>0</v>
      </c>
      <c r="AS491" s="18" t="s">
        <v>5879</v>
      </c>
      <c r="AT491" s="18"/>
      <c r="AU491" s="18">
        <v>0</v>
      </c>
      <c r="AV491" s="18">
        <v>0</v>
      </c>
      <c r="AW491" s="18">
        <v>0</v>
      </c>
      <c r="AX491" s="18"/>
      <c r="AY491" s="18"/>
      <c r="AZ491" s="18">
        <v>0</v>
      </c>
      <c r="BA491" s="18">
        <v>0</v>
      </c>
      <c r="BB491" s="18">
        <v>0</v>
      </c>
      <c r="BC491" s="18"/>
      <c r="BD491" s="18"/>
      <c r="BE491" s="18"/>
      <c r="BF491" s="18"/>
      <c r="BG491" s="18"/>
      <c r="BH491" s="18"/>
      <c r="BI491" s="18"/>
      <c r="BJ491" s="18"/>
      <c r="BK491" s="18"/>
      <c r="BL491" s="18"/>
      <c r="BM491" s="18"/>
      <c r="BN491" s="18"/>
      <c r="BO491" s="18"/>
      <c r="BP491" s="18"/>
      <c r="BQ491" s="18"/>
      <c r="BR491" s="18"/>
      <c r="BS491" s="18"/>
      <c r="BT491" s="18"/>
      <c r="BU491" s="18"/>
      <c r="BV491" s="18"/>
      <c r="BW491" s="18"/>
      <c r="BX491" s="18"/>
      <c r="BY491" s="18"/>
      <c r="BZ491" s="18"/>
      <c r="CA491" s="18"/>
      <c r="CB491" s="18"/>
      <c r="CC491" s="18"/>
      <c r="CD491" s="18"/>
      <c r="CE491" s="18"/>
      <c r="CF491" s="18"/>
      <c r="CG491" s="18"/>
      <c r="CH491" s="18"/>
      <c r="CI491" s="18"/>
      <c r="CJ491" s="18" t="s">
        <v>5125</v>
      </c>
      <c r="CK491" s="18" t="s">
        <v>5277</v>
      </c>
      <c r="CL491" s="18"/>
      <c r="CM491" s="18"/>
      <c r="CN491" s="18"/>
      <c r="CO491" s="21"/>
      <c r="CP491" s="21" t="s">
        <v>5073</v>
      </c>
      <c r="CQ491" s="18"/>
      <c r="CR491" s="21"/>
      <c r="CS491" s="18"/>
      <c r="CT491" s="31"/>
      <c r="CU491" s="33"/>
      <c r="CV491" s="67" t="str">
        <f>FLEET7[[#This Row],[Category]]</f>
        <v>Roller</v>
      </c>
      <c r="CW491" s="22" t="str">
        <f t="shared" si="14"/>
        <v>R-27</v>
      </c>
      <c r="CX491" s="22" t="str">
        <f>IFERROR(TRIM(MID(FLEET7[[#This Row],[Secondary Asset Identifier]], FIND(" - ", FLEET7[[#This Row],[Secondary Asset Identifier]]) + 3, LEN(FLEET7[[#This Row],[Secondary Asset Identifier]]))),FLEET7[[#This Row],[Emp ID]])</f>
        <v/>
      </c>
      <c r="CY49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1" s="22" t="str">
        <f>FLEET7[[#This Row],[Assigned]]</f>
        <v/>
      </c>
      <c r="DA491" s="22" t="str">
        <f t="shared" si="15"/>
        <v>R-27</v>
      </c>
    </row>
    <row r="492" spans="1:105" ht="24" x14ac:dyDescent="0.3">
      <c r="A492" s="17" t="s">
        <v>5060</v>
      </c>
      <c r="B492" s="18" t="s">
        <v>5061</v>
      </c>
      <c r="C492" s="18" t="s">
        <v>1304</v>
      </c>
      <c r="D492" s="18" t="s">
        <v>5121</v>
      </c>
      <c r="E492" s="18" t="s">
        <v>3997</v>
      </c>
      <c r="F492" s="18" t="s">
        <v>4568</v>
      </c>
      <c r="G492" s="18">
        <v>2007</v>
      </c>
      <c r="H492" s="18" t="s">
        <v>5220</v>
      </c>
      <c r="I492" s="19" t="s">
        <v>5540</v>
      </c>
      <c r="J492" s="18"/>
      <c r="K492" s="20">
        <v>45755.706712963001</v>
      </c>
      <c r="L492" s="18" t="s">
        <v>5191</v>
      </c>
      <c r="M492" s="18"/>
      <c r="N492" s="18"/>
      <c r="O492" s="18"/>
      <c r="P492" s="18"/>
      <c r="Q492" s="18"/>
      <c r="R492" s="18" t="s">
        <v>5066</v>
      </c>
      <c r="S492" s="18"/>
      <c r="T492" s="18" t="s">
        <v>5067</v>
      </c>
      <c r="U492" s="18" t="s">
        <v>8575</v>
      </c>
      <c r="V492" s="18">
        <v>1007</v>
      </c>
      <c r="W492" s="18">
        <v>1.4</v>
      </c>
      <c r="X492" s="18">
        <v>1.4</v>
      </c>
      <c r="Y492" s="18">
        <v>1032</v>
      </c>
      <c r="Z492" s="18">
        <v>1032</v>
      </c>
      <c r="AA492" s="18" t="s">
        <v>5623</v>
      </c>
      <c r="AB492" s="18" t="s">
        <v>4567</v>
      </c>
      <c r="AC492" s="18"/>
      <c r="AD492" s="18"/>
      <c r="AE492" s="18"/>
      <c r="AF492" s="18"/>
      <c r="AG492" s="18"/>
      <c r="AH492" s="19"/>
      <c r="AI492" s="18"/>
      <c r="AJ492" s="18"/>
      <c r="AK492" s="18"/>
      <c r="AL492" s="18"/>
      <c r="AM492" s="18"/>
      <c r="AN492" s="18"/>
      <c r="AO492" s="18" t="s">
        <v>5070</v>
      </c>
      <c r="AP492" s="18" t="s">
        <v>5071</v>
      </c>
      <c r="AQ492" s="18"/>
      <c r="AR492" s="18">
        <v>0</v>
      </c>
      <c r="AS492" s="18" t="s">
        <v>5879</v>
      </c>
      <c r="AT492" s="18"/>
      <c r="AU492" s="18">
        <v>0</v>
      </c>
      <c r="AV492" s="18">
        <v>0</v>
      </c>
      <c r="AW492" s="18">
        <v>0</v>
      </c>
      <c r="AX492" s="18"/>
      <c r="AY492" s="18"/>
      <c r="AZ492" s="18"/>
      <c r="BA492" s="18"/>
      <c r="BB492" s="18"/>
      <c r="BC492" s="18"/>
      <c r="BD492" s="18"/>
      <c r="BE492" s="18"/>
      <c r="BF492" s="18"/>
      <c r="BG492" s="18"/>
      <c r="BH492" s="18"/>
      <c r="BI492" s="18"/>
      <c r="BJ492" s="18"/>
      <c r="BK492" s="18"/>
      <c r="BL492" s="18"/>
      <c r="BM492" s="18"/>
      <c r="BN492" s="18"/>
      <c r="BO492" s="18"/>
      <c r="BP492" s="18"/>
      <c r="BQ492" s="18"/>
      <c r="BR492" s="18"/>
      <c r="BS492" s="18"/>
      <c r="BT492" s="18"/>
      <c r="BU492" s="18"/>
      <c r="BV492" s="18"/>
      <c r="BW492" s="18"/>
      <c r="BX492" s="18"/>
      <c r="BY492" s="18"/>
      <c r="BZ492" s="18"/>
      <c r="CA492" s="18"/>
      <c r="CB492" s="18"/>
      <c r="CC492" s="18"/>
      <c r="CD492" s="18"/>
      <c r="CE492" s="18"/>
      <c r="CF492" s="18"/>
      <c r="CG492" s="18"/>
      <c r="CH492" s="18"/>
      <c r="CI492" s="18"/>
      <c r="CJ492" s="18" t="s">
        <v>5125</v>
      </c>
      <c r="CK492" s="18" t="s">
        <v>5624</v>
      </c>
      <c r="CL492" s="18"/>
      <c r="CM492" s="18"/>
      <c r="CN492" s="18"/>
      <c r="CO492" s="21"/>
      <c r="CP492" s="21" t="s">
        <v>5079</v>
      </c>
      <c r="CQ492" s="18"/>
      <c r="CR492" s="21"/>
      <c r="CS492" s="18"/>
      <c r="CT492" s="31"/>
      <c r="CU492" s="33"/>
      <c r="CV492" s="67" t="str">
        <f>FLEET7[[#This Row],[Category]]</f>
        <v>Roller</v>
      </c>
      <c r="CW492" s="22" t="str">
        <f t="shared" si="14"/>
        <v>R-28</v>
      </c>
      <c r="CX492" s="22" t="str">
        <f>IFERROR(TRIM(MID(FLEET7[[#This Row],[Secondary Asset Identifier]], FIND(" - ", FLEET7[[#This Row],[Secondary Asset Identifier]]) + 3, LEN(FLEET7[[#This Row],[Secondary Asset Identifier]]))),FLEET7[[#This Row],[Emp ID]])</f>
        <v/>
      </c>
      <c r="CY49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2" s="22" t="str">
        <f>FLEET7[[#This Row],[Assigned]]</f>
        <v/>
      </c>
      <c r="DA492" s="22" t="str">
        <f t="shared" si="15"/>
        <v>R-28</v>
      </c>
    </row>
    <row r="493" spans="1:105" x14ac:dyDescent="0.3">
      <c r="A493" s="17" t="s">
        <v>5060</v>
      </c>
      <c r="B493" s="18" t="s">
        <v>5061</v>
      </c>
      <c r="C493" s="18" t="s">
        <v>2738</v>
      </c>
      <c r="D493" s="18" t="s">
        <v>5121</v>
      </c>
      <c r="E493" s="18" t="s">
        <v>4570</v>
      </c>
      <c r="F493" s="18" t="s">
        <v>4571</v>
      </c>
      <c r="G493" s="18">
        <v>2015</v>
      </c>
      <c r="H493" s="18" t="s">
        <v>5220</v>
      </c>
      <c r="I493" s="19" t="s">
        <v>5221</v>
      </c>
      <c r="J493" s="18"/>
      <c r="K493" s="20">
        <v>45788.467384259297</v>
      </c>
      <c r="L493" s="18" t="s">
        <v>5191</v>
      </c>
      <c r="M493" s="18"/>
      <c r="N493" s="18"/>
      <c r="O493" s="18"/>
      <c r="P493" s="18"/>
      <c r="Q493" s="18"/>
      <c r="R493" s="18" t="s">
        <v>5066</v>
      </c>
      <c r="S493" s="18"/>
      <c r="T493" s="18" t="s">
        <v>5067</v>
      </c>
      <c r="U493" s="18" t="s">
        <v>5257</v>
      </c>
      <c r="V493" s="18">
        <v>388</v>
      </c>
      <c r="W493" s="18">
        <v>74.3</v>
      </c>
      <c r="X493" s="18">
        <v>74.3</v>
      </c>
      <c r="Y493" s="18">
        <v>585</v>
      </c>
      <c r="Z493" s="18">
        <v>585</v>
      </c>
      <c r="AA493" s="18"/>
      <c r="AB493" s="18" t="s">
        <v>4569</v>
      </c>
      <c r="AC493" s="18"/>
      <c r="AD493" s="18"/>
      <c r="AE493" s="18"/>
      <c r="AF493" s="18"/>
      <c r="AG493" s="18"/>
      <c r="AH493" s="18" t="s">
        <v>4572</v>
      </c>
      <c r="AI493" s="18"/>
      <c r="AJ493" s="18"/>
      <c r="AK493" s="18"/>
      <c r="AL493" s="18"/>
      <c r="AM493" s="18"/>
      <c r="AN493" s="18"/>
      <c r="AO493" s="18" t="s">
        <v>5070</v>
      </c>
      <c r="AP493" s="18"/>
      <c r="AQ493" s="18">
        <v>0</v>
      </c>
      <c r="AR493" s="18">
        <v>0</v>
      </c>
      <c r="AS493" s="18" t="s">
        <v>5879</v>
      </c>
      <c r="AT493" s="18">
        <v>0</v>
      </c>
      <c r="AU493" s="18">
        <v>0</v>
      </c>
      <c r="AV493" s="18">
        <v>0</v>
      </c>
      <c r="AW493" s="18">
        <v>0</v>
      </c>
      <c r="AX493" s="18"/>
      <c r="AY493" s="18"/>
      <c r="AZ493" s="18"/>
      <c r="BA493" s="18"/>
      <c r="BB493" s="18"/>
      <c r="BC493" s="18"/>
      <c r="BD493" s="18"/>
      <c r="BE493" s="18"/>
      <c r="BF493" s="18"/>
      <c r="BG493" s="18"/>
      <c r="BH493" s="18"/>
      <c r="BI493" s="18"/>
      <c r="BJ493" s="18"/>
      <c r="BK493" s="18"/>
      <c r="BL493" s="18"/>
      <c r="BM493" s="18"/>
      <c r="BN493" s="18"/>
      <c r="BO493" s="18"/>
      <c r="BP493" s="18"/>
      <c r="BQ493" s="18"/>
      <c r="BR493" s="18"/>
      <c r="BS493" s="18"/>
      <c r="BT493" s="18"/>
      <c r="BU493" s="18"/>
      <c r="BV493" s="18"/>
      <c r="BW493" s="18"/>
      <c r="BX493" s="18"/>
      <c r="BY493" s="18"/>
      <c r="BZ493" s="18"/>
      <c r="CA493" s="18"/>
      <c r="CB493" s="18"/>
      <c r="CC493" s="18"/>
      <c r="CD493" s="18"/>
      <c r="CE493" s="18"/>
      <c r="CF493" s="18"/>
      <c r="CG493" s="18"/>
      <c r="CH493" s="18"/>
      <c r="CI493" s="18"/>
      <c r="CJ493" s="18" t="s">
        <v>5125</v>
      </c>
      <c r="CK493" s="18" t="s">
        <v>5222</v>
      </c>
      <c r="CL493" s="18"/>
      <c r="CM493" s="18"/>
      <c r="CN493" s="18"/>
      <c r="CO493" s="21"/>
      <c r="CP493" s="21" t="s">
        <v>5079</v>
      </c>
      <c r="CQ493" s="18"/>
      <c r="CR493" s="21"/>
      <c r="CS493" s="18"/>
      <c r="CT493" s="31"/>
      <c r="CU493" s="33"/>
      <c r="CV493" s="67" t="str">
        <f>FLEET7[[#This Row],[Category]]</f>
        <v>Roller</v>
      </c>
      <c r="CW493" s="22" t="str">
        <f t="shared" si="14"/>
        <v>R-32</v>
      </c>
      <c r="CX493" s="22" t="str">
        <f>IFERROR(TRIM(MID(FLEET7[[#This Row],[Secondary Asset Identifier]], FIND(" - ", FLEET7[[#This Row],[Secondary Asset Identifier]]) + 3, LEN(FLEET7[[#This Row],[Secondary Asset Identifier]]))),FLEET7[[#This Row],[Emp ID]])</f>
        <v/>
      </c>
      <c r="CY49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3" s="22" t="str">
        <f>FLEET7[[#This Row],[Assigned]]</f>
        <v/>
      </c>
      <c r="DA493" s="22" t="str">
        <f t="shared" si="15"/>
        <v>R-32</v>
      </c>
    </row>
    <row r="494" spans="1:105" x14ac:dyDescent="0.3">
      <c r="A494" s="17" t="s">
        <v>5060</v>
      </c>
      <c r="B494" s="18" t="s">
        <v>5061</v>
      </c>
      <c r="C494" s="18" t="s">
        <v>2740</v>
      </c>
      <c r="D494" s="18" t="s">
        <v>5121</v>
      </c>
      <c r="E494" s="18" t="s">
        <v>4165</v>
      </c>
      <c r="F494" s="18" t="s">
        <v>4551</v>
      </c>
      <c r="G494" s="18">
        <v>2017</v>
      </c>
      <c r="H494" s="18" t="s">
        <v>5220</v>
      </c>
      <c r="I494" s="19"/>
      <c r="J494" s="18"/>
      <c r="K494" s="20">
        <v>45752.179918981499</v>
      </c>
      <c r="L494" s="18" t="s">
        <v>5526</v>
      </c>
      <c r="M494" s="18"/>
      <c r="N494" s="18"/>
      <c r="O494" s="18"/>
      <c r="P494" s="18"/>
      <c r="Q494" s="18"/>
      <c r="R494" s="18" t="s">
        <v>5103</v>
      </c>
      <c r="S494" s="18"/>
      <c r="T494" s="18" t="s">
        <v>5067</v>
      </c>
      <c r="U494" s="18" t="s">
        <v>8579</v>
      </c>
      <c r="V494" s="18">
        <v>388</v>
      </c>
      <c r="W494" s="18">
        <v>17.2</v>
      </c>
      <c r="X494" s="18">
        <v>17.2</v>
      </c>
      <c r="Y494" s="18">
        <v>860</v>
      </c>
      <c r="Z494" s="18">
        <v>860</v>
      </c>
      <c r="AA494" s="18"/>
      <c r="AB494" s="18" t="s">
        <v>4573</v>
      </c>
      <c r="AC494" s="18"/>
      <c r="AD494" s="18"/>
      <c r="AE494" s="18"/>
      <c r="AF494" s="18"/>
      <c r="AG494" s="18"/>
      <c r="AH494" s="18" t="s">
        <v>4574</v>
      </c>
      <c r="AI494" s="18"/>
      <c r="AJ494" s="18"/>
      <c r="AK494" s="18"/>
      <c r="AL494" s="18"/>
      <c r="AM494" s="18"/>
      <c r="AN494" s="18"/>
      <c r="AO494" s="18" t="s">
        <v>5070</v>
      </c>
      <c r="AP494" s="18"/>
      <c r="AQ494" s="18">
        <v>0</v>
      </c>
      <c r="AR494" s="18">
        <v>0</v>
      </c>
      <c r="AS494" s="18" t="s">
        <v>5879</v>
      </c>
      <c r="AT494" s="18">
        <v>0</v>
      </c>
      <c r="AU494" s="18">
        <v>0</v>
      </c>
      <c r="AV494" s="18">
        <v>0</v>
      </c>
      <c r="AW494" s="18">
        <v>0</v>
      </c>
      <c r="AX494" s="18"/>
      <c r="AY494" s="18"/>
      <c r="AZ494" s="18"/>
      <c r="BA494" s="18"/>
      <c r="BB494" s="18"/>
      <c r="BC494" s="18"/>
      <c r="BD494" s="18"/>
      <c r="BE494" s="18"/>
      <c r="BF494" s="18"/>
      <c r="BG494" s="18"/>
      <c r="BH494" s="18"/>
      <c r="BI494" s="18"/>
      <c r="BJ494" s="18"/>
      <c r="BK494" s="18"/>
      <c r="BL494" s="18"/>
      <c r="BM494" s="18"/>
      <c r="BN494" s="18"/>
      <c r="BO494" s="18"/>
      <c r="BP494" s="18"/>
      <c r="BQ494" s="18"/>
      <c r="BR494" s="18"/>
      <c r="BS494" s="18"/>
      <c r="BT494" s="18"/>
      <c r="BU494" s="18"/>
      <c r="BV494" s="18"/>
      <c r="BW494" s="18"/>
      <c r="BX494" s="18"/>
      <c r="BY494" s="18"/>
      <c r="BZ494" s="18"/>
      <c r="CA494" s="18"/>
      <c r="CB494" s="18"/>
      <c r="CC494" s="18"/>
      <c r="CD494" s="18"/>
      <c r="CE494" s="18"/>
      <c r="CF494" s="18"/>
      <c r="CG494" s="18"/>
      <c r="CH494" s="18"/>
      <c r="CI494" s="18"/>
      <c r="CJ494" s="18" t="s">
        <v>5125</v>
      </c>
      <c r="CK494" s="18" t="s">
        <v>5726</v>
      </c>
      <c r="CL494" s="18"/>
      <c r="CM494" s="18"/>
      <c r="CN494" s="18"/>
      <c r="CO494" s="21"/>
      <c r="CP494" s="21" t="s">
        <v>5079</v>
      </c>
      <c r="CQ494" s="18"/>
      <c r="CR494" s="21"/>
      <c r="CS494" s="18"/>
      <c r="CT494" s="31"/>
      <c r="CU494" s="33"/>
      <c r="CV494" s="67" t="str">
        <f>FLEET7[[#This Row],[Category]]</f>
        <v>Roller</v>
      </c>
      <c r="CW494" s="22" t="str">
        <f t="shared" si="14"/>
        <v>R-33</v>
      </c>
      <c r="CX494" s="22" t="str">
        <f>IFERROR(TRIM(MID(FLEET7[[#This Row],[Secondary Asset Identifier]], FIND(" - ", FLEET7[[#This Row],[Secondary Asset Identifier]]) + 3, LEN(FLEET7[[#This Row],[Secondary Asset Identifier]]))),FLEET7[[#This Row],[Emp ID]])</f>
        <v/>
      </c>
      <c r="CY49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4" s="22" t="str">
        <f>FLEET7[[#This Row],[Assigned]]</f>
        <v/>
      </c>
      <c r="DA494" s="22" t="str">
        <f t="shared" si="15"/>
        <v>R-33</v>
      </c>
    </row>
    <row r="495" spans="1:105" x14ac:dyDescent="0.3">
      <c r="A495" s="17" t="s">
        <v>5060</v>
      </c>
      <c r="B495" s="18" t="s">
        <v>5061</v>
      </c>
      <c r="C495" s="18" t="s">
        <v>328</v>
      </c>
      <c r="D495" s="18" t="s">
        <v>5121</v>
      </c>
      <c r="E495" s="18" t="s">
        <v>4356</v>
      </c>
      <c r="F495" s="18" t="s">
        <v>4576</v>
      </c>
      <c r="G495" s="18"/>
      <c r="H495" s="18" t="s">
        <v>5647</v>
      </c>
      <c r="I495" s="19" t="s">
        <v>5659</v>
      </c>
      <c r="J495" s="18"/>
      <c r="K495" s="20">
        <v>45788.683321759301</v>
      </c>
      <c r="L495" s="18" t="s">
        <v>5191</v>
      </c>
      <c r="M495" s="18"/>
      <c r="N495" s="18"/>
      <c r="O495" s="18"/>
      <c r="P495" s="18"/>
      <c r="Q495" s="18"/>
      <c r="R495" s="18" t="s">
        <v>8580</v>
      </c>
      <c r="S495" s="18"/>
      <c r="T495" s="18" t="s">
        <v>5067</v>
      </c>
      <c r="U495" s="18" t="s">
        <v>1456</v>
      </c>
      <c r="V495" s="18">
        <v>1009</v>
      </c>
      <c r="W495" s="18">
        <v>122.6</v>
      </c>
      <c r="X495" s="18">
        <v>122.6</v>
      </c>
      <c r="Y495" s="18">
        <v>9207</v>
      </c>
      <c r="Z495" s="18">
        <v>9207</v>
      </c>
      <c r="AA495" s="18" t="s">
        <v>5661</v>
      </c>
      <c r="AB495" s="18" t="s">
        <v>4575</v>
      </c>
      <c r="AC495" s="18"/>
      <c r="AD495" s="18"/>
      <c r="AE495" s="18"/>
      <c r="AF495" s="18"/>
      <c r="AG495" s="18"/>
      <c r="AH495" s="19"/>
      <c r="AI495" s="18"/>
      <c r="AJ495" s="18"/>
      <c r="AK495" s="18"/>
      <c r="AL495" s="18"/>
      <c r="AM495" s="18"/>
      <c r="AN495" s="18"/>
      <c r="AO495" s="18" t="s">
        <v>5070</v>
      </c>
      <c r="AP495" s="18" t="s">
        <v>5071</v>
      </c>
      <c r="AQ495" s="18"/>
      <c r="AR495" s="18">
        <v>0</v>
      </c>
      <c r="AS495" s="18" t="s">
        <v>5879</v>
      </c>
      <c r="AT495" s="18"/>
      <c r="AU495" s="18">
        <v>0</v>
      </c>
      <c r="AV495" s="18">
        <v>0</v>
      </c>
      <c r="AW495" s="18">
        <v>0</v>
      </c>
      <c r="AX495" s="18"/>
      <c r="AY495" s="18" t="s">
        <v>5662</v>
      </c>
      <c r="AZ495" s="18">
        <v>352050</v>
      </c>
      <c r="BA495" s="18">
        <v>0</v>
      </c>
      <c r="BB495" s="18">
        <v>0</v>
      </c>
      <c r="BC495" s="18"/>
      <c r="BD495" s="18"/>
      <c r="BE495" s="18"/>
      <c r="BF495" s="18"/>
      <c r="BG495" s="18"/>
      <c r="BH495" s="18"/>
      <c r="BI495" s="18"/>
      <c r="BJ495" s="18"/>
      <c r="BK495" s="18"/>
      <c r="BL495" s="18"/>
      <c r="BM495" s="18"/>
      <c r="BN495" s="18"/>
      <c r="BO495" s="18"/>
      <c r="BP495" s="18"/>
      <c r="BQ495" s="18"/>
      <c r="BR495" s="18"/>
      <c r="BS495" s="18"/>
      <c r="BT495" s="18"/>
      <c r="BU495" s="18"/>
      <c r="BV495" s="18"/>
      <c r="BW495" s="18"/>
      <c r="BX495" s="18"/>
      <c r="BY495" s="18"/>
      <c r="BZ495" s="18"/>
      <c r="CA495" s="18"/>
      <c r="CB495" s="18"/>
      <c r="CC495" s="18"/>
      <c r="CD495" s="18"/>
      <c r="CE495" s="18"/>
      <c r="CF495" s="18"/>
      <c r="CG495" s="18"/>
      <c r="CH495" s="18"/>
      <c r="CI495" s="18"/>
      <c r="CJ495" s="18" t="s">
        <v>5125</v>
      </c>
      <c r="CK495" s="18" t="s">
        <v>5663</v>
      </c>
      <c r="CL495" s="18"/>
      <c r="CM495" s="18"/>
      <c r="CN495" s="18"/>
      <c r="CO495" s="21"/>
      <c r="CP495" s="18" t="s">
        <v>5073</v>
      </c>
      <c r="CQ495" s="18"/>
      <c r="CR495" s="21"/>
      <c r="CS495" s="18"/>
      <c r="CT495" s="31"/>
      <c r="CU495" s="33"/>
      <c r="CV495" s="67" t="str">
        <f>FLEET7[[#This Row],[Category]]</f>
        <v>Crane</v>
      </c>
      <c r="CW495" s="22" t="str">
        <f t="shared" si="14"/>
        <v>RTC-02</v>
      </c>
      <c r="CX495" s="22" t="str">
        <f>IFERROR(TRIM(MID(FLEET7[[#This Row],[Secondary Asset Identifier]], FIND(" - ", FLEET7[[#This Row],[Secondary Asset Identifier]]) + 3, LEN(FLEET7[[#This Row],[Secondary Asset Identifier]]))),FLEET7[[#This Row],[Emp ID]])</f>
        <v/>
      </c>
      <c r="CY49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5" s="22" t="str">
        <f>FLEET7[[#This Row],[Assigned]]</f>
        <v/>
      </c>
      <c r="DA495" s="22" t="str">
        <f t="shared" si="15"/>
        <v>RTC-02</v>
      </c>
    </row>
    <row r="496" spans="1:105" x14ac:dyDescent="0.3">
      <c r="A496" s="17" t="s">
        <v>5060</v>
      </c>
      <c r="B496" s="18" t="s">
        <v>5061</v>
      </c>
      <c r="C496" s="18" t="s">
        <v>272</v>
      </c>
      <c r="D496" s="18" t="s">
        <v>5121</v>
      </c>
      <c r="E496" s="18" t="s">
        <v>4356</v>
      </c>
      <c r="F496" s="18" t="s">
        <v>4578</v>
      </c>
      <c r="G496" s="18">
        <v>2014</v>
      </c>
      <c r="H496" s="18" t="s">
        <v>5647</v>
      </c>
      <c r="I496" s="19" t="s">
        <v>5648</v>
      </c>
      <c r="J496" s="18"/>
      <c r="K496" s="20">
        <v>45788.410914351902</v>
      </c>
      <c r="L496" s="18" t="s">
        <v>5191</v>
      </c>
      <c r="M496" s="18"/>
      <c r="N496" s="18"/>
      <c r="O496" s="18"/>
      <c r="P496" s="18"/>
      <c r="Q496" s="18"/>
      <c r="R496" s="18" t="s">
        <v>5066</v>
      </c>
      <c r="S496" s="18"/>
      <c r="T496" s="18" t="s">
        <v>5067</v>
      </c>
      <c r="U496" s="18" t="s">
        <v>1456</v>
      </c>
      <c r="V496" s="18">
        <v>1007</v>
      </c>
      <c r="W496" s="18">
        <v>82.1</v>
      </c>
      <c r="X496" s="18">
        <v>82.1</v>
      </c>
      <c r="Y496" s="18">
        <v>2168</v>
      </c>
      <c r="Z496" s="18">
        <v>2162</v>
      </c>
      <c r="AA496" s="18" t="s">
        <v>5716</v>
      </c>
      <c r="AB496" s="18" t="s">
        <v>4577</v>
      </c>
      <c r="AC496" s="18"/>
      <c r="AD496" s="18"/>
      <c r="AE496" s="18"/>
      <c r="AF496" s="18"/>
      <c r="AG496" s="18"/>
      <c r="AH496" s="18" t="s">
        <v>4579</v>
      </c>
      <c r="AI496" s="18"/>
      <c r="AJ496" s="18"/>
      <c r="AK496" s="18"/>
      <c r="AL496" s="18"/>
      <c r="AM496" s="18"/>
      <c r="AN496" s="18"/>
      <c r="AO496" s="18" t="s">
        <v>5070</v>
      </c>
      <c r="AP496" s="18" t="s">
        <v>5071</v>
      </c>
      <c r="AQ496" s="18"/>
      <c r="AR496" s="18">
        <v>0</v>
      </c>
      <c r="AS496" s="18" t="s">
        <v>5879</v>
      </c>
      <c r="AT496" s="18"/>
      <c r="AU496" s="18">
        <v>0</v>
      </c>
      <c r="AV496" s="18">
        <v>0</v>
      </c>
      <c r="AW496" s="18">
        <v>0</v>
      </c>
      <c r="AX496" s="18"/>
      <c r="AY496" s="18" t="s">
        <v>5203</v>
      </c>
      <c r="AZ496" s="18">
        <v>250003.4</v>
      </c>
      <c r="BA496" s="18">
        <v>0</v>
      </c>
      <c r="BB496" s="18">
        <v>0</v>
      </c>
      <c r="BC496" s="18"/>
      <c r="BD496" s="18"/>
      <c r="BE496" s="18"/>
      <c r="BF496" s="18"/>
      <c r="BG496" s="18"/>
      <c r="BH496" s="18"/>
      <c r="BI496" s="18"/>
      <c r="BJ496" s="18"/>
      <c r="BK496" s="18"/>
      <c r="BL496" s="18"/>
      <c r="BM496" s="18"/>
      <c r="BN496" s="18"/>
      <c r="BO496" s="18"/>
      <c r="BP496" s="18"/>
      <c r="BQ496" s="18"/>
      <c r="BR496" s="18"/>
      <c r="BS496" s="18"/>
      <c r="BT496" s="18"/>
      <c r="BU496" s="18"/>
      <c r="BV496" s="18"/>
      <c r="BW496" s="18"/>
      <c r="BX496" s="18"/>
      <c r="BY496" s="18"/>
      <c r="BZ496" s="18"/>
      <c r="CA496" s="18"/>
      <c r="CB496" s="18"/>
      <c r="CC496" s="18"/>
      <c r="CD496" s="18"/>
      <c r="CE496" s="18"/>
      <c r="CF496" s="18"/>
      <c r="CG496" s="18"/>
      <c r="CH496" s="18"/>
      <c r="CI496" s="18"/>
      <c r="CJ496" s="18" t="s">
        <v>5125</v>
      </c>
      <c r="CK496" s="18" t="s">
        <v>5717</v>
      </c>
      <c r="CL496" s="18"/>
      <c r="CM496" s="18"/>
      <c r="CN496" s="18"/>
      <c r="CO496" s="21"/>
      <c r="CP496" s="18" t="s">
        <v>5073</v>
      </c>
      <c r="CQ496" s="18"/>
      <c r="CR496" s="21"/>
      <c r="CS496" s="18"/>
      <c r="CT496" s="31"/>
      <c r="CU496" s="33"/>
      <c r="CV496" s="67" t="str">
        <f>FLEET7[[#This Row],[Category]]</f>
        <v>Crane</v>
      </c>
      <c r="CW496" s="22" t="str">
        <f t="shared" si="14"/>
        <v>RTC-03</v>
      </c>
      <c r="CX496" s="22" t="str">
        <f>IFERROR(TRIM(MID(FLEET7[[#This Row],[Secondary Asset Identifier]], FIND(" - ", FLEET7[[#This Row],[Secondary Asset Identifier]]) + 3, LEN(FLEET7[[#This Row],[Secondary Asset Identifier]]))),FLEET7[[#This Row],[Emp ID]])</f>
        <v/>
      </c>
      <c r="CY49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6" s="22" t="str">
        <f>FLEET7[[#This Row],[Assigned]]</f>
        <v/>
      </c>
      <c r="DA496" s="22" t="str">
        <f t="shared" si="15"/>
        <v>RTC-03</v>
      </c>
    </row>
    <row r="497" spans="1:105" x14ac:dyDescent="0.3">
      <c r="A497" s="17" t="s">
        <v>5060</v>
      </c>
      <c r="B497" s="18" t="s">
        <v>5061</v>
      </c>
      <c r="C497" s="18" t="s">
        <v>475</v>
      </c>
      <c r="D497" s="18" t="s">
        <v>5121</v>
      </c>
      <c r="E497" s="18" t="s">
        <v>4356</v>
      </c>
      <c r="F497" s="18" t="s">
        <v>4581</v>
      </c>
      <c r="G497" s="18">
        <v>2006</v>
      </c>
      <c r="H497" s="18" t="s">
        <v>5647</v>
      </c>
      <c r="I497" s="19" t="s">
        <v>5648</v>
      </c>
      <c r="J497" s="18"/>
      <c r="K497" s="20">
        <v>45789.4136574074</v>
      </c>
      <c r="L497" s="18" t="s">
        <v>5191</v>
      </c>
      <c r="M497" s="18"/>
      <c r="N497" s="18"/>
      <c r="O497" s="18"/>
      <c r="P497" s="18"/>
      <c r="Q497" s="18"/>
      <c r="R497" s="18" t="s">
        <v>5066</v>
      </c>
      <c r="S497" s="18"/>
      <c r="T497" s="18" t="s">
        <v>5067</v>
      </c>
      <c r="U497" s="18" t="s">
        <v>1456</v>
      </c>
      <c r="V497" s="18">
        <v>1012</v>
      </c>
      <c r="W497" s="18">
        <v>364.3</v>
      </c>
      <c r="X497" s="18">
        <v>364.3</v>
      </c>
      <c r="Y497" s="18">
        <v>2152</v>
      </c>
      <c r="Z497" s="18">
        <v>2152</v>
      </c>
      <c r="AA497" s="18" t="s">
        <v>5649</v>
      </c>
      <c r="AB497" s="18" t="s">
        <v>4580</v>
      </c>
      <c r="AC497" s="18"/>
      <c r="AD497" s="18"/>
      <c r="AE497" s="18"/>
      <c r="AF497" s="18"/>
      <c r="AG497" s="18"/>
      <c r="AH497" s="18"/>
      <c r="AI497" s="18"/>
      <c r="AJ497" s="18"/>
      <c r="AK497" s="18"/>
      <c r="AL497" s="18"/>
      <c r="AM497" s="18"/>
      <c r="AN497" s="18"/>
      <c r="AO497" s="18" t="s">
        <v>5070</v>
      </c>
      <c r="AP497" s="18" t="s">
        <v>5071</v>
      </c>
      <c r="AQ497" s="18"/>
      <c r="AR497" s="18">
        <v>0</v>
      </c>
      <c r="AS497" s="18" t="s">
        <v>5879</v>
      </c>
      <c r="AT497" s="18"/>
      <c r="AU497" s="18">
        <v>0</v>
      </c>
      <c r="AV497" s="18">
        <v>0</v>
      </c>
      <c r="AW497" s="18">
        <v>0</v>
      </c>
      <c r="AX497" s="18"/>
      <c r="AY497" s="18" t="s">
        <v>5203</v>
      </c>
      <c r="AZ497" s="18">
        <v>106875</v>
      </c>
      <c r="BA497" s="18">
        <v>0</v>
      </c>
      <c r="BB497" s="18">
        <v>0</v>
      </c>
      <c r="BC497" s="18"/>
      <c r="BD497" s="18"/>
      <c r="BE497" s="18"/>
      <c r="BF497" s="18"/>
      <c r="BG497" s="18"/>
      <c r="BH497" s="18"/>
      <c r="BI497" s="18"/>
      <c r="BJ497" s="18"/>
      <c r="BK497" s="18"/>
      <c r="BL497" s="18"/>
      <c r="BM497" s="18"/>
      <c r="BN497" s="18"/>
      <c r="BO497" s="18"/>
      <c r="BP497" s="18"/>
      <c r="BQ497" s="18"/>
      <c r="BR497" s="18"/>
      <c r="BS497" s="18"/>
      <c r="BT497" s="18"/>
      <c r="BU497" s="18"/>
      <c r="BV497" s="18"/>
      <c r="BW497" s="18"/>
      <c r="BX497" s="18"/>
      <c r="BY497" s="18"/>
      <c r="BZ497" s="18"/>
      <c r="CA497" s="18"/>
      <c r="CB497" s="18"/>
      <c r="CC497" s="18"/>
      <c r="CD497" s="18"/>
      <c r="CE497" s="18"/>
      <c r="CF497" s="18"/>
      <c r="CG497" s="18"/>
      <c r="CH497" s="18"/>
      <c r="CI497" s="18"/>
      <c r="CJ497" s="18" t="s">
        <v>5125</v>
      </c>
      <c r="CK497" s="18" t="s">
        <v>5650</v>
      </c>
      <c r="CL497" s="18"/>
      <c r="CM497" s="18"/>
      <c r="CN497" s="18"/>
      <c r="CO497" s="21"/>
      <c r="CP497" s="21" t="s">
        <v>5073</v>
      </c>
      <c r="CQ497" s="18"/>
      <c r="CR497" s="21"/>
      <c r="CS497" s="18"/>
      <c r="CT497" s="31"/>
      <c r="CU497" s="33"/>
      <c r="CV497" s="67" t="str">
        <f>FLEET7[[#This Row],[Category]]</f>
        <v>Crane</v>
      </c>
      <c r="CW497" s="22" t="str">
        <f t="shared" si="14"/>
        <v>RTC-04</v>
      </c>
      <c r="CX497" s="22" t="str">
        <f>IFERROR(TRIM(MID(FLEET7[[#This Row],[Secondary Asset Identifier]], FIND(" - ", FLEET7[[#This Row],[Secondary Asset Identifier]]) + 3, LEN(FLEET7[[#This Row],[Secondary Asset Identifier]]))),FLEET7[[#This Row],[Emp ID]])</f>
        <v/>
      </c>
      <c r="CY49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7" s="22" t="str">
        <f>FLEET7[[#This Row],[Assigned]]</f>
        <v/>
      </c>
      <c r="DA497" s="22" t="str">
        <f t="shared" si="15"/>
        <v>RTC-04</v>
      </c>
    </row>
    <row r="498" spans="1:105" x14ac:dyDescent="0.3">
      <c r="A498" s="17" t="s">
        <v>5060</v>
      </c>
      <c r="B498" s="18" t="s">
        <v>5061</v>
      </c>
      <c r="C498" s="18" t="s">
        <v>4582</v>
      </c>
      <c r="D498" s="18" t="s">
        <v>5230</v>
      </c>
      <c r="E498" s="18" t="s">
        <v>3823</v>
      </c>
      <c r="F498" s="18" t="s">
        <v>3858</v>
      </c>
      <c r="G498" s="18">
        <v>2014</v>
      </c>
      <c r="H498" s="18" t="s">
        <v>2369</v>
      </c>
      <c r="I498" s="19"/>
      <c r="J498" s="18"/>
      <c r="K498" s="20">
        <v>45789.231134259302</v>
      </c>
      <c r="L498" s="18" t="s">
        <v>5191</v>
      </c>
      <c r="M498" s="18"/>
      <c r="N498" s="18"/>
      <c r="O498" s="18"/>
      <c r="P498" s="18"/>
      <c r="Q498" s="18"/>
      <c r="R498" s="18" t="s">
        <v>5660</v>
      </c>
      <c r="S498" s="18"/>
      <c r="T498" s="18" t="s">
        <v>5067</v>
      </c>
      <c r="U498" s="18" t="s">
        <v>5232</v>
      </c>
      <c r="V498" s="18">
        <v>339</v>
      </c>
      <c r="W498" s="18"/>
      <c r="X498" s="18"/>
      <c r="Y498" s="18">
        <v>0</v>
      </c>
      <c r="Z498" s="18">
        <v>0</v>
      </c>
      <c r="AA498" s="18" t="s">
        <v>5504</v>
      </c>
      <c r="AB498" s="18" t="s">
        <v>4583</v>
      </c>
      <c r="AC498" s="18"/>
      <c r="AD498" s="18" t="s">
        <v>4585</v>
      </c>
      <c r="AE498" s="18"/>
      <c r="AF498" s="18"/>
      <c r="AG498" s="18"/>
      <c r="AH498" s="18" t="s">
        <v>4584</v>
      </c>
      <c r="AI498" s="18"/>
      <c r="AJ498" s="18"/>
      <c r="AK498" s="18"/>
      <c r="AL498" s="18"/>
      <c r="AM498" s="18"/>
      <c r="AN498" s="18"/>
      <c r="AO498" s="18" t="s">
        <v>5070</v>
      </c>
      <c r="AP498" s="18"/>
      <c r="AQ498" s="18">
        <v>0</v>
      </c>
      <c r="AR498" s="18">
        <v>0</v>
      </c>
      <c r="AS498" s="18" t="s">
        <v>5879</v>
      </c>
      <c r="AT498" s="18">
        <v>0</v>
      </c>
      <c r="AU498" s="18">
        <v>0</v>
      </c>
      <c r="AV498" s="18">
        <v>0</v>
      </c>
      <c r="AW498" s="18">
        <v>0</v>
      </c>
      <c r="AX498" s="18"/>
      <c r="AY498" s="18"/>
      <c r="AZ498" s="18"/>
      <c r="BA498" s="18"/>
      <c r="BB498" s="18"/>
      <c r="BC498" s="18"/>
      <c r="BD498" s="18"/>
      <c r="BE498" s="18"/>
      <c r="BF498" s="18" t="s">
        <v>3901</v>
      </c>
      <c r="BG498" s="18"/>
      <c r="BH498" s="18"/>
      <c r="BI498" s="18"/>
      <c r="BJ498" s="18"/>
      <c r="BK498" s="18"/>
      <c r="BL498" s="18"/>
      <c r="BM498" s="18"/>
      <c r="BN498" s="18"/>
      <c r="BO498" s="18"/>
      <c r="BP498" s="18"/>
      <c r="BQ498" s="18"/>
      <c r="BR498" s="18"/>
      <c r="BS498" s="18"/>
      <c r="BT498" s="18"/>
      <c r="BU498" s="18"/>
      <c r="BV498" s="18"/>
      <c r="BW498" s="18"/>
      <c r="BX498" s="18"/>
      <c r="BY498" s="18"/>
      <c r="BZ498" s="18"/>
      <c r="CA498" s="18"/>
      <c r="CB498" s="18"/>
      <c r="CC498" s="18"/>
      <c r="CD498" s="18"/>
      <c r="CE498" s="18"/>
      <c r="CF498" s="18"/>
      <c r="CG498" s="18"/>
      <c r="CH498" s="18"/>
      <c r="CI498" s="18"/>
      <c r="CJ498" s="18" t="s">
        <v>5233</v>
      </c>
      <c r="CK498" s="18" t="s">
        <v>5505</v>
      </c>
      <c r="CL498" s="18"/>
      <c r="CM498" s="18"/>
      <c r="CN498" s="18"/>
      <c r="CO498" s="21"/>
      <c r="CP498" s="18" t="s">
        <v>5079</v>
      </c>
      <c r="CQ498" s="18"/>
      <c r="CR498" s="21"/>
      <c r="CS498" s="18"/>
      <c r="CT498" s="31"/>
      <c r="CU498" s="33"/>
      <c r="CV498" s="67" t="str">
        <f>FLEET7[[#This Row],[Category]]</f>
        <v>Arrow Board</v>
      </c>
      <c r="CW498" s="22" t="str">
        <f t="shared" si="14"/>
        <v>RTX-AB015</v>
      </c>
      <c r="CX498" s="22" t="str">
        <f>IFERROR(TRIM(MID(FLEET7[[#This Row],[Secondary Asset Identifier]], FIND(" - ", FLEET7[[#This Row],[Secondary Asset Identifier]]) + 3, LEN(FLEET7[[#This Row],[Secondary Asset Identifier]]))),FLEET7[[#This Row],[Emp ID]])</f>
        <v/>
      </c>
      <c r="CY49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8" s="22" t="str">
        <f>FLEET7[[#This Row],[Assigned]]</f>
        <v/>
      </c>
      <c r="DA498" s="22" t="str">
        <f t="shared" si="15"/>
        <v>RTX-AB015</v>
      </c>
    </row>
    <row r="499" spans="1:105" x14ac:dyDescent="0.3">
      <c r="A499" s="17" t="s">
        <v>5060</v>
      </c>
      <c r="B499" s="18" t="s">
        <v>5061</v>
      </c>
      <c r="C499" s="18" t="s">
        <v>4586</v>
      </c>
      <c r="D499" s="18" t="s">
        <v>5230</v>
      </c>
      <c r="E499" s="18" t="s">
        <v>3862</v>
      </c>
      <c r="F499" s="18" t="s">
        <v>3824</v>
      </c>
      <c r="G499" s="18"/>
      <c r="H499" s="18" t="s">
        <v>2369</v>
      </c>
      <c r="I499" s="19"/>
      <c r="J499" s="18"/>
      <c r="K499" s="20">
        <v>45789.230925925898</v>
      </c>
      <c r="L499" s="18" t="s">
        <v>5191</v>
      </c>
      <c r="M499" s="18"/>
      <c r="N499" s="18"/>
      <c r="O499" s="18"/>
      <c r="P499" s="18"/>
      <c r="Q499" s="18"/>
      <c r="R499" s="18" t="s">
        <v>5393</v>
      </c>
      <c r="S499" s="18"/>
      <c r="T499" s="18" t="s">
        <v>5067</v>
      </c>
      <c r="U499" s="18" t="s">
        <v>5232</v>
      </c>
      <c r="V499" s="18">
        <v>431</v>
      </c>
      <c r="W499" s="18"/>
      <c r="X499" s="18"/>
      <c r="Y499" s="18">
        <v>0</v>
      </c>
      <c r="Z499" s="18">
        <v>0</v>
      </c>
      <c r="AA499" s="18"/>
      <c r="AB499" s="18" t="s">
        <v>4587</v>
      </c>
      <c r="AC499" s="18"/>
      <c r="AD499" s="18"/>
      <c r="AE499" s="18"/>
      <c r="AF499" s="18"/>
      <c r="AG499" s="18"/>
      <c r="AH499" s="18"/>
      <c r="AI499" s="18"/>
      <c r="AJ499" s="18"/>
      <c r="AK499" s="18"/>
      <c r="AL499" s="18"/>
      <c r="AM499" s="18"/>
      <c r="AN499" s="18"/>
      <c r="AO499" s="18" t="s">
        <v>5070</v>
      </c>
      <c r="AP499" s="18"/>
      <c r="AQ499" s="18"/>
      <c r="AR499" s="18">
        <v>0</v>
      </c>
      <c r="AS499" s="18" t="s">
        <v>5879</v>
      </c>
      <c r="AT499" s="18"/>
      <c r="AU499" s="18">
        <v>0</v>
      </c>
      <c r="AV499" s="18">
        <v>0</v>
      </c>
      <c r="AW499" s="18">
        <v>0</v>
      </c>
      <c r="AX499" s="18"/>
      <c r="AY499" s="18"/>
      <c r="AZ499" s="18">
        <v>0</v>
      </c>
      <c r="BA499" s="18">
        <v>0</v>
      </c>
      <c r="BB499" s="18">
        <v>0</v>
      </c>
      <c r="BC499" s="18"/>
      <c r="BD499" s="18"/>
      <c r="BE499" s="18"/>
      <c r="BF499" s="18"/>
      <c r="BG499" s="18"/>
      <c r="BH499" s="18"/>
      <c r="BI499" s="18"/>
      <c r="BJ499" s="18"/>
      <c r="BK499" s="18"/>
      <c r="BL499" s="18"/>
      <c r="BM499" s="18"/>
      <c r="BN499" s="18"/>
      <c r="BO499" s="18"/>
      <c r="BP499" s="18"/>
      <c r="BQ499" s="18"/>
      <c r="BR499" s="18"/>
      <c r="BS499" s="18"/>
      <c r="BT499" s="18"/>
      <c r="BU499" s="18"/>
      <c r="BV499" s="18"/>
      <c r="BW499" s="18"/>
      <c r="BX499" s="18"/>
      <c r="BY499" s="18"/>
      <c r="BZ499" s="18"/>
      <c r="CA499" s="18"/>
      <c r="CB499" s="18"/>
      <c r="CC499" s="18"/>
      <c r="CD499" s="18"/>
      <c r="CE499" s="18"/>
      <c r="CF499" s="18"/>
      <c r="CG499" s="18"/>
      <c r="CH499" s="18"/>
      <c r="CI499" s="18"/>
      <c r="CJ499" s="18" t="s">
        <v>5233</v>
      </c>
      <c r="CK499" s="18" t="s">
        <v>5484</v>
      </c>
      <c r="CL499" s="18"/>
      <c r="CM499" s="18"/>
      <c r="CN499" s="18"/>
      <c r="CO499" s="21"/>
      <c r="CP499" s="18" t="s">
        <v>5073</v>
      </c>
      <c r="CQ499" s="18"/>
      <c r="CR499" s="21"/>
      <c r="CS499" s="18"/>
      <c r="CT499" s="31"/>
      <c r="CU499" s="33"/>
      <c r="CV499" s="67" t="str">
        <f>FLEET7[[#This Row],[Category]]</f>
        <v>Arrow Board</v>
      </c>
      <c r="CW499" s="22" t="str">
        <f t="shared" si="14"/>
        <v>RTX-AB019</v>
      </c>
      <c r="CX499" s="22" t="str">
        <f>IFERROR(TRIM(MID(FLEET7[[#This Row],[Secondary Asset Identifier]], FIND(" - ", FLEET7[[#This Row],[Secondary Asset Identifier]]) + 3, LEN(FLEET7[[#This Row],[Secondary Asset Identifier]]))),FLEET7[[#This Row],[Emp ID]])</f>
        <v/>
      </c>
      <c r="CY49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499" s="22" t="str">
        <f>FLEET7[[#This Row],[Assigned]]</f>
        <v/>
      </c>
      <c r="DA499" s="22" t="str">
        <f t="shared" si="15"/>
        <v>RTX-AB019</v>
      </c>
    </row>
    <row r="500" spans="1:105" x14ac:dyDescent="0.3">
      <c r="A500" s="17" t="s">
        <v>5060</v>
      </c>
      <c r="B500" s="18" t="s">
        <v>5061</v>
      </c>
      <c r="C500" s="18" t="s">
        <v>548</v>
      </c>
      <c r="D500" s="18" t="s">
        <v>5062</v>
      </c>
      <c r="E500" s="18" t="s">
        <v>574</v>
      </c>
      <c r="F500" s="18" t="s">
        <v>630</v>
      </c>
      <c r="G500" s="18">
        <v>2013</v>
      </c>
      <c r="H500" s="18" t="s">
        <v>5074</v>
      </c>
      <c r="I500" s="19" t="s">
        <v>5558</v>
      </c>
      <c r="J500" s="18"/>
      <c r="K500" s="20">
        <v>45784.699768518498</v>
      </c>
      <c r="L500" s="18" t="s">
        <v>5526</v>
      </c>
      <c r="M500" s="18"/>
      <c r="N500" s="18"/>
      <c r="O500" s="18"/>
      <c r="P500" s="18"/>
      <c r="Q500" s="18"/>
      <c r="R500" s="18" t="s">
        <v>5066</v>
      </c>
      <c r="S500" s="18"/>
      <c r="T500" s="18" t="s">
        <v>5067</v>
      </c>
      <c r="U500" s="18" t="s">
        <v>1507</v>
      </c>
      <c r="V500" s="18">
        <v>1013</v>
      </c>
      <c r="W500" s="18">
        <v>327964.2</v>
      </c>
      <c r="X500" s="18">
        <v>327964.2</v>
      </c>
      <c r="Y500" s="18">
        <v>2646</v>
      </c>
      <c r="Z500" s="18">
        <v>2646</v>
      </c>
      <c r="AA500" s="18" t="s">
        <v>5559</v>
      </c>
      <c r="AB500" s="18" t="s">
        <v>629</v>
      </c>
      <c r="AC500" s="18"/>
      <c r="AD500" s="18" t="s">
        <v>628</v>
      </c>
      <c r="AE500" s="18" t="s">
        <v>5069</v>
      </c>
      <c r="AF500" s="18"/>
      <c r="AG500" s="18"/>
      <c r="AH500" s="18" t="s">
        <v>627</v>
      </c>
      <c r="AI500" s="18"/>
      <c r="AJ500" s="18"/>
      <c r="AK500" s="18"/>
      <c r="AL500" s="18"/>
      <c r="AM500" s="18"/>
      <c r="AN500" s="18"/>
      <c r="AO500" s="18" t="s">
        <v>5070</v>
      </c>
      <c r="AP500" s="18" t="s">
        <v>5071</v>
      </c>
      <c r="AQ500" s="18">
        <v>0</v>
      </c>
      <c r="AR500" s="18">
        <v>0</v>
      </c>
      <c r="AS500" s="18" t="s">
        <v>5879</v>
      </c>
      <c r="AT500" s="18">
        <v>0</v>
      </c>
      <c r="AU500" s="18">
        <v>0</v>
      </c>
      <c r="AV500" s="18">
        <v>0</v>
      </c>
      <c r="AW500" s="18">
        <v>0</v>
      </c>
      <c r="AX500" s="18" t="s">
        <v>4588</v>
      </c>
      <c r="AY500" s="18" t="s">
        <v>5218</v>
      </c>
      <c r="AZ500" s="18">
        <v>81030.3</v>
      </c>
      <c r="BA500" s="18">
        <v>0</v>
      </c>
      <c r="BB500" s="18">
        <v>0</v>
      </c>
      <c r="BC500" s="18"/>
      <c r="BD500" s="18"/>
      <c r="BE500" s="18"/>
      <c r="BF500" s="18"/>
      <c r="BG500" s="18"/>
      <c r="BH500" s="18"/>
      <c r="BI500" s="18"/>
      <c r="BJ500" s="18"/>
      <c r="BK500" s="18"/>
      <c r="BL500" s="18"/>
      <c r="BM500" s="18"/>
      <c r="BN500" s="18"/>
      <c r="BO500" s="18"/>
      <c r="BP500" s="18"/>
      <c r="BQ500" s="18"/>
      <c r="BR500" s="18"/>
      <c r="BS500" s="18"/>
      <c r="BT500" s="18"/>
      <c r="BU500" s="18"/>
      <c r="BV500" s="18"/>
      <c r="BW500" s="18"/>
      <c r="BX500" s="18"/>
      <c r="BY500" s="18"/>
      <c r="BZ500" s="18"/>
      <c r="CA500" s="18"/>
      <c r="CB500" s="18"/>
      <c r="CC500" s="18"/>
      <c r="CD500" s="18" t="s">
        <v>5560</v>
      </c>
      <c r="CE500" s="18" t="s">
        <v>1018</v>
      </c>
      <c r="CF500" s="18" t="s">
        <v>5561</v>
      </c>
      <c r="CG500" s="18"/>
      <c r="CH500" s="18" t="s">
        <v>5562</v>
      </c>
      <c r="CI500" s="18"/>
      <c r="CJ500" s="18" t="s">
        <v>5076</v>
      </c>
      <c r="CK500" s="18" t="s">
        <v>5563</v>
      </c>
      <c r="CL500" s="18"/>
      <c r="CM500" s="18"/>
      <c r="CN500" s="18"/>
      <c r="CO500" s="21">
        <v>45839</v>
      </c>
      <c r="CP500" s="18" t="s">
        <v>5073</v>
      </c>
      <c r="CQ500" s="18"/>
      <c r="CR500" s="21"/>
      <c r="CS500" s="18"/>
      <c r="CT500" s="31"/>
      <c r="CU500" s="33"/>
      <c r="CV500" s="67" t="str">
        <f>FLEET7[[#This Row],[Category]]</f>
        <v>Heavy Truck</v>
      </c>
      <c r="CW500" s="22" t="str">
        <f t="shared" si="14"/>
        <v>S-07</v>
      </c>
      <c r="CX500" s="22" t="str">
        <f>IFERROR(TRIM(MID(FLEET7[[#This Row],[Secondary Asset Identifier]], FIND(" - ", FLEET7[[#This Row],[Secondary Asset Identifier]]) + 3, LEN(FLEET7[[#This Row],[Secondary Asset Identifier]]))),FLEET7[[#This Row],[Emp ID]])</f>
        <v/>
      </c>
      <c r="CY50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0" s="22" t="str">
        <f>FLEET7[[#This Row],[Assigned]]</f>
        <v/>
      </c>
      <c r="DA500" s="22" t="str">
        <f t="shared" si="15"/>
        <v>S-07</v>
      </c>
    </row>
    <row r="501" spans="1:105" x14ac:dyDescent="0.3">
      <c r="A501" s="17" t="s">
        <v>5060</v>
      </c>
      <c r="B501" s="18" t="s">
        <v>5061</v>
      </c>
      <c r="C501" s="18" t="s">
        <v>330</v>
      </c>
      <c r="D501" s="18" t="s">
        <v>5062</v>
      </c>
      <c r="E501" s="18" t="s">
        <v>574</v>
      </c>
      <c r="F501" s="18" t="s">
        <v>626</v>
      </c>
      <c r="G501" s="18">
        <v>2016</v>
      </c>
      <c r="H501" s="18" t="s">
        <v>5074</v>
      </c>
      <c r="I501" s="19"/>
      <c r="J501" s="18"/>
      <c r="K501" s="20">
        <v>45789.427847222199</v>
      </c>
      <c r="L501" s="18" t="s">
        <v>5065</v>
      </c>
      <c r="M501" s="18"/>
      <c r="N501" s="18"/>
      <c r="O501" s="18"/>
      <c r="P501" s="18"/>
      <c r="Q501" s="18"/>
      <c r="R501" s="18" t="s">
        <v>8581</v>
      </c>
      <c r="S501" s="18"/>
      <c r="T501" s="18" t="s">
        <v>5067</v>
      </c>
      <c r="U501" s="18" t="s">
        <v>5068</v>
      </c>
      <c r="V501" s="18">
        <v>1008</v>
      </c>
      <c r="W501" s="18">
        <v>329084.09999999998</v>
      </c>
      <c r="X501" s="18">
        <v>329084.09999999998</v>
      </c>
      <c r="Y501" s="18">
        <v>13734</v>
      </c>
      <c r="Z501" s="18">
        <v>13734</v>
      </c>
      <c r="AA501" s="18" t="s">
        <v>5075</v>
      </c>
      <c r="AB501" s="18" t="s">
        <v>625</v>
      </c>
      <c r="AC501" s="18"/>
      <c r="AD501" s="18" t="s">
        <v>624</v>
      </c>
      <c r="AE501" s="18" t="s">
        <v>5069</v>
      </c>
      <c r="AF501" s="18"/>
      <c r="AG501" s="18"/>
      <c r="AH501" s="18"/>
      <c r="AI501" s="18"/>
      <c r="AJ501" s="18"/>
      <c r="AK501" s="18"/>
      <c r="AL501" s="18"/>
      <c r="AM501" s="18"/>
      <c r="AN501" s="18"/>
      <c r="AO501" s="18" t="s">
        <v>5070</v>
      </c>
      <c r="AP501" s="18" t="s">
        <v>5071</v>
      </c>
      <c r="AQ501" s="18">
        <v>0</v>
      </c>
      <c r="AR501" s="18">
        <v>0</v>
      </c>
      <c r="AS501" s="18" t="s">
        <v>5879</v>
      </c>
      <c r="AT501" s="18">
        <v>0</v>
      </c>
      <c r="AU501" s="18">
        <v>0</v>
      </c>
      <c r="AV501" s="18">
        <v>0</v>
      </c>
      <c r="AW501" s="18">
        <v>0</v>
      </c>
      <c r="AX501" s="18" t="s">
        <v>4589</v>
      </c>
      <c r="AY501" s="18"/>
      <c r="AZ501" s="18">
        <v>0</v>
      </c>
      <c r="BA501" s="18">
        <v>0</v>
      </c>
      <c r="BB501" s="18">
        <v>0</v>
      </c>
      <c r="BC501" s="18"/>
      <c r="BD501" s="18"/>
      <c r="BE501" s="18"/>
      <c r="BF501" s="18"/>
      <c r="BG501" s="18"/>
      <c r="BH501" s="18"/>
      <c r="BI501" s="18"/>
      <c r="BJ501" s="18"/>
      <c r="BK501" s="18"/>
      <c r="BL501" s="18"/>
      <c r="BM501" s="18"/>
      <c r="BN501" s="18"/>
      <c r="BO501" s="18"/>
      <c r="BP501" s="18"/>
      <c r="BQ501" s="18"/>
      <c r="BR501" s="18"/>
      <c r="BS501" s="18"/>
      <c r="BT501" s="18"/>
      <c r="BU501" s="18"/>
      <c r="BV501" s="18"/>
      <c r="BW501" s="18"/>
      <c r="BX501" s="18"/>
      <c r="BY501" s="18"/>
      <c r="BZ501" s="18"/>
      <c r="CA501" s="18"/>
      <c r="CB501" s="18"/>
      <c r="CC501" s="18"/>
      <c r="CD501" s="18"/>
      <c r="CE501" s="18"/>
      <c r="CF501" s="18"/>
      <c r="CG501" s="18"/>
      <c r="CH501" s="18"/>
      <c r="CI501" s="18"/>
      <c r="CJ501" s="18" t="s">
        <v>5076</v>
      </c>
      <c r="CK501" s="18" t="s">
        <v>5077</v>
      </c>
      <c r="CL501" s="18"/>
      <c r="CM501" s="18"/>
      <c r="CN501" s="18"/>
      <c r="CO501" s="21">
        <v>45900</v>
      </c>
      <c r="CP501" s="21" t="s">
        <v>5073</v>
      </c>
      <c r="CQ501" s="18"/>
      <c r="CR501" s="21"/>
      <c r="CS501" s="18"/>
      <c r="CT501" s="31"/>
      <c r="CU501" s="33"/>
      <c r="CV501" s="67" t="str">
        <f>FLEET7[[#This Row],[Category]]</f>
        <v>Heavy Truck</v>
      </c>
      <c r="CW501" s="22" t="str">
        <f t="shared" si="14"/>
        <v>S-09</v>
      </c>
      <c r="CX501" s="22" t="str">
        <f>IFERROR(TRIM(MID(FLEET7[[#This Row],[Secondary Asset Identifier]], FIND(" - ", FLEET7[[#This Row],[Secondary Asset Identifier]]) + 3, LEN(FLEET7[[#This Row],[Secondary Asset Identifier]]))),FLEET7[[#This Row],[Emp ID]])</f>
        <v/>
      </c>
      <c r="CY50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1" s="22" t="str">
        <f>FLEET7[[#This Row],[Assigned]]</f>
        <v/>
      </c>
      <c r="DA501" s="22" t="str">
        <f t="shared" si="15"/>
        <v>S-09</v>
      </c>
    </row>
    <row r="502" spans="1:105" x14ac:dyDescent="0.3">
      <c r="A502" s="17" t="s">
        <v>5060</v>
      </c>
      <c r="B502" s="18" t="s">
        <v>5061</v>
      </c>
      <c r="C502" s="18" t="s">
        <v>5995</v>
      </c>
      <c r="D502" s="18" t="s">
        <v>5062</v>
      </c>
      <c r="E502" s="18" t="s">
        <v>606</v>
      </c>
      <c r="F502" s="18" t="s">
        <v>1014</v>
      </c>
      <c r="G502" s="18">
        <v>2025</v>
      </c>
      <c r="H502" s="18" t="s">
        <v>5074</v>
      </c>
      <c r="I502" s="19" t="s">
        <v>5558</v>
      </c>
      <c r="J502" s="18"/>
      <c r="K502" s="20">
        <v>45789.1340277778</v>
      </c>
      <c r="L502" s="18" t="s">
        <v>5526</v>
      </c>
      <c r="M502" s="18"/>
      <c r="N502" s="18"/>
      <c r="O502" s="18"/>
      <c r="P502" s="18"/>
      <c r="Q502" s="18"/>
      <c r="R502" s="18" t="s">
        <v>5066</v>
      </c>
      <c r="S502" s="18"/>
      <c r="T502" s="18" t="s">
        <v>5067</v>
      </c>
      <c r="U502" s="18" t="s">
        <v>5068</v>
      </c>
      <c r="V502" s="18">
        <v>220</v>
      </c>
      <c r="W502" s="18">
        <v>34376.800000000003</v>
      </c>
      <c r="X502" s="18">
        <v>34376.800000000003</v>
      </c>
      <c r="Y502" s="18">
        <v>1477</v>
      </c>
      <c r="Z502" s="18">
        <v>1477</v>
      </c>
      <c r="AA502" s="18" t="s">
        <v>5995</v>
      </c>
      <c r="AB502" s="18" t="s">
        <v>5996</v>
      </c>
      <c r="AC502" s="18"/>
      <c r="AD502" s="18" t="s">
        <v>5997</v>
      </c>
      <c r="AE502" s="18" t="s">
        <v>5069</v>
      </c>
      <c r="AF502" s="18"/>
      <c r="AG502" s="18"/>
      <c r="AH502" s="18" t="s">
        <v>5998</v>
      </c>
      <c r="AI502" s="18"/>
      <c r="AJ502" s="18"/>
      <c r="AK502" s="18"/>
      <c r="AL502" s="18"/>
      <c r="AM502" s="18"/>
      <c r="AN502" s="18"/>
      <c r="AO502" s="18" t="s">
        <v>5070</v>
      </c>
      <c r="AP502" s="18"/>
      <c r="AQ502" s="18">
        <v>48740</v>
      </c>
      <c r="AR502" s="18">
        <v>0</v>
      </c>
      <c r="AS502" s="18" t="s">
        <v>5879</v>
      </c>
      <c r="AT502" s="18">
        <v>0</v>
      </c>
      <c r="AU502" s="18">
        <v>0</v>
      </c>
      <c r="AV502" s="18">
        <v>0</v>
      </c>
      <c r="AW502" s="18">
        <v>0</v>
      </c>
      <c r="AX502" s="18" t="s">
        <v>5999</v>
      </c>
      <c r="AY502" s="18" t="s">
        <v>6000</v>
      </c>
      <c r="AZ502" s="18">
        <v>223357.65</v>
      </c>
      <c r="BA502" s="18"/>
      <c r="BB502" s="18"/>
      <c r="BC502" s="18"/>
      <c r="BD502" s="18"/>
      <c r="BE502" s="18"/>
      <c r="BF502" s="18"/>
      <c r="BG502" s="18"/>
      <c r="BH502" s="18"/>
      <c r="BI502" s="18"/>
      <c r="BJ502" s="18"/>
      <c r="BK502" s="18"/>
      <c r="BL502" s="18"/>
      <c r="BM502" s="18"/>
      <c r="BN502" s="18"/>
      <c r="BO502" s="18"/>
      <c r="BP502" s="18"/>
      <c r="BQ502" s="18"/>
      <c r="BR502" s="18"/>
      <c r="BS502" s="18"/>
      <c r="BT502" s="18"/>
      <c r="BU502" s="18"/>
      <c r="BV502" s="18"/>
      <c r="BW502" s="18"/>
      <c r="BX502" s="18"/>
      <c r="BY502" s="18"/>
      <c r="BZ502" s="18"/>
      <c r="CA502" s="18"/>
      <c r="CB502" s="18"/>
      <c r="CC502" s="18"/>
      <c r="CD502" s="18"/>
      <c r="CE502" s="18"/>
      <c r="CF502" s="18"/>
      <c r="CG502" s="18"/>
      <c r="CH502" s="18"/>
      <c r="CI502" s="18"/>
      <c r="CJ502" s="18" t="s">
        <v>5076</v>
      </c>
      <c r="CK502" s="18" t="s">
        <v>7600</v>
      </c>
      <c r="CL502" s="18">
        <v>2</v>
      </c>
      <c r="CM502" s="18"/>
      <c r="CN502" s="18"/>
      <c r="CO502" s="21">
        <v>45900</v>
      </c>
      <c r="CP502" s="21" t="s">
        <v>5079</v>
      </c>
      <c r="CQ502" s="18"/>
      <c r="CR502" s="21"/>
      <c r="CS502" s="18"/>
      <c r="CT502" s="31"/>
      <c r="CU502" s="33"/>
      <c r="CV502" s="67" t="str">
        <f>FLEET7[[#This Row],[Category]]</f>
        <v>Heavy Truck</v>
      </c>
      <c r="CW502" s="22" t="str">
        <f t="shared" si="14"/>
        <v>S-10</v>
      </c>
      <c r="CX502" s="22" t="str">
        <f>IFERROR(TRIM(MID(FLEET7[[#This Row],[Secondary Asset Identifier]], FIND(" - ", FLEET7[[#This Row],[Secondary Asset Identifier]]) + 3, LEN(FLEET7[[#This Row],[Secondary Asset Identifier]]))),FLEET7[[#This Row],[Emp ID]])</f>
        <v/>
      </c>
      <c r="CY50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2" s="22" t="str">
        <f>FLEET7[[#This Row],[Assigned]]</f>
        <v/>
      </c>
      <c r="DA502" s="22" t="str">
        <f t="shared" si="15"/>
        <v>S-10</v>
      </c>
    </row>
    <row r="503" spans="1:105" x14ac:dyDescent="0.3">
      <c r="A503" s="17" t="s">
        <v>5060</v>
      </c>
      <c r="B503" s="18" t="s">
        <v>5061</v>
      </c>
      <c r="C503" s="18" t="s">
        <v>8309</v>
      </c>
      <c r="D503" s="18" t="s">
        <v>5062</v>
      </c>
      <c r="E503" s="18" t="s">
        <v>591</v>
      </c>
      <c r="F503" s="18" t="s">
        <v>8310</v>
      </c>
      <c r="G503" s="18">
        <v>2017</v>
      </c>
      <c r="H503" s="18" t="s">
        <v>5074</v>
      </c>
      <c r="I503" s="19" t="s">
        <v>5558</v>
      </c>
      <c r="J503" s="18"/>
      <c r="K503" s="20">
        <v>45788.6311921296</v>
      </c>
      <c r="L503" s="18" t="s">
        <v>5191</v>
      </c>
      <c r="M503" s="18"/>
      <c r="N503" s="18"/>
      <c r="O503" s="18"/>
      <c r="P503" s="18"/>
      <c r="Q503" s="18"/>
      <c r="R503" s="18" t="s">
        <v>5066</v>
      </c>
      <c r="S503" s="18"/>
      <c r="T503" s="18" t="s">
        <v>5067</v>
      </c>
      <c r="U503" s="18" t="s">
        <v>8096</v>
      </c>
      <c r="V503" s="18">
        <v>101</v>
      </c>
      <c r="W503" s="18">
        <v>242351</v>
      </c>
      <c r="X503" s="18">
        <v>242351</v>
      </c>
      <c r="Y503" s="18">
        <v>14071</v>
      </c>
      <c r="Z503" s="18">
        <v>14071</v>
      </c>
      <c r="AA503" s="18"/>
      <c r="AB503" s="18" t="s">
        <v>8311</v>
      </c>
      <c r="AC503" s="18"/>
      <c r="AD503" s="18" t="s">
        <v>8582</v>
      </c>
      <c r="AE503" s="18" t="s">
        <v>5069</v>
      </c>
      <c r="AF503" s="18"/>
      <c r="AG503" s="18"/>
      <c r="AH503" s="18"/>
      <c r="AI503" s="18"/>
      <c r="AJ503" s="18"/>
      <c r="AK503" s="18"/>
      <c r="AL503" s="18"/>
      <c r="AM503" s="18"/>
      <c r="AN503" s="18"/>
      <c r="AO503" s="18" t="s">
        <v>5070</v>
      </c>
      <c r="AP503" s="18"/>
      <c r="AQ503" s="18">
        <v>0</v>
      </c>
      <c r="AR503" s="18">
        <v>0</v>
      </c>
      <c r="AS503" s="18" t="s">
        <v>5879</v>
      </c>
      <c r="AT503" s="18">
        <v>0</v>
      </c>
      <c r="AU503" s="18">
        <v>0</v>
      </c>
      <c r="AV503" s="18">
        <v>0</v>
      </c>
      <c r="AW503" s="18">
        <v>0</v>
      </c>
      <c r="AX503" s="18" t="s">
        <v>8583</v>
      </c>
      <c r="AY503" s="18"/>
      <c r="AZ503" s="18"/>
      <c r="BA503" s="18"/>
      <c r="BB503" s="18"/>
      <c r="BC503" s="18"/>
      <c r="BD503" s="18"/>
      <c r="BE503" s="18"/>
      <c r="BF503" s="18"/>
      <c r="BG503" s="18"/>
      <c r="BH503" s="18"/>
      <c r="BI503" s="18"/>
      <c r="BJ503" s="18"/>
      <c r="BK503" s="18"/>
      <c r="BL503" s="18"/>
      <c r="BM503" s="18"/>
      <c r="BN503" s="18"/>
      <c r="BO503" s="18"/>
      <c r="BP503" s="18"/>
      <c r="BQ503" s="18"/>
      <c r="BR503" s="18"/>
      <c r="BS503" s="18"/>
      <c r="BT503" s="18"/>
      <c r="BU503" s="18"/>
      <c r="BV503" s="18"/>
      <c r="BW503" s="18"/>
      <c r="BX503" s="18"/>
      <c r="BY503" s="18"/>
      <c r="BZ503" s="18"/>
      <c r="CA503" s="18"/>
      <c r="CB503" s="18"/>
      <c r="CC503" s="18"/>
      <c r="CD503" s="18"/>
      <c r="CE503" s="18"/>
      <c r="CF503" s="18"/>
      <c r="CG503" s="18"/>
      <c r="CH503" s="18"/>
      <c r="CI503" s="18"/>
      <c r="CJ503" s="18" t="s">
        <v>5076</v>
      </c>
      <c r="CK503" s="18" t="s">
        <v>8312</v>
      </c>
      <c r="CL503" s="18">
        <v>4</v>
      </c>
      <c r="CM503" s="18"/>
      <c r="CN503" s="18"/>
      <c r="CO503" s="21">
        <v>46081</v>
      </c>
      <c r="CP503" s="18" t="s">
        <v>5079</v>
      </c>
      <c r="CQ503" s="18"/>
      <c r="CR503" s="21"/>
      <c r="CS503" s="18"/>
      <c r="CT503" s="31"/>
      <c r="CU503" s="33"/>
      <c r="CV503" s="67" t="str">
        <f>FLEET7[[#This Row],[Category]]</f>
        <v>Heavy Truck</v>
      </c>
      <c r="CW503" s="22" t="str">
        <f t="shared" si="14"/>
        <v>S-11</v>
      </c>
      <c r="CX503" s="22" t="str">
        <f>IFERROR(TRIM(MID(FLEET7[[#This Row],[Secondary Asset Identifier]], FIND(" - ", FLEET7[[#This Row],[Secondary Asset Identifier]]) + 3, LEN(FLEET7[[#This Row],[Secondary Asset Identifier]]))),FLEET7[[#This Row],[Emp ID]])</f>
        <v/>
      </c>
      <c r="CY50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3" s="22" t="str">
        <f>FLEET7[[#This Row],[Assigned]]</f>
        <v/>
      </c>
      <c r="DA503" s="22" t="str">
        <f t="shared" si="15"/>
        <v>S-11</v>
      </c>
    </row>
    <row r="504" spans="1:105" x14ac:dyDescent="0.3">
      <c r="A504" s="17" t="s">
        <v>5060</v>
      </c>
      <c r="B504" s="18" t="s">
        <v>5061</v>
      </c>
      <c r="C504" s="18" t="s">
        <v>8313</v>
      </c>
      <c r="D504" s="18" t="s">
        <v>5062</v>
      </c>
      <c r="E504" s="18" t="s">
        <v>591</v>
      </c>
      <c r="F504" s="18" t="s">
        <v>8310</v>
      </c>
      <c r="G504" s="18">
        <v>2017</v>
      </c>
      <c r="H504" s="18" t="s">
        <v>5074</v>
      </c>
      <c r="I504" s="19"/>
      <c r="J504" s="18"/>
      <c r="K504" s="20">
        <v>45789.3648032407</v>
      </c>
      <c r="L504" s="18" t="s">
        <v>5191</v>
      </c>
      <c r="M504" s="18"/>
      <c r="N504" s="18"/>
      <c r="O504" s="18"/>
      <c r="P504" s="18"/>
      <c r="Q504" s="18"/>
      <c r="R504" s="18" t="s">
        <v>5066</v>
      </c>
      <c r="S504" s="18"/>
      <c r="T504" s="18" t="s">
        <v>5067</v>
      </c>
      <c r="U504" s="18" t="s">
        <v>1456</v>
      </c>
      <c r="V504" s="18">
        <v>55</v>
      </c>
      <c r="W504" s="18">
        <v>317874</v>
      </c>
      <c r="X504" s="18">
        <v>317874</v>
      </c>
      <c r="Y504" s="18">
        <v>12910</v>
      </c>
      <c r="Z504" s="18">
        <v>12910</v>
      </c>
      <c r="AA504" s="18"/>
      <c r="AB504" s="18" t="s">
        <v>8314</v>
      </c>
      <c r="AC504" s="18"/>
      <c r="AD504" s="18" t="s">
        <v>8584</v>
      </c>
      <c r="AE504" s="18" t="s">
        <v>5069</v>
      </c>
      <c r="AF504" s="18"/>
      <c r="AG504" s="18"/>
      <c r="AH504" s="18"/>
      <c r="AI504" s="18"/>
      <c r="AJ504" s="18"/>
      <c r="AK504" s="18"/>
      <c r="AL504" s="18"/>
      <c r="AM504" s="18"/>
      <c r="AN504" s="18"/>
      <c r="AO504" s="18" t="s">
        <v>5070</v>
      </c>
      <c r="AP504" s="18"/>
      <c r="AQ504" s="18">
        <v>0</v>
      </c>
      <c r="AR504" s="18">
        <v>0</v>
      </c>
      <c r="AS504" s="18" t="s">
        <v>5879</v>
      </c>
      <c r="AT504" s="18">
        <v>0</v>
      </c>
      <c r="AU504" s="18">
        <v>0</v>
      </c>
      <c r="AV504" s="18">
        <v>0</v>
      </c>
      <c r="AW504" s="18">
        <v>0</v>
      </c>
      <c r="AX504" s="18" t="s">
        <v>8585</v>
      </c>
      <c r="AY504" s="18"/>
      <c r="AZ504" s="18"/>
      <c r="BA504" s="18"/>
      <c r="BB504" s="18"/>
      <c r="BC504" s="18"/>
      <c r="BD504" s="18"/>
      <c r="BE504" s="18"/>
      <c r="BF504" s="18"/>
      <c r="BG504" s="18"/>
      <c r="BH504" s="18"/>
      <c r="BI504" s="18"/>
      <c r="BJ504" s="18"/>
      <c r="BK504" s="18"/>
      <c r="BL504" s="18"/>
      <c r="BM504" s="18"/>
      <c r="BN504" s="18"/>
      <c r="BO504" s="18"/>
      <c r="BP504" s="18"/>
      <c r="BQ504" s="18"/>
      <c r="BR504" s="18"/>
      <c r="BS504" s="18"/>
      <c r="BT504" s="18"/>
      <c r="BU504" s="18"/>
      <c r="BV504" s="18"/>
      <c r="BW504" s="18"/>
      <c r="BX504" s="18"/>
      <c r="BY504" s="18"/>
      <c r="BZ504" s="18"/>
      <c r="CA504" s="18"/>
      <c r="CB504" s="18"/>
      <c r="CC504" s="18"/>
      <c r="CD504" s="18"/>
      <c r="CE504" s="18"/>
      <c r="CF504" s="18"/>
      <c r="CG504" s="18"/>
      <c r="CH504" s="18"/>
      <c r="CI504" s="18"/>
      <c r="CJ504" s="18" t="s">
        <v>5076</v>
      </c>
      <c r="CK504" s="18" t="s">
        <v>8315</v>
      </c>
      <c r="CL504" s="18">
        <v>4</v>
      </c>
      <c r="CM504" s="18"/>
      <c r="CN504" s="18"/>
      <c r="CO504" s="21"/>
      <c r="CP504" s="21" t="s">
        <v>5079</v>
      </c>
      <c r="CQ504" s="18"/>
      <c r="CR504" s="21"/>
      <c r="CS504" s="18"/>
      <c r="CT504" s="31"/>
      <c r="CU504" s="33"/>
      <c r="CV504" s="67" t="str">
        <f>FLEET7[[#This Row],[Category]]</f>
        <v>Heavy Truck</v>
      </c>
      <c r="CW504" s="22" t="str">
        <f t="shared" si="14"/>
        <v>S-12</v>
      </c>
      <c r="CX504" s="22" t="str">
        <f>IFERROR(TRIM(MID(FLEET7[[#This Row],[Secondary Asset Identifier]], FIND(" - ", FLEET7[[#This Row],[Secondary Asset Identifier]]) + 3, LEN(FLEET7[[#This Row],[Secondary Asset Identifier]]))),FLEET7[[#This Row],[Emp ID]])</f>
        <v/>
      </c>
      <c r="CY50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4" s="22" t="str">
        <f>FLEET7[[#This Row],[Assigned]]</f>
        <v/>
      </c>
      <c r="DA504" s="22" t="str">
        <f t="shared" si="15"/>
        <v>S-12</v>
      </c>
    </row>
    <row r="505" spans="1:105" x14ac:dyDescent="0.3">
      <c r="A505" s="17" t="s">
        <v>5060</v>
      </c>
      <c r="B505" s="18" t="s">
        <v>5061</v>
      </c>
      <c r="C505" s="18" t="s">
        <v>8316</v>
      </c>
      <c r="D505" s="18" t="s">
        <v>5062</v>
      </c>
      <c r="E505" s="18" t="s">
        <v>591</v>
      </c>
      <c r="F505" s="18" t="s">
        <v>8317</v>
      </c>
      <c r="G505" s="18">
        <v>2018</v>
      </c>
      <c r="H505" s="18" t="s">
        <v>5074</v>
      </c>
      <c r="I505" s="19" t="s">
        <v>5558</v>
      </c>
      <c r="J505" s="18"/>
      <c r="K505" s="20"/>
      <c r="L505" s="18"/>
      <c r="M505" s="18"/>
      <c r="N505" s="18"/>
      <c r="O505" s="18"/>
      <c r="P505" s="18"/>
      <c r="Q505" s="18"/>
      <c r="R505" s="18"/>
      <c r="S505" s="18"/>
      <c r="T505" s="18" t="s">
        <v>5067</v>
      </c>
      <c r="U505" s="18" t="s">
        <v>5232</v>
      </c>
      <c r="V505" s="18"/>
      <c r="W505" s="18"/>
      <c r="X505" s="18"/>
      <c r="Y505" s="18"/>
      <c r="Z505" s="18"/>
      <c r="AA505" s="18" t="s">
        <v>8318</v>
      </c>
      <c r="AB505" s="18" t="s">
        <v>8319</v>
      </c>
      <c r="AC505" s="18"/>
      <c r="AD505" s="18" t="s">
        <v>8586</v>
      </c>
      <c r="AE505" s="18" t="s">
        <v>5069</v>
      </c>
      <c r="AF505" s="18"/>
      <c r="AG505" s="18"/>
      <c r="AH505" s="18" t="s">
        <v>8320</v>
      </c>
      <c r="AI505" s="18"/>
      <c r="AJ505" s="18"/>
      <c r="AK505" s="18"/>
      <c r="AL505" s="18"/>
      <c r="AM505" s="18"/>
      <c r="AN505" s="18"/>
      <c r="AO505" s="18" t="s">
        <v>5070</v>
      </c>
      <c r="AP505" s="18"/>
      <c r="AQ505" s="18">
        <v>0</v>
      </c>
      <c r="AR505" s="18">
        <v>0</v>
      </c>
      <c r="AS505" s="18" t="s">
        <v>5879</v>
      </c>
      <c r="AT505" s="18">
        <v>0</v>
      </c>
      <c r="AU505" s="18">
        <v>0</v>
      </c>
      <c r="AV505" s="18">
        <v>0</v>
      </c>
      <c r="AW505" s="18">
        <v>0</v>
      </c>
      <c r="AX505" s="18" t="s">
        <v>8587</v>
      </c>
      <c r="AY505" s="18" t="s">
        <v>8321</v>
      </c>
      <c r="AZ505" s="18">
        <v>67926.679999999993</v>
      </c>
      <c r="BA505" s="18"/>
      <c r="BB505" s="18"/>
      <c r="BC505" s="18"/>
      <c r="BD505" s="18"/>
      <c r="BE505" s="18"/>
      <c r="BF505" s="18"/>
      <c r="BG505" s="18"/>
      <c r="BH505" s="18"/>
      <c r="BI505" s="18"/>
      <c r="BJ505" s="18"/>
      <c r="BK505" s="18"/>
      <c r="BL505" s="18"/>
      <c r="BM505" s="18"/>
      <c r="BN505" s="18"/>
      <c r="BO505" s="18"/>
      <c r="BP505" s="18"/>
      <c r="BQ505" s="18"/>
      <c r="BR505" s="18"/>
      <c r="BS505" s="18"/>
      <c r="BT505" s="18"/>
      <c r="BU505" s="18"/>
      <c r="BV505" s="18"/>
      <c r="BW505" s="18"/>
      <c r="BX505" s="18"/>
      <c r="BY505" s="18"/>
      <c r="BZ505" s="18"/>
      <c r="CA505" s="18"/>
      <c r="CB505" s="18"/>
      <c r="CC505" s="18"/>
      <c r="CD505" s="18"/>
      <c r="CE505" s="18"/>
      <c r="CF505" s="18"/>
      <c r="CG505" s="18"/>
      <c r="CH505" s="18"/>
      <c r="CI505" s="18"/>
      <c r="CJ505" s="18"/>
      <c r="CK505" s="18"/>
      <c r="CL505" s="18">
        <v>4</v>
      </c>
      <c r="CM505" s="18"/>
      <c r="CN505" s="18"/>
      <c r="CO505" s="21"/>
      <c r="CP505" s="18" t="s">
        <v>5079</v>
      </c>
      <c r="CQ505" s="18"/>
      <c r="CR505" s="21"/>
      <c r="CS505" s="18"/>
      <c r="CT505" s="31"/>
      <c r="CU505" s="33"/>
      <c r="CV505" s="67" t="str">
        <f>FLEET7[[#This Row],[Category]]</f>
        <v>Heavy Truck</v>
      </c>
      <c r="CW505" s="22" t="str">
        <f t="shared" si="14"/>
        <v>S-13</v>
      </c>
      <c r="CX505" s="22" t="str">
        <f>IFERROR(TRIM(MID(FLEET7[[#This Row],[Secondary Asset Identifier]], FIND(" - ", FLEET7[[#This Row],[Secondary Asset Identifier]]) + 3, LEN(FLEET7[[#This Row],[Secondary Asset Identifier]]))),FLEET7[[#This Row],[Emp ID]])</f>
        <v>086733</v>
      </c>
      <c r="CY50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086733</v>
      </c>
      <c r="CZ505" s="22" t="str">
        <f>FLEET7[[#This Row],[Assigned]]</f>
        <v>086733</v>
      </c>
      <c r="DA505" s="22" t="str">
        <f t="shared" si="15"/>
        <v>S-13</v>
      </c>
    </row>
    <row r="506" spans="1:105" x14ac:dyDescent="0.3">
      <c r="A506" s="17" t="s">
        <v>5060</v>
      </c>
      <c r="B506" s="18" t="s">
        <v>5061</v>
      </c>
      <c r="C506" s="18" t="s">
        <v>8322</v>
      </c>
      <c r="D506" s="18" t="s">
        <v>5062</v>
      </c>
      <c r="E506" s="18" t="s">
        <v>591</v>
      </c>
      <c r="F506" s="18" t="s">
        <v>8317</v>
      </c>
      <c r="G506" s="18">
        <v>2018</v>
      </c>
      <c r="H506" s="18" t="s">
        <v>5074</v>
      </c>
      <c r="I506" s="19" t="s">
        <v>5558</v>
      </c>
      <c r="J506" s="18"/>
      <c r="K506" s="20"/>
      <c r="L506" s="18"/>
      <c r="M506" s="18"/>
      <c r="N506" s="18"/>
      <c r="O506" s="18"/>
      <c r="P506" s="18"/>
      <c r="Q506" s="18"/>
      <c r="R506" s="18"/>
      <c r="S506" s="18"/>
      <c r="T506" s="18" t="s">
        <v>5067</v>
      </c>
      <c r="U506" s="18" t="s">
        <v>5232</v>
      </c>
      <c r="V506" s="18"/>
      <c r="W506" s="18"/>
      <c r="X506" s="18"/>
      <c r="Y506" s="18"/>
      <c r="Z506" s="18"/>
      <c r="AA506" s="18" t="s">
        <v>8323</v>
      </c>
      <c r="AB506" s="18" t="s">
        <v>8324</v>
      </c>
      <c r="AC506" s="18"/>
      <c r="AD506" s="18" t="s">
        <v>8588</v>
      </c>
      <c r="AE506" s="18" t="s">
        <v>5069</v>
      </c>
      <c r="AF506" s="18"/>
      <c r="AG506" s="18"/>
      <c r="AH506" s="19" t="s">
        <v>8325</v>
      </c>
      <c r="AI506" s="18"/>
      <c r="AJ506" s="18"/>
      <c r="AK506" s="18"/>
      <c r="AL506" s="18"/>
      <c r="AM506" s="18"/>
      <c r="AN506" s="18"/>
      <c r="AO506" s="18" t="s">
        <v>5070</v>
      </c>
      <c r="AP506" s="18"/>
      <c r="AQ506" s="18">
        <v>0</v>
      </c>
      <c r="AR506" s="18">
        <v>0</v>
      </c>
      <c r="AS506" s="18" t="s">
        <v>5879</v>
      </c>
      <c r="AT506" s="18">
        <v>0</v>
      </c>
      <c r="AU506" s="18">
        <v>0</v>
      </c>
      <c r="AV506" s="18">
        <v>0</v>
      </c>
      <c r="AW506" s="18">
        <v>0</v>
      </c>
      <c r="AX506" s="18" t="s">
        <v>8589</v>
      </c>
      <c r="AY506" s="18" t="s">
        <v>8321</v>
      </c>
      <c r="AZ506" s="18">
        <v>67926.679999999993</v>
      </c>
      <c r="BA506" s="18"/>
      <c r="BB506" s="18"/>
      <c r="BC506" s="18"/>
      <c r="BD506" s="18"/>
      <c r="BE506" s="18"/>
      <c r="BF506" s="18"/>
      <c r="BG506" s="18"/>
      <c r="BH506" s="18"/>
      <c r="BI506" s="18"/>
      <c r="BJ506" s="18"/>
      <c r="BK506" s="18"/>
      <c r="BL506" s="18"/>
      <c r="BM506" s="18"/>
      <c r="BN506" s="18"/>
      <c r="BO506" s="18"/>
      <c r="BP506" s="18"/>
      <c r="BQ506" s="18"/>
      <c r="BR506" s="18"/>
      <c r="BS506" s="18"/>
      <c r="BT506" s="18"/>
      <c r="BU506" s="18"/>
      <c r="BV506" s="18"/>
      <c r="BW506" s="18"/>
      <c r="BX506" s="18"/>
      <c r="BY506" s="18"/>
      <c r="BZ506" s="18"/>
      <c r="CA506" s="18"/>
      <c r="CB506" s="18"/>
      <c r="CC506" s="18"/>
      <c r="CD506" s="18"/>
      <c r="CE506" s="18"/>
      <c r="CF506" s="18"/>
      <c r="CG506" s="18"/>
      <c r="CH506" s="18"/>
      <c r="CI506" s="18"/>
      <c r="CJ506" s="18"/>
      <c r="CK506" s="18"/>
      <c r="CL506" s="18">
        <v>4</v>
      </c>
      <c r="CM506" s="18"/>
      <c r="CN506" s="18"/>
      <c r="CO506" s="21"/>
      <c r="CP506" s="18" t="s">
        <v>5079</v>
      </c>
      <c r="CQ506" s="18"/>
      <c r="CR506" s="21"/>
      <c r="CS506" s="18"/>
      <c r="CT506" s="31"/>
      <c r="CU506" s="33"/>
      <c r="CV506" s="67" t="str">
        <f>FLEET7[[#This Row],[Category]]</f>
        <v>Heavy Truck</v>
      </c>
      <c r="CW506" s="22" t="str">
        <f t="shared" si="14"/>
        <v>S-14</v>
      </c>
      <c r="CX506" s="22" t="str">
        <f>IFERROR(TRIM(MID(FLEET7[[#This Row],[Secondary Asset Identifier]], FIND(" - ", FLEET7[[#This Row],[Secondary Asset Identifier]]) + 3, LEN(FLEET7[[#This Row],[Secondary Asset Identifier]]))),FLEET7[[#This Row],[Emp ID]])</f>
        <v>085764</v>
      </c>
      <c r="CY50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085764</v>
      </c>
      <c r="CZ506" s="22" t="str">
        <f>FLEET7[[#This Row],[Assigned]]</f>
        <v>085764</v>
      </c>
      <c r="DA506" s="22" t="str">
        <f t="shared" si="15"/>
        <v>S-14</v>
      </c>
    </row>
    <row r="507" spans="1:105" x14ac:dyDescent="0.3">
      <c r="A507" s="17" t="s">
        <v>5060</v>
      </c>
      <c r="B507" s="18" t="s">
        <v>5061</v>
      </c>
      <c r="C507" s="18" t="s">
        <v>476</v>
      </c>
      <c r="D507" s="18" t="s">
        <v>5121</v>
      </c>
      <c r="E507" s="18" t="s">
        <v>4591</v>
      </c>
      <c r="F507" s="18" t="s">
        <v>4592</v>
      </c>
      <c r="G507" s="18">
        <v>2016</v>
      </c>
      <c r="H507" s="18" t="s">
        <v>5525</v>
      </c>
      <c r="I507" s="19"/>
      <c r="J507" s="18"/>
      <c r="K507" s="20">
        <v>45771.691678240699</v>
      </c>
      <c r="L507" s="18" t="s">
        <v>5526</v>
      </c>
      <c r="M507" s="18"/>
      <c r="N507" s="18"/>
      <c r="O507" s="18"/>
      <c r="P507" s="18"/>
      <c r="Q507" s="18"/>
      <c r="R507" s="18" t="s">
        <v>6003</v>
      </c>
      <c r="S507" s="18"/>
      <c r="T507" s="18" t="s">
        <v>5067</v>
      </c>
      <c r="U507" s="18" t="s">
        <v>8421</v>
      </c>
      <c r="V507" s="18">
        <v>583</v>
      </c>
      <c r="W507" s="18">
        <v>122</v>
      </c>
      <c r="X507" s="18">
        <v>122</v>
      </c>
      <c r="Y507" s="18">
        <v>4855</v>
      </c>
      <c r="Z507" s="18">
        <v>4855</v>
      </c>
      <c r="AA507" s="18"/>
      <c r="AB507" s="18" t="s">
        <v>4590</v>
      </c>
      <c r="AC507" s="18"/>
      <c r="AD507" s="18"/>
      <c r="AE507" s="18"/>
      <c r="AF507" s="18"/>
      <c r="AG507" s="18"/>
      <c r="AH507" s="18" t="s">
        <v>4593</v>
      </c>
      <c r="AI507" s="18"/>
      <c r="AJ507" s="18"/>
      <c r="AK507" s="18"/>
      <c r="AL507" s="18"/>
      <c r="AM507" s="18"/>
      <c r="AN507" s="18"/>
      <c r="AO507" s="18" t="s">
        <v>5070</v>
      </c>
      <c r="AP507" s="18" t="s">
        <v>5071</v>
      </c>
      <c r="AQ507" s="18">
        <v>0</v>
      </c>
      <c r="AR507" s="18">
        <v>0</v>
      </c>
      <c r="AS507" s="18" t="s">
        <v>5879</v>
      </c>
      <c r="AT507" s="18">
        <v>0</v>
      </c>
      <c r="AU507" s="18">
        <v>0</v>
      </c>
      <c r="AV507" s="18">
        <v>0</v>
      </c>
      <c r="AW507" s="18">
        <v>0</v>
      </c>
      <c r="AX507" s="18"/>
      <c r="AY507" s="18"/>
      <c r="AZ507" s="18"/>
      <c r="BA507" s="18"/>
      <c r="BB507" s="18"/>
      <c r="BC507" s="18"/>
      <c r="BD507" s="18"/>
      <c r="BE507" s="18"/>
      <c r="BF507" s="18"/>
      <c r="BG507" s="18"/>
      <c r="BH507" s="18"/>
      <c r="BI507" s="18"/>
      <c r="BJ507" s="18"/>
      <c r="BK507" s="18"/>
      <c r="BL507" s="18"/>
      <c r="BM507" s="18"/>
      <c r="BN507" s="18"/>
      <c r="BO507" s="18"/>
      <c r="BP507" s="18"/>
      <c r="BQ507" s="18"/>
      <c r="BR507" s="18"/>
      <c r="BS507" s="18"/>
      <c r="BT507" s="18"/>
      <c r="BU507" s="18"/>
      <c r="BV507" s="18"/>
      <c r="BW507" s="18"/>
      <c r="BX507" s="18"/>
      <c r="BY507" s="18"/>
      <c r="BZ507" s="18"/>
      <c r="CA507" s="18"/>
      <c r="CB507" s="18"/>
      <c r="CC507" s="18"/>
      <c r="CD507" s="18"/>
      <c r="CE507" s="18"/>
      <c r="CF507" s="18"/>
      <c r="CG507" s="18"/>
      <c r="CH507" s="18"/>
      <c r="CI507" s="18"/>
      <c r="CJ507" s="18" t="s">
        <v>5125</v>
      </c>
      <c r="CK507" s="18" t="s">
        <v>5528</v>
      </c>
      <c r="CL507" s="18"/>
      <c r="CM507" s="18"/>
      <c r="CN507" s="18"/>
      <c r="CO507" s="21"/>
      <c r="CP507" s="18" t="s">
        <v>5079</v>
      </c>
      <c r="CQ507" s="18"/>
      <c r="CR507" s="21"/>
      <c r="CS507" s="18"/>
      <c r="CT507" s="31"/>
      <c r="CU507" s="33"/>
      <c r="CV507" s="67" t="str">
        <f>FLEET7[[#This Row],[Category]]</f>
        <v>Material Transfer Vehicle</v>
      </c>
      <c r="CW507" s="22" t="str">
        <f t="shared" si="14"/>
        <v>SB-01</v>
      </c>
      <c r="CX507" s="22" t="str">
        <f>IFERROR(TRIM(MID(FLEET7[[#This Row],[Secondary Asset Identifier]], FIND(" - ", FLEET7[[#This Row],[Secondary Asset Identifier]]) + 3, LEN(FLEET7[[#This Row],[Secondary Asset Identifier]]))),FLEET7[[#This Row],[Emp ID]])</f>
        <v/>
      </c>
      <c r="CY50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7" s="22" t="str">
        <f>FLEET7[[#This Row],[Assigned]]</f>
        <v/>
      </c>
      <c r="DA507" s="22" t="str">
        <f t="shared" si="15"/>
        <v>SB-01</v>
      </c>
    </row>
    <row r="508" spans="1:105" x14ac:dyDescent="0.3">
      <c r="A508" s="17" t="s">
        <v>5060</v>
      </c>
      <c r="B508" s="18" t="s">
        <v>5061</v>
      </c>
      <c r="C508" s="18" t="s">
        <v>8066</v>
      </c>
      <c r="D508" s="18" t="s">
        <v>5230</v>
      </c>
      <c r="E508" s="18" t="s">
        <v>4029</v>
      </c>
      <c r="F508" s="18" t="s">
        <v>8065</v>
      </c>
      <c r="G508" s="18">
        <v>2021</v>
      </c>
      <c r="H508" s="18" t="s">
        <v>8326</v>
      </c>
      <c r="I508" s="19"/>
      <c r="J508" s="18"/>
      <c r="K508" s="20">
        <v>45789.233287037001</v>
      </c>
      <c r="L508" s="18" t="s">
        <v>5191</v>
      </c>
      <c r="M508" s="18"/>
      <c r="N508" s="18"/>
      <c r="O508" s="18"/>
      <c r="P508" s="18"/>
      <c r="Q508" s="18"/>
      <c r="R508" s="18" t="s">
        <v>7755</v>
      </c>
      <c r="S508" s="18"/>
      <c r="T508" s="18" t="s">
        <v>5067</v>
      </c>
      <c r="U508" s="18" t="s">
        <v>5232</v>
      </c>
      <c r="V508" s="18">
        <v>69</v>
      </c>
      <c r="W508" s="18"/>
      <c r="X508" s="18"/>
      <c r="Y508" s="18">
        <v>0</v>
      </c>
      <c r="Z508" s="18">
        <v>0</v>
      </c>
      <c r="AA508" s="18"/>
      <c r="AB508" s="18" t="s">
        <v>8327</v>
      </c>
      <c r="AC508" s="18"/>
      <c r="AD508" s="18" t="s">
        <v>8328</v>
      </c>
      <c r="AE508" s="18" t="s">
        <v>5069</v>
      </c>
      <c r="AF508" s="18"/>
      <c r="AG508" s="18"/>
      <c r="AH508" s="19"/>
      <c r="AI508" s="18"/>
      <c r="AJ508" s="18"/>
      <c r="AK508" s="18"/>
      <c r="AL508" s="18"/>
      <c r="AM508" s="18"/>
      <c r="AN508" s="18"/>
      <c r="AO508" s="18" t="s">
        <v>5070</v>
      </c>
      <c r="AP508" s="18"/>
      <c r="AQ508" s="18">
        <v>0</v>
      </c>
      <c r="AR508" s="18">
        <v>0</v>
      </c>
      <c r="AS508" s="18" t="s">
        <v>5879</v>
      </c>
      <c r="AT508" s="18">
        <v>0</v>
      </c>
      <c r="AU508" s="18">
        <v>0</v>
      </c>
      <c r="AV508" s="18">
        <v>0</v>
      </c>
      <c r="AW508" s="18">
        <v>0</v>
      </c>
      <c r="AX508" s="18"/>
      <c r="AY508" s="18" t="s">
        <v>8329</v>
      </c>
      <c r="AZ508" s="18"/>
      <c r="BA508" s="18"/>
      <c r="BB508" s="18"/>
      <c r="BC508" s="18"/>
      <c r="BD508" s="18"/>
      <c r="BE508" s="18"/>
      <c r="BF508" s="18" t="s">
        <v>8330</v>
      </c>
      <c r="BG508" s="18"/>
      <c r="BH508" s="18"/>
      <c r="BI508" s="18"/>
      <c r="BJ508" s="18"/>
      <c r="BK508" s="18"/>
      <c r="BL508" s="18"/>
      <c r="BM508" s="18"/>
      <c r="BN508" s="18"/>
      <c r="BO508" s="18"/>
      <c r="BP508" s="18"/>
      <c r="BQ508" s="18"/>
      <c r="BR508" s="18"/>
      <c r="BS508" s="18"/>
      <c r="BT508" s="18"/>
      <c r="BU508" s="18"/>
      <c r="BV508" s="18"/>
      <c r="BW508" s="18"/>
      <c r="BX508" s="18"/>
      <c r="BY508" s="18"/>
      <c r="BZ508" s="18"/>
      <c r="CA508" s="18"/>
      <c r="CB508" s="18"/>
      <c r="CC508" s="18"/>
      <c r="CD508" s="18"/>
      <c r="CE508" s="18"/>
      <c r="CF508" s="18"/>
      <c r="CG508" s="18"/>
      <c r="CH508" s="18"/>
      <c r="CI508" s="18"/>
      <c r="CJ508" s="18" t="s">
        <v>5233</v>
      </c>
      <c r="CK508" s="18" t="s">
        <v>8331</v>
      </c>
      <c r="CL508" s="18"/>
      <c r="CM508" s="18"/>
      <c r="CN508" s="18"/>
      <c r="CO508" s="21"/>
      <c r="CP508" s="18" t="s">
        <v>5079</v>
      </c>
      <c r="CQ508" s="18"/>
      <c r="CR508" s="21"/>
      <c r="CS508" s="18"/>
      <c r="CT508" s="31"/>
      <c r="CU508" s="33"/>
      <c r="CV508" s="67" t="str">
        <f>FLEET7[[#This Row],[Category]]</f>
        <v>Step Deck Trailer</v>
      </c>
      <c r="CW508" s="22" t="str">
        <f t="shared" si="14"/>
        <v>SDT-01</v>
      </c>
      <c r="CX508" s="22" t="str">
        <f>IFERROR(TRIM(MID(FLEET7[[#This Row],[Secondary Asset Identifier]], FIND(" - ", FLEET7[[#This Row],[Secondary Asset Identifier]]) + 3, LEN(FLEET7[[#This Row],[Secondary Asset Identifier]]))),FLEET7[[#This Row],[Emp ID]])</f>
        <v/>
      </c>
      <c r="CY50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8" s="22" t="str">
        <f>FLEET7[[#This Row],[Assigned]]</f>
        <v/>
      </c>
      <c r="DA508" s="22" t="str">
        <f t="shared" si="15"/>
        <v>SDT-01</v>
      </c>
    </row>
    <row r="509" spans="1:105" x14ac:dyDescent="0.3">
      <c r="A509" s="17" t="s">
        <v>5060</v>
      </c>
      <c r="B509" s="18" t="s">
        <v>5061</v>
      </c>
      <c r="C509" s="18" t="s">
        <v>549</v>
      </c>
      <c r="D509" s="18" t="s">
        <v>5062</v>
      </c>
      <c r="E509" s="18" t="s">
        <v>563</v>
      </c>
      <c r="F509" s="18" t="s">
        <v>562</v>
      </c>
      <c r="G509" s="18">
        <v>2012</v>
      </c>
      <c r="H509" s="18" t="s">
        <v>7999</v>
      </c>
      <c r="I509" s="19"/>
      <c r="J509" s="18"/>
      <c r="K509" s="20">
        <v>45789.380393518499</v>
      </c>
      <c r="L509" s="18" t="s">
        <v>5191</v>
      </c>
      <c r="M509" s="18"/>
      <c r="N509" s="18"/>
      <c r="O509" s="18"/>
      <c r="P509" s="18"/>
      <c r="Q509" s="18"/>
      <c r="R509" s="18" t="s">
        <v>7625</v>
      </c>
      <c r="S509" s="18"/>
      <c r="T509" s="18" t="s">
        <v>5067</v>
      </c>
      <c r="U509" s="18" t="s">
        <v>1507</v>
      </c>
      <c r="V509" s="18">
        <v>1006</v>
      </c>
      <c r="W509" s="18">
        <v>224434.8</v>
      </c>
      <c r="X509" s="18">
        <v>224434.8</v>
      </c>
      <c r="Y509" s="18">
        <v>13745</v>
      </c>
      <c r="Z509" s="18">
        <v>13745</v>
      </c>
      <c r="AA509" s="18"/>
      <c r="AB509" s="18" t="s">
        <v>623</v>
      </c>
      <c r="AC509" s="18"/>
      <c r="AD509" s="18" t="s">
        <v>622</v>
      </c>
      <c r="AE509" s="18" t="s">
        <v>5069</v>
      </c>
      <c r="AF509" s="18"/>
      <c r="AG509" s="18"/>
      <c r="AH509" s="18"/>
      <c r="AI509" s="18"/>
      <c r="AJ509" s="18"/>
      <c r="AK509" s="18"/>
      <c r="AL509" s="18"/>
      <c r="AM509" s="18"/>
      <c r="AN509" s="18"/>
      <c r="AO509" s="18" t="s">
        <v>5070</v>
      </c>
      <c r="AP509" s="18" t="s">
        <v>5071</v>
      </c>
      <c r="AQ509" s="18">
        <v>0</v>
      </c>
      <c r="AR509" s="18">
        <v>0</v>
      </c>
      <c r="AS509" s="18" t="s">
        <v>5879</v>
      </c>
      <c r="AT509" s="18">
        <v>0</v>
      </c>
      <c r="AU509" s="18">
        <v>0</v>
      </c>
      <c r="AV509" s="18">
        <v>0</v>
      </c>
      <c r="AW509" s="18">
        <v>0</v>
      </c>
      <c r="AX509" s="18" t="s">
        <v>4594</v>
      </c>
      <c r="AY509" s="18" t="s">
        <v>8332</v>
      </c>
      <c r="AZ509" s="18">
        <v>24337</v>
      </c>
      <c r="BA509" s="18">
        <v>0</v>
      </c>
      <c r="BB509" s="18">
        <v>0</v>
      </c>
      <c r="BC509" s="18"/>
      <c r="BD509" s="18"/>
      <c r="BE509" s="18"/>
      <c r="BF509" s="18" t="s">
        <v>612</v>
      </c>
      <c r="BG509" s="18"/>
      <c r="BH509" s="18"/>
      <c r="BI509" s="18"/>
      <c r="BJ509" s="18"/>
      <c r="BK509" s="18"/>
      <c r="BL509" s="18"/>
      <c r="BM509" s="18"/>
      <c r="BN509" s="18"/>
      <c r="BO509" s="18"/>
      <c r="BP509" s="18"/>
      <c r="BQ509" s="18"/>
      <c r="BR509" s="18"/>
      <c r="BS509" s="18"/>
      <c r="BT509" s="18"/>
      <c r="BU509" s="18"/>
      <c r="BV509" s="18"/>
      <c r="BW509" s="18"/>
      <c r="BX509" s="18"/>
      <c r="BY509" s="18"/>
      <c r="BZ509" s="18"/>
      <c r="CA509" s="18"/>
      <c r="CB509" s="18"/>
      <c r="CC509" s="18"/>
      <c r="CD509" s="18"/>
      <c r="CE509" s="18"/>
      <c r="CF509" s="18"/>
      <c r="CG509" s="18"/>
      <c r="CH509" s="18"/>
      <c r="CI509" s="18"/>
      <c r="CJ509" s="18" t="s">
        <v>5076</v>
      </c>
      <c r="CK509" s="18" t="s">
        <v>5637</v>
      </c>
      <c r="CL509" s="18"/>
      <c r="CM509" s="18"/>
      <c r="CN509" s="18"/>
      <c r="CO509" s="21">
        <v>46112</v>
      </c>
      <c r="CP509" s="18" t="s">
        <v>5073</v>
      </c>
      <c r="CQ509" s="18"/>
      <c r="CR509" s="21"/>
      <c r="CS509" s="18"/>
      <c r="CT509" s="31"/>
      <c r="CU509" s="33"/>
      <c r="CV509" s="67" t="str">
        <f>FLEET7[[#This Row],[Category]]</f>
        <v>Truck Mounted Attenuator (TMA)</v>
      </c>
      <c r="CW509" s="22" t="str">
        <f t="shared" si="14"/>
        <v>SFB-02S</v>
      </c>
      <c r="CX509" s="22" t="str">
        <f>IFERROR(TRIM(MID(FLEET7[[#This Row],[Secondary Asset Identifier]], FIND(" - ", FLEET7[[#This Row],[Secondary Asset Identifier]]) + 3, LEN(FLEET7[[#This Row],[Secondary Asset Identifier]]))),FLEET7[[#This Row],[Emp ID]])</f>
        <v/>
      </c>
      <c r="CY50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09" s="22" t="str">
        <f>FLEET7[[#This Row],[Assigned]]</f>
        <v/>
      </c>
      <c r="DA509" s="22" t="str">
        <f t="shared" si="15"/>
        <v>SFB-02S</v>
      </c>
    </row>
    <row r="510" spans="1:105" x14ac:dyDescent="0.3">
      <c r="A510" s="17" t="s">
        <v>5060</v>
      </c>
      <c r="B510" s="18" t="s">
        <v>5061</v>
      </c>
      <c r="C510" s="18" t="s">
        <v>477</v>
      </c>
      <c r="D510" s="18" t="s">
        <v>5062</v>
      </c>
      <c r="E510" s="18" t="s">
        <v>563</v>
      </c>
      <c r="F510" s="18" t="s">
        <v>562</v>
      </c>
      <c r="G510" s="18">
        <v>2012</v>
      </c>
      <c r="H510" s="18" t="s">
        <v>7999</v>
      </c>
      <c r="I510" s="19"/>
      <c r="J510" s="18"/>
      <c r="K510" s="20">
        <v>45789.253460648099</v>
      </c>
      <c r="L510" s="18" t="s">
        <v>5164</v>
      </c>
      <c r="M510" s="18"/>
      <c r="N510" s="18"/>
      <c r="O510" s="18"/>
      <c r="P510" s="18"/>
      <c r="Q510" s="18"/>
      <c r="R510" s="18" t="s">
        <v>7756</v>
      </c>
      <c r="S510" s="18"/>
      <c r="T510" s="18" t="s">
        <v>5067</v>
      </c>
      <c r="U510" s="18" t="s">
        <v>5068</v>
      </c>
      <c r="V510" s="18">
        <v>1007</v>
      </c>
      <c r="W510" s="18">
        <v>195881.5</v>
      </c>
      <c r="X510" s="18">
        <v>195881.5</v>
      </c>
      <c r="Y510" s="18">
        <v>11563</v>
      </c>
      <c r="Z510" s="18">
        <v>11563</v>
      </c>
      <c r="AA510" s="18" t="s">
        <v>5673</v>
      </c>
      <c r="AB510" s="18" t="s">
        <v>621</v>
      </c>
      <c r="AC510" s="18"/>
      <c r="AD510" s="18" t="s">
        <v>620</v>
      </c>
      <c r="AE510" s="18" t="s">
        <v>5069</v>
      </c>
      <c r="AF510" s="18"/>
      <c r="AG510" s="18"/>
      <c r="AH510" s="18"/>
      <c r="AI510" s="18"/>
      <c r="AJ510" s="18"/>
      <c r="AK510" s="18"/>
      <c r="AL510" s="18"/>
      <c r="AM510" s="18"/>
      <c r="AN510" s="18"/>
      <c r="AO510" s="18" t="s">
        <v>5070</v>
      </c>
      <c r="AP510" s="18" t="s">
        <v>5071</v>
      </c>
      <c r="AQ510" s="18">
        <v>0</v>
      </c>
      <c r="AR510" s="18">
        <v>0</v>
      </c>
      <c r="AS510" s="18" t="s">
        <v>5879</v>
      </c>
      <c r="AT510" s="18">
        <v>0</v>
      </c>
      <c r="AU510" s="18">
        <v>0</v>
      </c>
      <c r="AV510" s="18">
        <v>0</v>
      </c>
      <c r="AW510" s="18">
        <v>0</v>
      </c>
      <c r="AX510" s="18" t="s">
        <v>4595</v>
      </c>
      <c r="AY510" s="18" t="s">
        <v>5203</v>
      </c>
      <c r="AZ510" s="18">
        <v>0</v>
      </c>
      <c r="BA510" s="18">
        <v>0</v>
      </c>
      <c r="BB510" s="18">
        <v>0</v>
      </c>
      <c r="BC510" s="18"/>
      <c r="BD510" s="18"/>
      <c r="BE510" s="18"/>
      <c r="BF510" s="18"/>
      <c r="BG510" s="18"/>
      <c r="BH510" s="18"/>
      <c r="BI510" s="18"/>
      <c r="BJ510" s="18"/>
      <c r="BK510" s="18"/>
      <c r="BL510" s="18"/>
      <c r="BM510" s="18"/>
      <c r="BN510" s="18"/>
      <c r="BO510" s="18"/>
      <c r="BP510" s="18"/>
      <c r="BQ510" s="18"/>
      <c r="BR510" s="18"/>
      <c r="BS510" s="18"/>
      <c r="BT510" s="18"/>
      <c r="BU510" s="18"/>
      <c r="BV510" s="18"/>
      <c r="BW510" s="18"/>
      <c r="BX510" s="18"/>
      <c r="BY510" s="18"/>
      <c r="BZ510" s="18"/>
      <c r="CA510" s="18"/>
      <c r="CB510" s="18"/>
      <c r="CC510" s="18"/>
      <c r="CD510" s="18"/>
      <c r="CE510" s="18"/>
      <c r="CF510" s="18"/>
      <c r="CG510" s="18"/>
      <c r="CH510" s="18"/>
      <c r="CI510" s="18"/>
      <c r="CJ510" s="18" t="s">
        <v>5076</v>
      </c>
      <c r="CK510" s="18" t="s">
        <v>5674</v>
      </c>
      <c r="CL510" s="18"/>
      <c r="CM510" s="18"/>
      <c r="CN510" s="18"/>
      <c r="CO510" s="21">
        <v>45961</v>
      </c>
      <c r="CP510" s="21" t="s">
        <v>5073</v>
      </c>
      <c r="CQ510" s="18"/>
      <c r="CR510" s="21"/>
      <c r="CS510" s="18"/>
      <c r="CT510" s="31"/>
      <c r="CU510" s="33"/>
      <c r="CV510" s="67" t="str">
        <f>FLEET7[[#This Row],[Category]]</f>
        <v>Truck Mounted Attenuator (TMA)</v>
      </c>
      <c r="CW510" s="22" t="str">
        <f t="shared" si="14"/>
        <v>SFB-03</v>
      </c>
      <c r="CX510" s="22" t="str">
        <f>IFERROR(TRIM(MID(FLEET7[[#This Row],[Secondary Asset Identifier]], FIND(" - ", FLEET7[[#This Row],[Secondary Asset Identifier]]) + 3, LEN(FLEET7[[#This Row],[Secondary Asset Identifier]]))),FLEET7[[#This Row],[Emp ID]])</f>
        <v/>
      </c>
      <c r="CY51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0" s="22" t="str">
        <f>FLEET7[[#This Row],[Assigned]]</f>
        <v/>
      </c>
      <c r="DA510" s="22" t="str">
        <f t="shared" si="15"/>
        <v>SFB-03</v>
      </c>
    </row>
    <row r="511" spans="1:105" x14ac:dyDescent="0.3">
      <c r="A511" s="17" t="s">
        <v>5060</v>
      </c>
      <c r="B511" s="18" t="s">
        <v>5061</v>
      </c>
      <c r="C511" s="18" t="s">
        <v>550</v>
      </c>
      <c r="D511" s="18" t="s">
        <v>5062</v>
      </c>
      <c r="E511" s="18" t="s">
        <v>563</v>
      </c>
      <c r="F511" s="18" t="s">
        <v>562</v>
      </c>
      <c r="G511" s="18">
        <v>2012</v>
      </c>
      <c r="H511" s="18" t="s">
        <v>7999</v>
      </c>
      <c r="I511" s="19"/>
      <c r="J511" s="18"/>
      <c r="K511" s="20">
        <v>45789.361875000002</v>
      </c>
      <c r="L511" s="18" t="s">
        <v>5191</v>
      </c>
      <c r="M511" s="18"/>
      <c r="N511" s="18"/>
      <c r="O511" s="18"/>
      <c r="P511" s="18"/>
      <c r="Q511" s="18"/>
      <c r="R511" s="18" t="s">
        <v>7625</v>
      </c>
      <c r="S511" s="18"/>
      <c r="T511" s="18" t="s">
        <v>5067</v>
      </c>
      <c r="U511" s="18" t="s">
        <v>1507</v>
      </c>
      <c r="V511" s="18">
        <v>514</v>
      </c>
      <c r="W511" s="18">
        <v>224042.9</v>
      </c>
      <c r="X511" s="18">
        <v>274721.90000000002</v>
      </c>
      <c r="Y511" s="18">
        <v>8576</v>
      </c>
      <c r="Z511" s="18">
        <v>8576</v>
      </c>
      <c r="AA511" s="18"/>
      <c r="AB511" s="18" t="s">
        <v>619</v>
      </c>
      <c r="AC511" s="18"/>
      <c r="AD511" s="18" t="s">
        <v>4597</v>
      </c>
      <c r="AE511" s="18" t="s">
        <v>5069</v>
      </c>
      <c r="AF511" s="18"/>
      <c r="AG511" s="18"/>
      <c r="AH511" s="18"/>
      <c r="AI511" s="18"/>
      <c r="AJ511" s="18"/>
      <c r="AK511" s="18"/>
      <c r="AL511" s="18"/>
      <c r="AM511" s="18"/>
      <c r="AN511" s="18"/>
      <c r="AO511" s="18" t="s">
        <v>5070</v>
      </c>
      <c r="AP511" s="18" t="s">
        <v>5071</v>
      </c>
      <c r="AQ511" s="18">
        <v>0</v>
      </c>
      <c r="AR511" s="18">
        <v>0</v>
      </c>
      <c r="AS511" s="18" t="s">
        <v>5879</v>
      </c>
      <c r="AT511" s="18">
        <v>0</v>
      </c>
      <c r="AU511" s="18">
        <v>0</v>
      </c>
      <c r="AV511" s="18">
        <v>0</v>
      </c>
      <c r="AW511" s="18">
        <v>0</v>
      </c>
      <c r="AX511" s="18" t="s">
        <v>4596</v>
      </c>
      <c r="AY511" s="18"/>
      <c r="AZ511" s="18">
        <v>0</v>
      </c>
      <c r="BA511" s="18">
        <v>0</v>
      </c>
      <c r="BB511" s="18">
        <v>0</v>
      </c>
      <c r="BC511" s="18"/>
      <c r="BD511" s="18"/>
      <c r="BE511" s="18"/>
      <c r="BF511" s="18" t="s">
        <v>612</v>
      </c>
      <c r="BG511" s="18"/>
      <c r="BH511" s="18"/>
      <c r="BI511" s="18"/>
      <c r="BJ511" s="18"/>
      <c r="BK511" s="18"/>
      <c r="BL511" s="18"/>
      <c r="BM511" s="18"/>
      <c r="BN511" s="18"/>
      <c r="BO511" s="18"/>
      <c r="BP511" s="18"/>
      <c r="BQ511" s="18"/>
      <c r="BR511" s="18"/>
      <c r="BS511" s="18"/>
      <c r="BT511" s="18"/>
      <c r="BU511" s="18"/>
      <c r="BV511" s="18"/>
      <c r="BW511" s="18"/>
      <c r="BX511" s="18"/>
      <c r="BY511" s="18"/>
      <c r="BZ511" s="18"/>
      <c r="CA511" s="18"/>
      <c r="CB511" s="18"/>
      <c r="CC511" s="18"/>
      <c r="CD511" s="18"/>
      <c r="CE511" s="18"/>
      <c r="CF511" s="18"/>
      <c r="CG511" s="18"/>
      <c r="CH511" s="18"/>
      <c r="CI511" s="18"/>
      <c r="CJ511" s="18" t="s">
        <v>5076</v>
      </c>
      <c r="CK511" s="18" t="s">
        <v>5520</v>
      </c>
      <c r="CL511" s="18"/>
      <c r="CM511" s="18"/>
      <c r="CN511" s="18"/>
      <c r="CO511" s="21">
        <v>45900</v>
      </c>
      <c r="CP511" s="18" t="s">
        <v>5073</v>
      </c>
      <c r="CQ511" s="18"/>
      <c r="CR511" s="21"/>
      <c r="CS511" s="18"/>
      <c r="CT511" s="31"/>
      <c r="CU511" s="33"/>
      <c r="CV511" s="67" t="str">
        <f>FLEET7[[#This Row],[Category]]</f>
        <v>Truck Mounted Attenuator (TMA)</v>
      </c>
      <c r="CW511" s="22" t="str">
        <f t="shared" si="14"/>
        <v>SFB-03S</v>
      </c>
      <c r="CX511" s="22" t="str">
        <f>IFERROR(TRIM(MID(FLEET7[[#This Row],[Secondary Asset Identifier]], FIND(" - ", FLEET7[[#This Row],[Secondary Asset Identifier]]) + 3, LEN(FLEET7[[#This Row],[Secondary Asset Identifier]]))),FLEET7[[#This Row],[Emp ID]])</f>
        <v/>
      </c>
      <c r="CY51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1" s="22" t="str">
        <f>FLEET7[[#This Row],[Assigned]]</f>
        <v/>
      </c>
      <c r="DA511" s="22" t="str">
        <f t="shared" si="15"/>
        <v>SFB-03S</v>
      </c>
    </row>
    <row r="512" spans="1:105" ht="24" x14ac:dyDescent="0.3">
      <c r="A512" s="17" t="s">
        <v>5060</v>
      </c>
      <c r="B512" s="18" t="s">
        <v>5061</v>
      </c>
      <c r="C512" s="18" t="s">
        <v>7654</v>
      </c>
      <c r="D512" s="18" t="s">
        <v>5062</v>
      </c>
      <c r="E512" s="18" t="s">
        <v>563</v>
      </c>
      <c r="F512" s="18" t="s">
        <v>562</v>
      </c>
      <c r="G512" s="18">
        <v>2007</v>
      </c>
      <c r="H512" s="18" t="s">
        <v>5074</v>
      </c>
      <c r="I512" s="19" t="s">
        <v>5261</v>
      </c>
      <c r="J512" s="18"/>
      <c r="K512" s="20">
        <v>45788.9706828704</v>
      </c>
      <c r="L512" s="18" t="s">
        <v>5191</v>
      </c>
      <c r="M512" s="18"/>
      <c r="N512" s="18"/>
      <c r="O512" s="18"/>
      <c r="P512" s="18"/>
      <c r="Q512" s="18"/>
      <c r="R512" s="18" t="s">
        <v>7629</v>
      </c>
      <c r="S512" s="18"/>
      <c r="T512" s="18" t="s">
        <v>5067</v>
      </c>
      <c r="U512" s="18" t="s">
        <v>8445</v>
      </c>
      <c r="V512" s="18">
        <v>1004</v>
      </c>
      <c r="W512" s="18">
        <v>298714.5</v>
      </c>
      <c r="X512" s="18">
        <v>298714.5</v>
      </c>
      <c r="Y512" s="18">
        <v>4565</v>
      </c>
      <c r="Z512" s="18">
        <v>4565</v>
      </c>
      <c r="AA512" s="18"/>
      <c r="AB512" s="18" t="s">
        <v>618</v>
      </c>
      <c r="AC512" s="18"/>
      <c r="AD512" s="18" t="s">
        <v>617</v>
      </c>
      <c r="AE512" s="18" t="s">
        <v>5069</v>
      </c>
      <c r="AF512" s="18"/>
      <c r="AG512" s="18"/>
      <c r="AH512" s="18"/>
      <c r="AI512" s="18"/>
      <c r="AJ512" s="18"/>
      <c r="AK512" s="18"/>
      <c r="AL512" s="18"/>
      <c r="AM512" s="18"/>
      <c r="AN512" s="18"/>
      <c r="AO512" s="18" t="s">
        <v>5070</v>
      </c>
      <c r="AP512" s="18" t="s">
        <v>5071</v>
      </c>
      <c r="AQ512" s="18">
        <v>0</v>
      </c>
      <c r="AR512" s="18">
        <v>0</v>
      </c>
      <c r="AS512" s="18" t="s">
        <v>5879</v>
      </c>
      <c r="AT512" s="18">
        <v>0</v>
      </c>
      <c r="AU512" s="18">
        <v>0</v>
      </c>
      <c r="AV512" s="18">
        <v>0</v>
      </c>
      <c r="AW512" s="18">
        <v>0</v>
      </c>
      <c r="AX512" s="18"/>
      <c r="AY512" s="18" t="s">
        <v>5218</v>
      </c>
      <c r="AZ512" s="18">
        <v>12000</v>
      </c>
      <c r="BA512" s="18">
        <v>0</v>
      </c>
      <c r="BB512" s="18">
        <v>0</v>
      </c>
      <c r="BC512" s="18"/>
      <c r="BD512" s="18"/>
      <c r="BE512" s="18"/>
      <c r="BF512" s="18"/>
      <c r="BG512" s="18"/>
      <c r="BH512" s="18"/>
      <c r="BI512" s="18"/>
      <c r="BJ512" s="18"/>
      <c r="BK512" s="18"/>
      <c r="BL512" s="18"/>
      <c r="BM512" s="18"/>
      <c r="BN512" s="18"/>
      <c r="BO512" s="18"/>
      <c r="BP512" s="18"/>
      <c r="BQ512" s="18"/>
      <c r="BR512" s="18"/>
      <c r="BS512" s="18"/>
      <c r="BT512" s="18"/>
      <c r="BU512" s="18"/>
      <c r="BV512" s="18"/>
      <c r="BW512" s="18"/>
      <c r="BX512" s="18"/>
      <c r="BY512" s="18"/>
      <c r="BZ512" s="18"/>
      <c r="CA512" s="18"/>
      <c r="CB512" s="18"/>
      <c r="CC512" s="18"/>
      <c r="CD512" s="18"/>
      <c r="CE512" s="18"/>
      <c r="CF512" s="18"/>
      <c r="CG512" s="18"/>
      <c r="CH512" s="18"/>
      <c r="CI512" s="18"/>
      <c r="CJ512" s="18" t="s">
        <v>5076</v>
      </c>
      <c r="CK512" s="18" t="s">
        <v>5594</v>
      </c>
      <c r="CL512" s="18"/>
      <c r="CM512" s="18"/>
      <c r="CN512" s="18"/>
      <c r="CO512" s="21">
        <v>45930</v>
      </c>
      <c r="CP512" s="18" t="s">
        <v>5073</v>
      </c>
      <c r="CQ512" s="18"/>
      <c r="CR512" s="21"/>
      <c r="CS512" s="18"/>
      <c r="CT512" s="31"/>
      <c r="CU512" s="33"/>
      <c r="CV512" s="67" t="str">
        <f>FLEET7[[#This Row],[Category]]</f>
        <v>Heavy Truck</v>
      </c>
      <c r="CW512" s="22" t="str">
        <f t="shared" si="14"/>
        <v>SFB-04</v>
      </c>
      <c r="CX512" s="22" t="str">
        <f>IFERROR(TRIM(MID(FLEET7[[#This Row],[Secondary Asset Identifier]], FIND(" - ", FLEET7[[#This Row],[Secondary Asset Identifier]]) + 3, LEN(FLEET7[[#This Row],[Secondary Asset Identifier]]))),FLEET7[[#This Row],[Emp ID]])</f>
        <v>POLY SPRAYER</v>
      </c>
      <c r="CY51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POLY SPRAYER</v>
      </c>
      <c r="CZ512" s="22" t="str">
        <f>FLEET7[[#This Row],[Assigned]]</f>
        <v>POLY SPRAYER</v>
      </c>
      <c r="DA512" s="22" t="str">
        <f t="shared" si="15"/>
        <v>SFB-04</v>
      </c>
    </row>
    <row r="513" spans="1:105" x14ac:dyDescent="0.3">
      <c r="A513" s="17" t="s">
        <v>5060</v>
      </c>
      <c r="B513" s="18" t="s">
        <v>5061</v>
      </c>
      <c r="C513" s="18" t="s">
        <v>552</v>
      </c>
      <c r="D513" s="18" t="s">
        <v>5062</v>
      </c>
      <c r="E513" s="18" t="s">
        <v>591</v>
      </c>
      <c r="F513" s="18" t="s">
        <v>590</v>
      </c>
      <c r="G513" s="18">
        <v>2022</v>
      </c>
      <c r="H513" s="18" t="s">
        <v>7999</v>
      </c>
      <c r="I513" s="19"/>
      <c r="J513" s="18"/>
      <c r="K513" s="20">
        <v>45789.4273032407</v>
      </c>
      <c r="L513" s="18" t="s">
        <v>5065</v>
      </c>
      <c r="M513" s="18"/>
      <c r="N513" s="18"/>
      <c r="O513" s="18"/>
      <c r="P513" s="18"/>
      <c r="Q513" s="18"/>
      <c r="R513" s="18" t="s">
        <v>8590</v>
      </c>
      <c r="S513" s="18"/>
      <c r="T513" s="18" t="s">
        <v>5067</v>
      </c>
      <c r="U513" s="18" t="s">
        <v>5068</v>
      </c>
      <c r="V513" s="18">
        <v>852</v>
      </c>
      <c r="W513" s="18">
        <v>46535.9</v>
      </c>
      <c r="X513" s="18">
        <v>46535.9</v>
      </c>
      <c r="Y513" s="18">
        <v>5255</v>
      </c>
      <c r="Z513" s="18">
        <v>5255</v>
      </c>
      <c r="AA513" s="18"/>
      <c r="AB513" s="18" t="s">
        <v>616</v>
      </c>
      <c r="AC513" s="18"/>
      <c r="AD513" s="18" t="s">
        <v>615</v>
      </c>
      <c r="AE513" s="18" t="s">
        <v>5069</v>
      </c>
      <c r="AF513" s="18"/>
      <c r="AG513" s="18"/>
      <c r="AH513" s="18"/>
      <c r="AI513" s="18"/>
      <c r="AJ513" s="18"/>
      <c r="AK513" s="18"/>
      <c r="AL513" s="18"/>
      <c r="AM513" s="18"/>
      <c r="AN513" s="18"/>
      <c r="AO513" s="18" t="s">
        <v>5070</v>
      </c>
      <c r="AP513" s="18" t="s">
        <v>5071</v>
      </c>
      <c r="AQ513" s="18">
        <v>0</v>
      </c>
      <c r="AR513" s="18">
        <v>0</v>
      </c>
      <c r="AS513" s="18" t="s">
        <v>5879</v>
      </c>
      <c r="AT513" s="18">
        <v>0</v>
      </c>
      <c r="AU513" s="18">
        <v>0</v>
      </c>
      <c r="AV513" s="18">
        <v>0</v>
      </c>
      <c r="AW513" s="18">
        <v>0</v>
      </c>
      <c r="AX513" s="18" t="s">
        <v>4598</v>
      </c>
      <c r="AY513" s="18"/>
      <c r="AZ513" s="18"/>
      <c r="BA513" s="18"/>
      <c r="BB513" s="18"/>
      <c r="BC513" s="18"/>
      <c r="BD513" s="18"/>
      <c r="BE513" s="18"/>
      <c r="BF513" s="18" t="s">
        <v>612</v>
      </c>
      <c r="BG513" s="18"/>
      <c r="BH513" s="18"/>
      <c r="BI513" s="18"/>
      <c r="BJ513" s="18"/>
      <c r="BK513" s="18"/>
      <c r="BL513" s="18"/>
      <c r="BM513" s="18"/>
      <c r="BN513" s="18"/>
      <c r="BO513" s="18"/>
      <c r="BP513" s="18"/>
      <c r="BQ513" s="18"/>
      <c r="BR513" s="18"/>
      <c r="BS513" s="18"/>
      <c r="BT513" s="18"/>
      <c r="BU513" s="18"/>
      <c r="BV513" s="18"/>
      <c r="BW513" s="18"/>
      <c r="BX513" s="18"/>
      <c r="BY513" s="18"/>
      <c r="BZ513" s="18"/>
      <c r="CA513" s="18"/>
      <c r="CB513" s="18"/>
      <c r="CC513" s="18"/>
      <c r="CD513" s="18"/>
      <c r="CE513" s="18"/>
      <c r="CF513" s="18"/>
      <c r="CG513" s="18"/>
      <c r="CH513" s="18"/>
      <c r="CI513" s="18"/>
      <c r="CJ513" s="18" t="s">
        <v>5076</v>
      </c>
      <c r="CK513" s="18" t="s">
        <v>5086</v>
      </c>
      <c r="CL513" s="18"/>
      <c r="CM513" s="18"/>
      <c r="CN513" s="18"/>
      <c r="CO513" s="21">
        <v>45930</v>
      </c>
      <c r="CP513" s="18" t="s">
        <v>5079</v>
      </c>
      <c r="CQ513" s="18"/>
      <c r="CR513" s="21"/>
      <c r="CS513" s="18"/>
      <c r="CT513" s="31"/>
      <c r="CU513" s="33"/>
      <c r="CV513" s="67" t="str">
        <f>FLEET7[[#This Row],[Category]]</f>
        <v>Truck Mounted Attenuator (TMA)</v>
      </c>
      <c r="CW513" s="22" t="str">
        <f t="shared" si="14"/>
        <v>SFB-04S</v>
      </c>
      <c r="CX513" s="22" t="str">
        <f>IFERROR(TRIM(MID(FLEET7[[#This Row],[Secondary Asset Identifier]], FIND(" - ", FLEET7[[#This Row],[Secondary Asset Identifier]]) + 3, LEN(FLEET7[[#This Row],[Secondary Asset Identifier]]))),FLEET7[[#This Row],[Emp ID]])</f>
        <v/>
      </c>
      <c r="CY51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3" s="22" t="str">
        <f>FLEET7[[#This Row],[Assigned]]</f>
        <v/>
      </c>
      <c r="DA513" s="22" t="str">
        <f t="shared" si="15"/>
        <v>SFB-04S</v>
      </c>
    </row>
    <row r="514" spans="1:105" x14ac:dyDescent="0.3">
      <c r="A514" s="17" t="s">
        <v>5060</v>
      </c>
      <c r="B514" s="18" t="s">
        <v>5061</v>
      </c>
      <c r="C514" s="18" t="s">
        <v>553</v>
      </c>
      <c r="D514" s="18" t="s">
        <v>5062</v>
      </c>
      <c r="E514" s="18" t="s">
        <v>591</v>
      </c>
      <c r="F514" s="18" t="s">
        <v>590</v>
      </c>
      <c r="G514" s="18">
        <v>2023</v>
      </c>
      <c r="H514" s="18" t="s">
        <v>7999</v>
      </c>
      <c r="I514" s="19"/>
      <c r="J514" s="18"/>
      <c r="K514" s="20">
        <v>45788.9519560185</v>
      </c>
      <c r="L514" s="18" t="s">
        <v>5191</v>
      </c>
      <c r="M514" s="18"/>
      <c r="N514" s="18"/>
      <c r="O514" s="18"/>
      <c r="P514" s="18"/>
      <c r="Q514" s="18"/>
      <c r="R514" s="18" t="s">
        <v>7625</v>
      </c>
      <c r="S514" s="18"/>
      <c r="T514" s="18" t="s">
        <v>5067</v>
      </c>
      <c r="U514" s="18" t="s">
        <v>8421</v>
      </c>
      <c r="V514" s="18">
        <v>851</v>
      </c>
      <c r="W514" s="18">
        <v>45447</v>
      </c>
      <c r="X514" s="18">
        <v>57932</v>
      </c>
      <c r="Y514" s="18">
        <v>3866</v>
      </c>
      <c r="Z514" s="18">
        <v>3866</v>
      </c>
      <c r="AA514" s="18"/>
      <c r="AB514" s="18" t="s">
        <v>614</v>
      </c>
      <c r="AC514" s="18"/>
      <c r="AD514" s="18" t="s">
        <v>613</v>
      </c>
      <c r="AE514" s="18" t="s">
        <v>5069</v>
      </c>
      <c r="AF514" s="18"/>
      <c r="AG514" s="18"/>
      <c r="AH514" s="18"/>
      <c r="AI514" s="18"/>
      <c r="AJ514" s="18"/>
      <c r="AK514" s="18"/>
      <c r="AL514" s="18"/>
      <c r="AM514" s="18"/>
      <c r="AN514" s="18"/>
      <c r="AO514" s="18" t="s">
        <v>5070</v>
      </c>
      <c r="AP514" s="18" t="s">
        <v>5071</v>
      </c>
      <c r="AQ514" s="18">
        <v>0</v>
      </c>
      <c r="AR514" s="18">
        <v>0</v>
      </c>
      <c r="AS514" s="18" t="s">
        <v>5879</v>
      </c>
      <c r="AT514" s="18">
        <v>0</v>
      </c>
      <c r="AU514" s="18">
        <v>0</v>
      </c>
      <c r="AV514" s="18">
        <v>0</v>
      </c>
      <c r="AW514" s="18">
        <v>0</v>
      </c>
      <c r="AX514" s="18"/>
      <c r="AY514" s="18"/>
      <c r="AZ514" s="18"/>
      <c r="BA514" s="18"/>
      <c r="BB514" s="18"/>
      <c r="BC514" s="18"/>
      <c r="BD514" s="18"/>
      <c r="BE514" s="18"/>
      <c r="BF514" s="18" t="s">
        <v>612</v>
      </c>
      <c r="BG514" s="18"/>
      <c r="BH514" s="18"/>
      <c r="BI514" s="18"/>
      <c r="BJ514" s="18"/>
      <c r="BK514" s="18"/>
      <c r="BL514" s="18"/>
      <c r="BM514" s="18"/>
      <c r="BN514" s="18"/>
      <c r="BO514" s="18"/>
      <c r="BP514" s="18"/>
      <c r="BQ514" s="18"/>
      <c r="BR514" s="18"/>
      <c r="BS514" s="18"/>
      <c r="BT514" s="18"/>
      <c r="BU514" s="18"/>
      <c r="BV514" s="18"/>
      <c r="BW514" s="18"/>
      <c r="BX514" s="18"/>
      <c r="BY514" s="18"/>
      <c r="BZ514" s="18"/>
      <c r="CA514" s="18"/>
      <c r="CB514" s="18"/>
      <c r="CC514" s="18"/>
      <c r="CD514" s="18"/>
      <c r="CE514" s="18"/>
      <c r="CF514" s="18"/>
      <c r="CG514" s="18"/>
      <c r="CH514" s="18"/>
      <c r="CI514" s="18"/>
      <c r="CJ514" s="18" t="s">
        <v>5076</v>
      </c>
      <c r="CK514" s="18" t="s">
        <v>5688</v>
      </c>
      <c r="CL514" s="18"/>
      <c r="CM514" s="18"/>
      <c r="CN514" s="18"/>
      <c r="CO514" s="21">
        <v>45930</v>
      </c>
      <c r="CP514" s="18" t="s">
        <v>5079</v>
      </c>
      <c r="CQ514" s="18"/>
      <c r="CR514" s="21"/>
      <c r="CS514" s="18"/>
      <c r="CT514" s="31"/>
      <c r="CU514" s="33"/>
      <c r="CV514" s="67" t="str">
        <f>FLEET7[[#This Row],[Category]]</f>
        <v>Truck Mounted Attenuator (TMA)</v>
      </c>
      <c r="CW514" s="22" t="str">
        <f t="shared" ref="CW514:CW570" si="16">TRIM(LEFT($C514, FIND("(", $C514 &amp; "(") - 1))</f>
        <v>SFB-05S</v>
      </c>
      <c r="CX514" s="22" t="str">
        <f>IFERROR(TRIM(MID(FLEET7[[#This Row],[Secondary Asset Identifier]], FIND(" - ", FLEET7[[#This Row],[Secondary Asset Identifier]]) + 3, LEN(FLEET7[[#This Row],[Secondary Asset Identifier]]))),FLEET7[[#This Row],[Emp ID]])</f>
        <v/>
      </c>
      <c r="CY51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4" s="22" t="str">
        <f>FLEET7[[#This Row],[Assigned]]</f>
        <v/>
      </c>
      <c r="DA514" s="22" t="str">
        <f t="shared" ref="DA514:DA570" si="17">TRIM(LEFT($C514, FIND("(", $C514 &amp; "(") - 1))</f>
        <v>SFB-05S</v>
      </c>
    </row>
    <row r="515" spans="1:105" x14ac:dyDescent="0.3">
      <c r="A515" s="17" t="s">
        <v>5060</v>
      </c>
      <c r="B515" s="18" t="s">
        <v>5061</v>
      </c>
      <c r="C515" s="18" t="s">
        <v>555</v>
      </c>
      <c r="D515" s="18" t="s">
        <v>5062</v>
      </c>
      <c r="E515" s="18" t="s">
        <v>606</v>
      </c>
      <c r="F515" s="18" t="s">
        <v>605</v>
      </c>
      <c r="G515" s="18">
        <v>2024</v>
      </c>
      <c r="H515" s="18" t="s">
        <v>7999</v>
      </c>
      <c r="I515" s="19"/>
      <c r="J515" s="18"/>
      <c r="K515" s="20">
        <v>45789.188564814802</v>
      </c>
      <c r="L515" s="18" t="s">
        <v>5191</v>
      </c>
      <c r="M515" s="18"/>
      <c r="N515" s="18"/>
      <c r="O515" s="18"/>
      <c r="P515" s="18"/>
      <c r="Q515" s="18"/>
      <c r="R515" s="18" t="s">
        <v>5393</v>
      </c>
      <c r="S515" s="18"/>
      <c r="T515" s="18" t="s">
        <v>5067</v>
      </c>
      <c r="U515" s="18" t="s">
        <v>1360</v>
      </c>
      <c r="V515" s="18">
        <v>460</v>
      </c>
      <c r="W515" s="18">
        <v>22731.7</v>
      </c>
      <c r="X515" s="18">
        <v>22731.7</v>
      </c>
      <c r="Y515" s="18">
        <v>2854</v>
      </c>
      <c r="Z515" s="18">
        <v>2854</v>
      </c>
      <c r="AA515" s="18"/>
      <c r="AB515" s="18" t="s">
        <v>610</v>
      </c>
      <c r="AC515" s="18"/>
      <c r="AD515" s="18" t="s">
        <v>609</v>
      </c>
      <c r="AE515" s="18" t="s">
        <v>5069</v>
      </c>
      <c r="AF515" s="18"/>
      <c r="AG515" s="18"/>
      <c r="AH515" s="18"/>
      <c r="AI515" s="18"/>
      <c r="AJ515" s="18"/>
      <c r="AK515" s="18"/>
      <c r="AL515" s="18"/>
      <c r="AM515" s="18"/>
      <c r="AN515" s="18"/>
      <c r="AO515" s="18" t="s">
        <v>5070</v>
      </c>
      <c r="AP515" s="18"/>
      <c r="AQ515" s="18">
        <v>0</v>
      </c>
      <c r="AR515" s="18">
        <v>0</v>
      </c>
      <c r="AS515" s="18" t="s">
        <v>5879</v>
      </c>
      <c r="AT515" s="18">
        <v>0</v>
      </c>
      <c r="AU515" s="18">
        <v>0</v>
      </c>
      <c r="AV515" s="18">
        <v>0</v>
      </c>
      <c r="AW515" s="18">
        <v>0</v>
      </c>
      <c r="AX515" s="18" t="s">
        <v>4599</v>
      </c>
      <c r="AY515" s="18"/>
      <c r="AZ515" s="18"/>
      <c r="BA515" s="18"/>
      <c r="BB515" s="18"/>
      <c r="BC515" s="18"/>
      <c r="BD515" s="18"/>
      <c r="BE515" s="18"/>
      <c r="BF515" s="18"/>
      <c r="BG515" s="18"/>
      <c r="BH515" s="18"/>
      <c r="BI515" s="18"/>
      <c r="BJ515" s="18"/>
      <c r="BK515" s="18"/>
      <c r="BL515" s="18"/>
      <c r="BM515" s="18"/>
      <c r="BN515" s="18"/>
      <c r="BO515" s="18"/>
      <c r="BP515" s="18"/>
      <c r="BQ515" s="18"/>
      <c r="BR515" s="18"/>
      <c r="BS515" s="18"/>
      <c r="BT515" s="18"/>
      <c r="BU515" s="18"/>
      <c r="BV515" s="18"/>
      <c r="BW515" s="18"/>
      <c r="BX515" s="18"/>
      <c r="BY515" s="18"/>
      <c r="BZ515" s="18"/>
      <c r="CA515" s="18"/>
      <c r="CB515" s="18"/>
      <c r="CC515" s="18"/>
      <c r="CD515" s="18"/>
      <c r="CE515" s="18"/>
      <c r="CF515" s="18"/>
      <c r="CG515" s="18"/>
      <c r="CH515" s="18"/>
      <c r="CI515" s="18"/>
      <c r="CJ515" s="18" t="s">
        <v>5076</v>
      </c>
      <c r="CK515" s="18" t="s">
        <v>5604</v>
      </c>
      <c r="CL515" s="18"/>
      <c r="CM515" s="18"/>
      <c r="CN515" s="18"/>
      <c r="CO515" s="21">
        <v>46053</v>
      </c>
      <c r="CP515" s="18" t="s">
        <v>5079</v>
      </c>
      <c r="CQ515" s="18"/>
      <c r="CR515" s="21"/>
      <c r="CS515" s="18"/>
      <c r="CT515" s="31"/>
      <c r="CU515" s="33"/>
      <c r="CV515" s="67" t="str">
        <f>FLEET7[[#This Row],[Category]]</f>
        <v>Truck Mounted Attenuator (TMA)</v>
      </c>
      <c r="CW515" s="22" t="str">
        <f t="shared" si="16"/>
        <v>SFB-06S</v>
      </c>
      <c r="CX515" s="22" t="str">
        <f>IFERROR(TRIM(MID(FLEET7[[#This Row],[Secondary Asset Identifier]], FIND(" - ", FLEET7[[#This Row],[Secondary Asset Identifier]]) + 3, LEN(FLEET7[[#This Row],[Secondary Asset Identifier]]))),FLEET7[[#This Row],[Emp ID]])</f>
        <v/>
      </c>
      <c r="CY51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5" s="22" t="str">
        <f>FLEET7[[#This Row],[Assigned]]</f>
        <v/>
      </c>
      <c r="DA515" s="22" t="str">
        <f t="shared" si="17"/>
        <v>SFB-06S</v>
      </c>
    </row>
    <row r="516" spans="1:105" x14ac:dyDescent="0.3">
      <c r="A516" s="17" t="s">
        <v>5060</v>
      </c>
      <c r="B516" s="18" t="s">
        <v>5061</v>
      </c>
      <c r="C516" s="18" t="s">
        <v>556</v>
      </c>
      <c r="D516" s="18" t="s">
        <v>5062</v>
      </c>
      <c r="E516" s="18" t="s">
        <v>563</v>
      </c>
      <c r="F516" s="18" t="s">
        <v>562</v>
      </c>
      <c r="G516" s="18">
        <v>2014</v>
      </c>
      <c r="H516" s="18" t="s">
        <v>7999</v>
      </c>
      <c r="I516" s="19"/>
      <c r="J516" s="18"/>
      <c r="K516" s="20">
        <v>45789.288715277798</v>
      </c>
      <c r="L516" s="18" t="s">
        <v>5191</v>
      </c>
      <c r="M516" s="18"/>
      <c r="N516" s="18"/>
      <c r="O516" s="18"/>
      <c r="P516" s="18"/>
      <c r="Q516" s="18"/>
      <c r="R516" s="18" t="s">
        <v>7625</v>
      </c>
      <c r="S516" s="18"/>
      <c r="T516" s="18" t="s">
        <v>5067</v>
      </c>
      <c r="U516" s="18" t="s">
        <v>5257</v>
      </c>
      <c r="V516" s="18">
        <v>1012</v>
      </c>
      <c r="W516" s="18">
        <v>204079.8</v>
      </c>
      <c r="X516" s="18">
        <v>204079.8</v>
      </c>
      <c r="Y516" s="18">
        <v>10757</v>
      </c>
      <c r="Z516" s="18">
        <v>10757</v>
      </c>
      <c r="AA516" s="18"/>
      <c r="AB516" s="18" t="s">
        <v>608</v>
      </c>
      <c r="AC516" s="18"/>
      <c r="AD516" s="18" t="s">
        <v>607</v>
      </c>
      <c r="AE516" s="18" t="s">
        <v>5069</v>
      </c>
      <c r="AF516" s="18"/>
      <c r="AG516" s="18"/>
      <c r="AH516" s="18"/>
      <c r="AI516" s="18"/>
      <c r="AJ516" s="18"/>
      <c r="AK516" s="18"/>
      <c r="AL516" s="18"/>
      <c r="AM516" s="18"/>
      <c r="AN516" s="18"/>
      <c r="AO516" s="18" t="s">
        <v>5070</v>
      </c>
      <c r="AP516" s="18" t="s">
        <v>5071</v>
      </c>
      <c r="AQ516" s="18">
        <v>0</v>
      </c>
      <c r="AR516" s="18">
        <v>0</v>
      </c>
      <c r="AS516" s="18" t="s">
        <v>5879</v>
      </c>
      <c r="AT516" s="18">
        <v>0</v>
      </c>
      <c r="AU516" s="18">
        <v>0</v>
      </c>
      <c r="AV516" s="18">
        <v>0</v>
      </c>
      <c r="AW516" s="18">
        <v>0</v>
      </c>
      <c r="AX516" s="18"/>
      <c r="AY516" s="18" t="s">
        <v>5712</v>
      </c>
      <c r="AZ516" s="18">
        <v>28600</v>
      </c>
      <c r="BA516" s="18">
        <v>0</v>
      </c>
      <c r="BB516" s="18">
        <v>0</v>
      </c>
      <c r="BC516" s="18"/>
      <c r="BD516" s="18"/>
      <c r="BE516" s="18"/>
      <c r="BF516" s="18"/>
      <c r="BG516" s="18"/>
      <c r="BH516" s="18"/>
      <c r="BI516" s="18"/>
      <c r="BJ516" s="18"/>
      <c r="BK516" s="18"/>
      <c r="BL516" s="18"/>
      <c r="BM516" s="18"/>
      <c r="BN516" s="18"/>
      <c r="BO516" s="18"/>
      <c r="BP516" s="18"/>
      <c r="BQ516" s="18"/>
      <c r="BR516" s="18"/>
      <c r="BS516" s="18"/>
      <c r="BT516" s="18"/>
      <c r="BU516" s="18"/>
      <c r="BV516" s="18"/>
      <c r="BW516" s="18"/>
      <c r="BX516" s="18"/>
      <c r="BY516" s="18"/>
      <c r="BZ516" s="18"/>
      <c r="CA516" s="18"/>
      <c r="CB516" s="18"/>
      <c r="CC516" s="18"/>
      <c r="CD516" s="18"/>
      <c r="CE516" s="18"/>
      <c r="CF516" s="18"/>
      <c r="CG516" s="18"/>
      <c r="CH516" s="18"/>
      <c r="CI516" s="18"/>
      <c r="CJ516" s="18" t="s">
        <v>5076</v>
      </c>
      <c r="CK516" s="18" t="s">
        <v>5713</v>
      </c>
      <c r="CL516" s="18"/>
      <c r="CM516" s="18"/>
      <c r="CN516" s="18"/>
      <c r="CO516" s="21">
        <v>46081</v>
      </c>
      <c r="CP516" s="18" t="s">
        <v>5073</v>
      </c>
      <c r="CQ516" s="18"/>
      <c r="CR516" s="21"/>
      <c r="CS516" s="18"/>
      <c r="CT516" s="31"/>
      <c r="CU516" s="33"/>
      <c r="CV516" s="67" t="str">
        <f>FLEET7[[#This Row],[Category]]</f>
        <v>Truck Mounted Attenuator (TMA)</v>
      </c>
      <c r="CW516" s="22" t="str">
        <f t="shared" si="16"/>
        <v>SFB-07</v>
      </c>
      <c r="CX516" s="22" t="str">
        <f>IFERROR(TRIM(MID(FLEET7[[#This Row],[Secondary Asset Identifier]], FIND(" - ", FLEET7[[#This Row],[Secondary Asset Identifier]]) + 3, LEN(FLEET7[[#This Row],[Secondary Asset Identifier]]))),FLEET7[[#This Row],[Emp ID]])</f>
        <v/>
      </c>
      <c r="CY51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6" s="22" t="str">
        <f>FLEET7[[#This Row],[Assigned]]</f>
        <v/>
      </c>
      <c r="DA516" s="22" t="str">
        <f t="shared" si="17"/>
        <v>SFB-07</v>
      </c>
    </row>
    <row r="517" spans="1:105" x14ac:dyDescent="0.3">
      <c r="A517" s="17" t="s">
        <v>5060</v>
      </c>
      <c r="B517" s="18" t="s">
        <v>5061</v>
      </c>
      <c r="C517" s="18" t="s">
        <v>557</v>
      </c>
      <c r="D517" s="18" t="s">
        <v>5062</v>
      </c>
      <c r="E517" s="18" t="s">
        <v>606</v>
      </c>
      <c r="F517" s="18" t="s">
        <v>605</v>
      </c>
      <c r="G517" s="18">
        <v>2024</v>
      </c>
      <c r="H517" s="18" t="s">
        <v>7999</v>
      </c>
      <c r="I517" s="19"/>
      <c r="J517" s="18"/>
      <c r="K517" s="20">
        <v>45789.163090277798</v>
      </c>
      <c r="L517" s="18" t="s">
        <v>5191</v>
      </c>
      <c r="M517" s="18"/>
      <c r="N517" s="18"/>
      <c r="O517" s="18"/>
      <c r="P517" s="18"/>
      <c r="Q517" s="18"/>
      <c r="R517" s="18" t="s">
        <v>5393</v>
      </c>
      <c r="S517" s="18"/>
      <c r="T517" s="18" t="s">
        <v>5067</v>
      </c>
      <c r="U517" s="18" t="s">
        <v>1360</v>
      </c>
      <c r="V517" s="18">
        <v>460</v>
      </c>
      <c r="W517" s="18">
        <v>21278.6</v>
      </c>
      <c r="X517" s="18">
        <v>21278.6</v>
      </c>
      <c r="Y517" s="18">
        <v>2440</v>
      </c>
      <c r="Z517" s="18">
        <v>2440</v>
      </c>
      <c r="AA517" s="18"/>
      <c r="AB517" s="18" t="s">
        <v>604</v>
      </c>
      <c r="AC517" s="18"/>
      <c r="AD517" s="18" t="s">
        <v>603</v>
      </c>
      <c r="AE517" s="18" t="s">
        <v>5069</v>
      </c>
      <c r="AF517" s="18"/>
      <c r="AG517" s="18"/>
      <c r="AH517" s="18" t="s">
        <v>8333</v>
      </c>
      <c r="AI517" s="18"/>
      <c r="AJ517" s="18"/>
      <c r="AK517" s="18"/>
      <c r="AL517" s="18"/>
      <c r="AM517" s="18"/>
      <c r="AN517" s="18"/>
      <c r="AO517" s="18" t="s">
        <v>5070</v>
      </c>
      <c r="AP517" s="18"/>
      <c r="AQ517" s="18">
        <v>0</v>
      </c>
      <c r="AR517" s="18">
        <v>0</v>
      </c>
      <c r="AS517" s="18" t="s">
        <v>5879</v>
      </c>
      <c r="AT517" s="18">
        <v>0</v>
      </c>
      <c r="AU517" s="18">
        <v>0</v>
      </c>
      <c r="AV517" s="18">
        <v>0</v>
      </c>
      <c r="AW517" s="18">
        <v>0</v>
      </c>
      <c r="AX517" s="18" t="s">
        <v>4600</v>
      </c>
      <c r="AY517" s="18"/>
      <c r="AZ517" s="18"/>
      <c r="BA517" s="18"/>
      <c r="BB517" s="18"/>
      <c r="BC517" s="18"/>
      <c r="BD517" s="18"/>
      <c r="BE517" s="18"/>
      <c r="BF517" s="18"/>
      <c r="BG517" s="18"/>
      <c r="BH517" s="18"/>
      <c r="BI517" s="18"/>
      <c r="BJ517" s="18"/>
      <c r="BK517" s="18"/>
      <c r="BL517" s="18"/>
      <c r="BM517" s="18"/>
      <c r="BN517" s="18"/>
      <c r="BO517" s="18"/>
      <c r="BP517" s="18"/>
      <c r="BQ517" s="18"/>
      <c r="BR517" s="18"/>
      <c r="BS517" s="18"/>
      <c r="BT517" s="18"/>
      <c r="BU517" s="18"/>
      <c r="BV517" s="18"/>
      <c r="BW517" s="18"/>
      <c r="BX517" s="18"/>
      <c r="BY517" s="18"/>
      <c r="BZ517" s="18"/>
      <c r="CA517" s="18"/>
      <c r="CB517" s="18"/>
      <c r="CC517" s="18"/>
      <c r="CD517" s="18"/>
      <c r="CE517" s="18"/>
      <c r="CF517" s="18"/>
      <c r="CG517" s="18"/>
      <c r="CH517" s="18"/>
      <c r="CI517" s="18"/>
      <c r="CJ517" s="18" t="s">
        <v>5076</v>
      </c>
      <c r="CK517" s="18" t="s">
        <v>5589</v>
      </c>
      <c r="CL517" s="18"/>
      <c r="CM517" s="18"/>
      <c r="CN517" s="18"/>
      <c r="CO517" s="21">
        <v>46053</v>
      </c>
      <c r="CP517" s="21" t="s">
        <v>5079</v>
      </c>
      <c r="CQ517" s="18"/>
      <c r="CR517" s="21"/>
      <c r="CS517" s="18"/>
      <c r="CT517" s="31"/>
      <c r="CU517" s="33"/>
      <c r="CV517" s="67" t="str">
        <f>FLEET7[[#This Row],[Category]]</f>
        <v>Truck Mounted Attenuator (TMA)</v>
      </c>
      <c r="CW517" s="22" t="str">
        <f t="shared" si="16"/>
        <v>SFB-07S</v>
      </c>
      <c r="CX517" s="22" t="str">
        <f>IFERROR(TRIM(MID(FLEET7[[#This Row],[Secondary Asset Identifier]], FIND(" - ", FLEET7[[#This Row],[Secondary Asset Identifier]]) + 3, LEN(FLEET7[[#This Row],[Secondary Asset Identifier]]))),FLEET7[[#This Row],[Emp ID]])</f>
        <v/>
      </c>
      <c r="CY51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7" s="22" t="str">
        <f>FLEET7[[#This Row],[Assigned]]</f>
        <v/>
      </c>
      <c r="DA517" s="22" t="str">
        <f t="shared" si="17"/>
        <v>SFB-07S</v>
      </c>
    </row>
    <row r="518" spans="1:105" x14ac:dyDescent="0.3">
      <c r="A518" s="17" t="s">
        <v>5060</v>
      </c>
      <c r="B518" s="18" t="s">
        <v>5061</v>
      </c>
      <c r="C518" s="18" t="s">
        <v>107</v>
      </c>
      <c r="D518" s="18" t="s">
        <v>5062</v>
      </c>
      <c r="E518" s="18" t="s">
        <v>563</v>
      </c>
      <c r="F518" s="18" t="s">
        <v>562</v>
      </c>
      <c r="G518" s="18">
        <v>2013</v>
      </c>
      <c r="H518" s="18" t="s">
        <v>7999</v>
      </c>
      <c r="I518" s="19"/>
      <c r="J518" s="18"/>
      <c r="K518" s="20">
        <v>45789.376099537003</v>
      </c>
      <c r="L518" s="18" t="s">
        <v>5164</v>
      </c>
      <c r="M518" s="18"/>
      <c r="N518" s="18"/>
      <c r="O518" s="18"/>
      <c r="P518" s="18"/>
      <c r="Q518" s="18"/>
      <c r="R518" s="18" t="s">
        <v>6003</v>
      </c>
      <c r="S518" s="18"/>
      <c r="T518" s="18" t="s">
        <v>5067</v>
      </c>
      <c r="U518" s="18" t="s">
        <v>5068</v>
      </c>
      <c r="V518" s="18">
        <v>174</v>
      </c>
      <c r="W518" s="18">
        <v>204298.9</v>
      </c>
      <c r="X518" s="18">
        <v>204298.9</v>
      </c>
      <c r="Y518" s="18">
        <v>12424</v>
      </c>
      <c r="Z518" s="18">
        <v>12424</v>
      </c>
      <c r="AA518" s="18"/>
      <c r="AB518" s="18" t="s">
        <v>602</v>
      </c>
      <c r="AC518" s="18"/>
      <c r="AD518" s="18" t="s">
        <v>601</v>
      </c>
      <c r="AE518" s="18" t="s">
        <v>5069</v>
      </c>
      <c r="AF518" s="18"/>
      <c r="AG518" s="18"/>
      <c r="AH518" s="18"/>
      <c r="AI518" s="18"/>
      <c r="AJ518" s="18"/>
      <c r="AK518" s="18"/>
      <c r="AL518" s="18"/>
      <c r="AM518" s="18"/>
      <c r="AN518" s="18"/>
      <c r="AO518" s="18" t="s">
        <v>5070</v>
      </c>
      <c r="AP518" s="18" t="s">
        <v>5071</v>
      </c>
      <c r="AQ518" s="18">
        <v>0</v>
      </c>
      <c r="AR518" s="18">
        <v>0</v>
      </c>
      <c r="AS518" s="18" t="s">
        <v>5879</v>
      </c>
      <c r="AT518" s="18">
        <v>0</v>
      </c>
      <c r="AU518" s="18">
        <v>0</v>
      </c>
      <c r="AV518" s="18">
        <v>0</v>
      </c>
      <c r="AW518" s="18">
        <v>0</v>
      </c>
      <c r="AX518" s="18"/>
      <c r="AY518" s="18" t="s">
        <v>5720</v>
      </c>
      <c r="AZ518" s="18">
        <v>30494</v>
      </c>
      <c r="BA518" s="18">
        <v>0</v>
      </c>
      <c r="BB518" s="18">
        <v>0</v>
      </c>
      <c r="BC518" s="18"/>
      <c r="BD518" s="18"/>
      <c r="BE518" s="18"/>
      <c r="BF518" s="18"/>
      <c r="BG518" s="18"/>
      <c r="BH518" s="18"/>
      <c r="BI518" s="18"/>
      <c r="BJ518" s="18"/>
      <c r="BK518" s="18"/>
      <c r="BL518" s="18"/>
      <c r="BM518" s="18"/>
      <c r="BN518" s="18"/>
      <c r="BO518" s="18"/>
      <c r="BP518" s="18"/>
      <c r="BQ518" s="18"/>
      <c r="BR518" s="18"/>
      <c r="BS518" s="18"/>
      <c r="BT518" s="18"/>
      <c r="BU518" s="18"/>
      <c r="BV518" s="18"/>
      <c r="BW518" s="18"/>
      <c r="BX518" s="18"/>
      <c r="BY518" s="18"/>
      <c r="BZ518" s="18"/>
      <c r="CA518" s="18"/>
      <c r="CB518" s="18"/>
      <c r="CC518" s="18"/>
      <c r="CD518" s="18"/>
      <c r="CE518" s="18"/>
      <c r="CF518" s="18"/>
      <c r="CG518" s="18"/>
      <c r="CH518" s="18"/>
      <c r="CI518" s="18"/>
      <c r="CJ518" s="18" t="s">
        <v>5076</v>
      </c>
      <c r="CK518" s="18" t="s">
        <v>7783</v>
      </c>
      <c r="CL518" s="18"/>
      <c r="CM518" s="18"/>
      <c r="CN518" s="18"/>
      <c r="CO518" s="21">
        <v>45688</v>
      </c>
      <c r="CP518" s="21" t="s">
        <v>5073</v>
      </c>
      <c r="CQ518" s="18"/>
      <c r="CR518" s="21"/>
      <c r="CS518" s="18"/>
      <c r="CT518" s="31"/>
      <c r="CU518" s="33"/>
      <c r="CV518" s="67" t="str">
        <f>FLEET7[[#This Row],[Category]]</f>
        <v>Truck Mounted Attenuator (TMA)</v>
      </c>
      <c r="CW518" s="22" t="str">
        <f t="shared" si="16"/>
        <v>SFB-08</v>
      </c>
      <c r="CX518" s="22" t="str">
        <f>IFERROR(TRIM(MID(FLEET7[[#This Row],[Secondary Asset Identifier]], FIND(" - ", FLEET7[[#This Row],[Secondary Asset Identifier]]) + 3, LEN(FLEET7[[#This Row],[Secondary Asset Identifier]]))),FLEET7[[#This Row],[Emp ID]])</f>
        <v/>
      </c>
      <c r="CY51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8" s="22" t="str">
        <f>FLEET7[[#This Row],[Assigned]]</f>
        <v/>
      </c>
      <c r="DA518" s="22" t="str">
        <f t="shared" si="17"/>
        <v>SFB-08</v>
      </c>
    </row>
    <row r="519" spans="1:105" x14ac:dyDescent="0.3">
      <c r="A519" s="17" t="s">
        <v>5060</v>
      </c>
      <c r="B519" s="18" t="s">
        <v>5061</v>
      </c>
      <c r="C519" s="18" t="s">
        <v>262</v>
      </c>
      <c r="D519" s="18" t="s">
        <v>5062</v>
      </c>
      <c r="E519" s="18" t="s">
        <v>563</v>
      </c>
      <c r="F519" s="18" t="s">
        <v>562</v>
      </c>
      <c r="G519" s="18">
        <v>2013</v>
      </c>
      <c r="H519" s="18" t="s">
        <v>7999</v>
      </c>
      <c r="I519" s="19"/>
      <c r="J519" s="18"/>
      <c r="K519" s="20">
        <v>45788.485486111102</v>
      </c>
      <c r="L519" s="18" t="s">
        <v>5191</v>
      </c>
      <c r="M519" s="18"/>
      <c r="N519" s="18"/>
      <c r="O519" s="18"/>
      <c r="P519" s="18"/>
      <c r="Q519" s="18"/>
      <c r="R519" s="18" t="s">
        <v>8568</v>
      </c>
      <c r="S519" s="18"/>
      <c r="T519" s="18" t="s">
        <v>5067</v>
      </c>
      <c r="U519" s="18" t="s">
        <v>8421</v>
      </c>
      <c r="V519" s="18">
        <v>1010</v>
      </c>
      <c r="W519" s="18">
        <v>228841.5</v>
      </c>
      <c r="X519" s="18">
        <v>228841.5</v>
      </c>
      <c r="Y519" s="18">
        <v>12148</v>
      </c>
      <c r="Z519" s="18">
        <v>12148</v>
      </c>
      <c r="AA519" s="18"/>
      <c r="AB519" s="18" t="s">
        <v>600</v>
      </c>
      <c r="AC519" s="18"/>
      <c r="AD519" s="18" t="s">
        <v>599</v>
      </c>
      <c r="AE519" s="18" t="s">
        <v>5069</v>
      </c>
      <c r="AF519" s="18"/>
      <c r="AG519" s="18"/>
      <c r="AH519" s="18"/>
      <c r="AI519" s="18"/>
      <c r="AJ519" s="18"/>
      <c r="AK519" s="18"/>
      <c r="AL519" s="18"/>
      <c r="AM519" s="18"/>
      <c r="AN519" s="18"/>
      <c r="AO519" s="18" t="s">
        <v>5070</v>
      </c>
      <c r="AP519" s="18" t="s">
        <v>5071</v>
      </c>
      <c r="AQ519" s="18">
        <v>0</v>
      </c>
      <c r="AR519" s="18">
        <v>0</v>
      </c>
      <c r="AS519" s="18" t="s">
        <v>5879</v>
      </c>
      <c r="AT519" s="18">
        <v>0</v>
      </c>
      <c r="AU519" s="18">
        <v>0</v>
      </c>
      <c r="AV519" s="18">
        <v>0</v>
      </c>
      <c r="AW519" s="18">
        <v>0</v>
      </c>
      <c r="AX519" s="18" t="s">
        <v>598</v>
      </c>
      <c r="AY519" s="18"/>
      <c r="AZ519" s="18">
        <v>0</v>
      </c>
      <c r="BA519" s="18">
        <v>0</v>
      </c>
      <c r="BB519" s="18">
        <v>0</v>
      </c>
      <c r="BC519" s="18"/>
      <c r="BD519" s="18"/>
      <c r="BE519" s="18"/>
      <c r="BF519" s="18"/>
      <c r="BG519" s="18"/>
      <c r="BH519" s="18"/>
      <c r="BI519" s="18"/>
      <c r="BJ519" s="18"/>
      <c r="BK519" s="18"/>
      <c r="BL519" s="18"/>
      <c r="BM519" s="18"/>
      <c r="BN519" s="18"/>
      <c r="BO519" s="18"/>
      <c r="BP519" s="18"/>
      <c r="BQ519" s="18"/>
      <c r="BR519" s="18"/>
      <c r="BS519" s="18"/>
      <c r="BT519" s="18"/>
      <c r="BU519" s="18"/>
      <c r="BV519" s="18"/>
      <c r="BW519" s="18"/>
      <c r="BX519" s="18"/>
      <c r="BY519" s="18"/>
      <c r="BZ519" s="18"/>
      <c r="CA519" s="18"/>
      <c r="CB519" s="18"/>
      <c r="CC519" s="18"/>
      <c r="CD519" s="18"/>
      <c r="CE519" s="18"/>
      <c r="CF519" s="18"/>
      <c r="CG519" s="18"/>
      <c r="CH519" s="18"/>
      <c r="CI519" s="18"/>
      <c r="CJ519" s="18" t="s">
        <v>5076</v>
      </c>
      <c r="CK519" s="18" t="s">
        <v>5170</v>
      </c>
      <c r="CL519" s="18"/>
      <c r="CM519" s="18"/>
      <c r="CN519" s="18"/>
      <c r="CO519" s="21">
        <v>45839</v>
      </c>
      <c r="CP519" s="21" t="s">
        <v>5073</v>
      </c>
      <c r="CQ519" s="18"/>
      <c r="CR519" s="21"/>
      <c r="CS519" s="18"/>
      <c r="CT519" s="31"/>
      <c r="CU519" s="33"/>
      <c r="CV519" s="67" t="str">
        <f>FLEET7[[#This Row],[Category]]</f>
        <v>Truck Mounted Attenuator (TMA)</v>
      </c>
      <c r="CW519" s="22" t="str">
        <f t="shared" si="16"/>
        <v>SFB-09</v>
      </c>
      <c r="CX519" s="22" t="str">
        <f>IFERROR(TRIM(MID(FLEET7[[#This Row],[Secondary Asset Identifier]], FIND(" - ", FLEET7[[#This Row],[Secondary Asset Identifier]]) + 3, LEN(FLEET7[[#This Row],[Secondary Asset Identifier]]))),FLEET7[[#This Row],[Emp ID]])</f>
        <v/>
      </c>
      <c r="CY51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19" s="22" t="str">
        <f>FLEET7[[#This Row],[Assigned]]</f>
        <v/>
      </c>
      <c r="DA519" s="22" t="str">
        <f t="shared" si="17"/>
        <v>SFB-09</v>
      </c>
    </row>
    <row r="520" spans="1:105" x14ac:dyDescent="0.3">
      <c r="A520" s="17" t="s">
        <v>5060</v>
      </c>
      <c r="B520" s="18" t="s">
        <v>5061</v>
      </c>
      <c r="C520" s="18" t="s">
        <v>108</v>
      </c>
      <c r="D520" s="18" t="s">
        <v>5062</v>
      </c>
      <c r="E520" s="18" t="s">
        <v>563</v>
      </c>
      <c r="F520" s="18" t="s">
        <v>562</v>
      </c>
      <c r="G520" s="18">
        <v>2013</v>
      </c>
      <c r="H520" s="18" t="s">
        <v>7999</v>
      </c>
      <c r="I520" s="19"/>
      <c r="J520" s="18"/>
      <c r="K520" s="20">
        <v>45788.5704513889</v>
      </c>
      <c r="L520" s="18" t="s">
        <v>5191</v>
      </c>
      <c r="M520" s="18"/>
      <c r="N520" s="18"/>
      <c r="O520" s="18"/>
      <c r="P520" s="18"/>
      <c r="Q520" s="18"/>
      <c r="R520" s="18" t="s">
        <v>7625</v>
      </c>
      <c r="S520" s="18"/>
      <c r="T520" s="18" t="s">
        <v>5067</v>
      </c>
      <c r="U520" s="18" t="s">
        <v>1507</v>
      </c>
      <c r="V520" s="18">
        <v>1012</v>
      </c>
      <c r="W520" s="18">
        <v>158057.20000000001</v>
      </c>
      <c r="X520" s="18">
        <v>158057.20000000001</v>
      </c>
      <c r="Y520" s="18">
        <v>3377</v>
      </c>
      <c r="Z520" s="18">
        <v>3377</v>
      </c>
      <c r="AA520" s="18"/>
      <c r="AB520" s="18" t="s">
        <v>597</v>
      </c>
      <c r="AC520" s="18"/>
      <c r="AD520" s="18" t="s">
        <v>8591</v>
      </c>
      <c r="AE520" s="18" t="s">
        <v>5069</v>
      </c>
      <c r="AF520" s="18"/>
      <c r="AG520" s="18"/>
      <c r="AH520" s="18" t="s">
        <v>8592</v>
      </c>
      <c r="AI520" s="18"/>
      <c r="AJ520" s="18"/>
      <c r="AK520" s="18"/>
      <c r="AL520" s="18"/>
      <c r="AM520" s="18"/>
      <c r="AN520" s="18"/>
      <c r="AO520" s="18" t="s">
        <v>5070</v>
      </c>
      <c r="AP520" s="18" t="s">
        <v>5071</v>
      </c>
      <c r="AQ520" s="18">
        <v>0</v>
      </c>
      <c r="AR520" s="18">
        <v>0</v>
      </c>
      <c r="AS520" s="18" t="s">
        <v>5879</v>
      </c>
      <c r="AT520" s="18">
        <v>0</v>
      </c>
      <c r="AU520" s="18">
        <v>0</v>
      </c>
      <c r="AV520" s="18">
        <v>0</v>
      </c>
      <c r="AW520" s="18">
        <v>0</v>
      </c>
      <c r="AX520" s="18"/>
      <c r="AY520" s="18"/>
      <c r="AZ520" s="18">
        <v>0</v>
      </c>
      <c r="BA520" s="18">
        <v>0</v>
      </c>
      <c r="BB520" s="18">
        <v>0</v>
      </c>
      <c r="BC520" s="18"/>
      <c r="BD520" s="18"/>
      <c r="BE520" s="18"/>
      <c r="BF520" s="18"/>
      <c r="BG520" s="18"/>
      <c r="BH520" s="18"/>
      <c r="BI520" s="18"/>
      <c r="BJ520" s="18"/>
      <c r="BK520" s="18"/>
      <c r="BL520" s="18"/>
      <c r="BM520" s="18"/>
      <c r="BN520" s="18"/>
      <c r="BO520" s="18"/>
      <c r="BP520" s="18"/>
      <c r="BQ520" s="18"/>
      <c r="BR520" s="18"/>
      <c r="BS520" s="18"/>
      <c r="BT520" s="18"/>
      <c r="BU520" s="18"/>
      <c r="BV520" s="18"/>
      <c r="BW520" s="18"/>
      <c r="BX520" s="18"/>
      <c r="BY520" s="18"/>
      <c r="BZ520" s="18"/>
      <c r="CA520" s="18"/>
      <c r="CB520" s="18"/>
      <c r="CC520" s="18"/>
      <c r="CD520" s="18"/>
      <c r="CE520" s="18"/>
      <c r="CF520" s="18"/>
      <c r="CG520" s="18"/>
      <c r="CH520" s="18"/>
      <c r="CI520" s="18"/>
      <c r="CJ520" s="18" t="s">
        <v>5076</v>
      </c>
      <c r="CK520" s="18" t="s">
        <v>5694</v>
      </c>
      <c r="CL520" s="18"/>
      <c r="CM520" s="18"/>
      <c r="CN520" s="18"/>
      <c r="CO520" s="21">
        <v>45808</v>
      </c>
      <c r="CP520" s="18" t="s">
        <v>5073</v>
      </c>
      <c r="CQ520" s="18"/>
      <c r="CR520" s="21"/>
      <c r="CS520" s="18"/>
      <c r="CT520" s="31"/>
      <c r="CU520" s="33"/>
      <c r="CV520" s="67" t="str">
        <f>FLEET7[[#This Row],[Category]]</f>
        <v>Truck Mounted Attenuator (TMA)</v>
      </c>
      <c r="CW520" s="22" t="str">
        <f t="shared" si="16"/>
        <v>SFB-10</v>
      </c>
      <c r="CX520" s="22" t="str">
        <f>IFERROR(TRIM(MID(FLEET7[[#This Row],[Secondary Asset Identifier]], FIND(" - ", FLEET7[[#This Row],[Secondary Asset Identifier]]) + 3, LEN(FLEET7[[#This Row],[Secondary Asset Identifier]]))),FLEET7[[#This Row],[Emp ID]])</f>
        <v/>
      </c>
      <c r="CY52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0" s="22" t="str">
        <f>FLEET7[[#This Row],[Assigned]]</f>
        <v/>
      </c>
      <c r="DA520" s="22" t="str">
        <f t="shared" si="17"/>
        <v>SFB-10</v>
      </c>
    </row>
    <row r="521" spans="1:105" x14ac:dyDescent="0.3">
      <c r="A521" s="17" t="s">
        <v>5060</v>
      </c>
      <c r="B521" s="18" t="s">
        <v>5061</v>
      </c>
      <c r="C521" s="18" t="s">
        <v>332</v>
      </c>
      <c r="D521" s="18" t="s">
        <v>5062</v>
      </c>
      <c r="E521" s="18" t="s">
        <v>596</v>
      </c>
      <c r="F521" s="18" t="s">
        <v>595</v>
      </c>
      <c r="G521" s="18">
        <v>2015</v>
      </c>
      <c r="H521" s="18" t="s">
        <v>7999</v>
      </c>
      <c r="I521" s="19"/>
      <c r="J521" s="18"/>
      <c r="K521" s="20">
        <v>45788.704884259299</v>
      </c>
      <c r="L521" s="18" t="s">
        <v>5191</v>
      </c>
      <c r="M521" s="18"/>
      <c r="N521" s="18"/>
      <c r="O521" s="18"/>
      <c r="P521" s="18"/>
      <c r="Q521" s="18"/>
      <c r="R521" s="18" t="s">
        <v>8593</v>
      </c>
      <c r="S521" s="18"/>
      <c r="T521" s="18" t="s">
        <v>5067</v>
      </c>
      <c r="U521" s="18" t="s">
        <v>1456</v>
      </c>
      <c r="V521" s="18">
        <v>1011</v>
      </c>
      <c r="W521" s="18">
        <v>214392.2</v>
      </c>
      <c r="X521" s="18">
        <v>214392.2</v>
      </c>
      <c r="Y521" s="18">
        <v>7113</v>
      </c>
      <c r="Z521" s="18">
        <v>7113</v>
      </c>
      <c r="AA521" s="18"/>
      <c r="AB521" s="18" t="s">
        <v>594</v>
      </c>
      <c r="AC521" s="18"/>
      <c r="AD521" s="18" t="s">
        <v>6001</v>
      </c>
      <c r="AE521" s="18" t="s">
        <v>5069</v>
      </c>
      <c r="AF521" s="18"/>
      <c r="AG521" s="18"/>
      <c r="AH521" s="18"/>
      <c r="AI521" s="18"/>
      <c r="AJ521" s="18"/>
      <c r="AK521" s="18"/>
      <c r="AL521" s="18"/>
      <c r="AM521" s="18"/>
      <c r="AN521" s="18"/>
      <c r="AO521" s="18" t="s">
        <v>5070</v>
      </c>
      <c r="AP521" s="18" t="s">
        <v>5071</v>
      </c>
      <c r="AQ521" s="18">
        <v>0</v>
      </c>
      <c r="AR521" s="18">
        <v>0</v>
      </c>
      <c r="AS521" s="18" t="s">
        <v>5879</v>
      </c>
      <c r="AT521" s="18">
        <v>0</v>
      </c>
      <c r="AU521" s="18">
        <v>0</v>
      </c>
      <c r="AV521" s="18">
        <v>0</v>
      </c>
      <c r="AW521" s="18">
        <v>0</v>
      </c>
      <c r="AX521" s="18" t="s">
        <v>6002</v>
      </c>
      <c r="AY521" s="18"/>
      <c r="AZ521" s="18">
        <v>0</v>
      </c>
      <c r="BA521" s="18">
        <v>0</v>
      </c>
      <c r="BB521" s="18">
        <v>0</v>
      </c>
      <c r="BC521" s="18"/>
      <c r="BD521" s="18"/>
      <c r="BE521" s="18"/>
      <c r="BF521" s="18"/>
      <c r="BG521" s="18"/>
      <c r="BH521" s="18"/>
      <c r="BI521" s="18"/>
      <c r="BJ521" s="18"/>
      <c r="BK521" s="18"/>
      <c r="BL521" s="18"/>
      <c r="BM521" s="18"/>
      <c r="BN521" s="18"/>
      <c r="BO521" s="18"/>
      <c r="BP521" s="18"/>
      <c r="BQ521" s="18"/>
      <c r="BR521" s="18"/>
      <c r="BS521" s="18"/>
      <c r="BT521" s="18"/>
      <c r="BU521" s="18"/>
      <c r="BV521" s="18"/>
      <c r="BW521" s="18"/>
      <c r="BX521" s="18"/>
      <c r="BY521" s="18"/>
      <c r="BZ521" s="18"/>
      <c r="CA521" s="18"/>
      <c r="CB521" s="18"/>
      <c r="CC521" s="18"/>
      <c r="CD521" s="18"/>
      <c r="CE521" s="18"/>
      <c r="CF521" s="18"/>
      <c r="CG521" s="18"/>
      <c r="CH521" s="18"/>
      <c r="CI521" s="18"/>
      <c r="CJ521" s="18" t="s">
        <v>5076</v>
      </c>
      <c r="CK521" s="18" t="s">
        <v>5524</v>
      </c>
      <c r="CL521" s="18"/>
      <c r="CM521" s="18"/>
      <c r="CN521" s="18"/>
      <c r="CO521" s="21">
        <v>45808</v>
      </c>
      <c r="CP521" s="18" t="s">
        <v>5073</v>
      </c>
      <c r="CQ521" s="18"/>
      <c r="CR521" s="21"/>
      <c r="CS521" s="18"/>
      <c r="CT521" s="31"/>
      <c r="CU521" s="33"/>
      <c r="CV521" s="67" t="str">
        <f>FLEET7[[#This Row],[Category]]</f>
        <v>Truck Mounted Attenuator (TMA)</v>
      </c>
      <c r="CW521" s="22" t="str">
        <f t="shared" si="16"/>
        <v>SFB-11</v>
      </c>
      <c r="CX521" s="22" t="str">
        <f>IFERROR(TRIM(MID(FLEET7[[#This Row],[Secondary Asset Identifier]], FIND(" - ", FLEET7[[#This Row],[Secondary Asset Identifier]]) + 3, LEN(FLEET7[[#This Row],[Secondary Asset Identifier]]))),FLEET7[[#This Row],[Emp ID]])</f>
        <v/>
      </c>
      <c r="CY52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1" s="22" t="str">
        <f>FLEET7[[#This Row],[Assigned]]</f>
        <v/>
      </c>
      <c r="DA521" s="22" t="str">
        <f t="shared" si="17"/>
        <v>SFB-11</v>
      </c>
    </row>
    <row r="522" spans="1:105" x14ac:dyDescent="0.3">
      <c r="A522" s="17" t="s">
        <v>5060</v>
      </c>
      <c r="B522" s="18" t="s">
        <v>5061</v>
      </c>
      <c r="C522" s="18" t="s">
        <v>109</v>
      </c>
      <c r="D522" s="18" t="s">
        <v>5062</v>
      </c>
      <c r="E522" s="18" t="s">
        <v>591</v>
      </c>
      <c r="F522" s="18" t="s">
        <v>590</v>
      </c>
      <c r="G522" s="18">
        <v>2023</v>
      </c>
      <c r="H522" s="18" t="s">
        <v>7999</v>
      </c>
      <c r="I522" s="19"/>
      <c r="J522" s="18"/>
      <c r="K522" s="20">
        <v>45789.289537037002</v>
      </c>
      <c r="L522" s="18" t="s">
        <v>5164</v>
      </c>
      <c r="M522" s="18"/>
      <c r="N522" s="18"/>
      <c r="O522" s="18"/>
      <c r="P522" s="18"/>
      <c r="Q522" s="18"/>
      <c r="R522" s="18" t="s">
        <v>7756</v>
      </c>
      <c r="S522" s="18"/>
      <c r="T522" s="18" t="s">
        <v>5067</v>
      </c>
      <c r="U522" s="18" t="s">
        <v>5068</v>
      </c>
      <c r="V522" s="18">
        <v>852</v>
      </c>
      <c r="W522" s="18">
        <v>37136.5</v>
      </c>
      <c r="X522" s="18">
        <v>37136.5</v>
      </c>
      <c r="Y522" s="18">
        <v>6225</v>
      </c>
      <c r="Z522" s="18">
        <v>6225</v>
      </c>
      <c r="AA522" s="18"/>
      <c r="AB522" s="18" t="s">
        <v>593</v>
      </c>
      <c r="AC522" s="18" t="s">
        <v>8146</v>
      </c>
      <c r="AD522" s="18" t="s">
        <v>592</v>
      </c>
      <c r="AE522" s="18" t="s">
        <v>5069</v>
      </c>
      <c r="AF522" s="18"/>
      <c r="AG522" s="18"/>
      <c r="AH522" s="18"/>
      <c r="AI522" s="18"/>
      <c r="AJ522" s="18"/>
      <c r="AK522" s="18"/>
      <c r="AL522" s="18"/>
      <c r="AM522" s="18"/>
      <c r="AN522" s="18"/>
      <c r="AO522" s="18" t="s">
        <v>5070</v>
      </c>
      <c r="AP522" s="18" t="s">
        <v>5071</v>
      </c>
      <c r="AQ522" s="18">
        <v>0</v>
      </c>
      <c r="AR522" s="18">
        <v>0</v>
      </c>
      <c r="AS522" s="18" t="s">
        <v>5879</v>
      </c>
      <c r="AT522" s="18">
        <v>0</v>
      </c>
      <c r="AU522" s="18">
        <v>0</v>
      </c>
      <c r="AV522" s="18">
        <v>0</v>
      </c>
      <c r="AW522" s="18">
        <v>0</v>
      </c>
      <c r="AX522" s="18" t="s">
        <v>4601</v>
      </c>
      <c r="AY522" s="18"/>
      <c r="AZ522" s="18"/>
      <c r="BA522" s="18"/>
      <c r="BB522" s="18"/>
      <c r="BC522" s="18"/>
      <c r="BD522" s="18"/>
      <c r="BE522" s="18"/>
      <c r="BF522" s="18"/>
      <c r="BG522" s="18"/>
      <c r="BH522" s="18"/>
      <c r="BI522" s="18"/>
      <c r="BJ522" s="18"/>
      <c r="BK522" s="18"/>
      <c r="BL522" s="18"/>
      <c r="BM522" s="18"/>
      <c r="BN522" s="18"/>
      <c r="BO522" s="18"/>
      <c r="BP522" s="18"/>
      <c r="BQ522" s="18"/>
      <c r="BR522" s="18"/>
      <c r="BS522" s="18"/>
      <c r="BT522" s="18"/>
      <c r="BU522" s="18"/>
      <c r="BV522" s="18"/>
      <c r="BW522" s="18"/>
      <c r="BX522" s="18"/>
      <c r="BY522" s="18"/>
      <c r="BZ522" s="18"/>
      <c r="CA522" s="18"/>
      <c r="CB522" s="18"/>
      <c r="CC522" s="18"/>
      <c r="CD522" s="18"/>
      <c r="CE522" s="18"/>
      <c r="CF522" s="18"/>
      <c r="CG522" s="18"/>
      <c r="CH522" s="18"/>
      <c r="CI522" s="18"/>
      <c r="CJ522" s="18" t="s">
        <v>5076</v>
      </c>
      <c r="CK522" s="18" t="s">
        <v>5150</v>
      </c>
      <c r="CL522" s="18"/>
      <c r="CM522" s="18"/>
      <c r="CN522" s="18"/>
      <c r="CO522" s="21">
        <v>45961</v>
      </c>
      <c r="CP522" s="18" t="s">
        <v>5079</v>
      </c>
      <c r="CQ522" s="18"/>
      <c r="CR522" s="21"/>
      <c r="CS522" s="18"/>
      <c r="CT522" s="31"/>
      <c r="CU522" s="33"/>
      <c r="CV522" s="67" t="str">
        <f>FLEET7[[#This Row],[Category]]</f>
        <v>Truck Mounted Attenuator (TMA)</v>
      </c>
      <c r="CW522" s="22" t="str">
        <f t="shared" si="16"/>
        <v>SFB-12</v>
      </c>
      <c r="CX522" s="22" t="str">
        <f>IFERROR(TRIM(MID(FLEET7[[#This Row],[Secondary Asset Identifier]], FIND(" - ", FLEET7[[#This Row],[Secondary Asset Identifier]]) + 3, LEN(FLEET7[[#This Row],[Secondary Asset Identifier]]))),FLEET7[[#This Row],[Emp ID]])</f>
        <v/>
      </c>
      <c r="CY52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2" s="22" t="str">
        <f>FLEET7[[#This Row],[Assigned]]</f>
        <v/>
      </c>
      <c r="DA522" s="22" t="str">
        <f t="shared" si="17"/>
        <v>SFB-12</v>
      </c>
    </row>
    <row r="523" spans="1:105" x14ac:dyDescent="0.3">
      <c r="A523" s="17" t="s">
        <v>5060</v>
      </c>
      <c r="B523" s="18" t="s">
        <v>5061</v>
      </c>
      <c r="C523" s="18" t="s">
        <v>110</v>
      </c>
      <c r="D523" s="18" t="s">
        <v>5062</v>
      </c>
      <c r="E523" s="18" t="s">
        <v>591</v>
      </c>
      <c r="F523" s="18" t="s">
        <v>590</v>
      </c>
      <c r="G523" s="18">
        <v>2023</v>
      </c>
      <c r="H523" s="18" t="s">
        <v>7999</v>
      </c>
      <c r="I523" s="19"/>
      <c r="J523" s="18"/>
      <c r="K523" s="20">
        <v>45789.252662036997</v>
      </c>
      <c r="L523" s="18" t="s">
        <v>5164</v>
      </c>
      <c r="M523" s="18"/>
      <c r="N523" s="18"/>
      <c r="O523" s="18"/>
      <c r="P523" s="18"/>
      <c r="Q523" s="18"/>
      <c r="R523" s="18" t="s">
        <v>7756</v>
      </c>
      <c r="S523" s="18"/>
      <c r="T523" s="18" t="s">
        <v>5067</v>
      </c>
      <c r="U523" s="18" t="s">
        <v>5068</v>
      </c>
      <c r="V523" s="18">
        <v>852</v>
      </c>
      <c r="W523" s="18">
        <v>18679.3</v>
      </c>
      <c r="X523" s="18">
        <v>18679.3</v>
      </c>
      <c r="Y523" s="18">
        <v>3781</v>
      </c>
      <c r="Z523" s="18">
        <v>3781</v>
      </c>
      <c r="AA523" s="18"/>
      <c r="AB523" s="18" t="s">
        <v>589</v>
      </c>
      <c r="AC523" s="18"/>
      <c r="AD523" s="18" t="s">
        <v>588</v>
      </c>
      <c r="AE523" s="18" t="s">
        <v>5069</v>
      </c>
      <c r="AF523" s="18"/>
      <c r="AG523" s="18"/>
      <c r="AH523" s="18"/>
      <c r="AI523" s="18"/>
      <c r="AJ523" s="18"/>
      <c r="AK523" s="18"/>
      <c r="AL523" s="18"/>
      <c r="AM523" s="18"/>
      <c r="AN523" s="18"/>
      <c r="AO523" s="18" t="s">
        <v>5070</v>
      </c>
      <c r="AP523" s="18" t="s">
        <v>5071</v>
      </c>
      <c r="AQ523" s="18">
        <v>0</v>
      </c>
      <c r="AR523" s="18">
        <v>0</v>
      </c>
      <c r="AS523" s="18" t="s">
        <v>5879</v>
      </c>
      <c r="AT523" s="18">
        <v>0</v>
      </c>
      <c r="AU523" s="18">
        <v>0</v>
      </c>
      <c r="AV523" s="18">
        <v>0</v>
      </c>
      <c r="AW523" s="18">
        <v>0</v>
      </c>
      <c r="AX523" s="18"/>
      <c r="AY523" s="18"/>
      <c r="AZ523" s="18"/>
      <c r="BA523" s="18"/>
      <c r="BB523" s="18"/>
      <c r="BC523" s="18"/>
      <c r="BD523" s="18"/>
      <c r="BE523" s="18"/>
      <c r="BF523" s="18"/>
      <c r="BG523" s="18"/>
      <c r="BH523" s="18"/>
      <c r="BI523" s="18"/>
      <c r="BJ523" s="18"/>
      <c r="BK523" s="18"/>
      <c r="BL523" s="18"/>
      <c r="BM523" s="18"/>
      <c r="BN523" s="18"/>
      <c r="BO523" s="18"/>
      <c r="BP523" s="18"/>
      <c r="BQ523" s="18"/>
      <c r="BR523" s="18"/>
      <c r="BS523" s="18"/>
      <c r="BT523" s="18"/>
      <c r="BU523" s="18"/>
      <c r="BV523" s="18"/>
      <c r="BW523" s="18"/>
      <c r="BX523" s="18"/>
      <c r="BY523" s="18"/>
      <c r="BZ523" s="18"/>
      <c r="CA523" s="18"/>
      <c r="CB523" s="18"/>
      <c r="CC523" s="18"/>
      <c r="CD523" s="18"/>
      <c r="CE523" s="18"/>
      <c r="CF523" s="18"/>
      <c r="CG523" s="18"/>
      <c r="CH523" s="18"/>
      <c r="CI523" s="18"/>
      <c r="CJ523" s="18" t="s">
        <v>5076</v>
      </c>
      <c r="CK523" s="18" t="s">
        <v>5237</v>
      </c>
      <c r="CL523" s="18"/>
      <c r="CM523" s="18"/>
      <c r="CN523" s="18"/>
      <c r="CO523" s="21">
        <v>45930</v>
      </c>
      <c r="CP523" s="18" t="s">
        <v>5079</v>
      </c>
      <c r="CQ523" s="18"/>
      <c r="CR523" s="21"/>
      <c r="CS523" s="18"/>
      <c r="CT523" s="31"/>
      <c r="CU523" s="33"/>
      <c r="CV523" s="67" t="str">
        <f>FLEET7[[#This Row],[Category]]</f>
        <v>Truck Mounted Attenuator (TMA)</v>
      </c>
      <c r="CW523" s="22" t="str">
        <f t="shared" si="16"/>
        <v>SFB-13</v>
      </c>
      <c r="CX523" s="22" t="str">
        <f>IFERROR(TRIM(MID(FLEET7[[#This Row],[Secondary Asset Identifier]], FIND(" - ", FLEET7[[#This Row],[Secondary Asset Identifier]]) + 3, LEN(FLEET7[[#This Row],[Secondary Asset Identifier]]))),FLEET7[[#This Row],[Emp ID]])</f>
        <v/>
      </c>
      <c r="CY52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3" s="22" t="str">
        <f>FLEET7[[#This Row],[Assigned]]</f>
        <v/>
      </c>
      <c r="DA523" s="22" t="str">
        <f t="shared" si="17"/>
        <v>SFB-13</v>
      </c>
    </row>
    <row r="524" spans="1:105" x14ac:dyDescent="0.3">
      <c r="A524" s="17" t="s">
        <v>5060</v>
      </c>
      <c r="B524" s="18" t="s">
        <v>5061</v>
      </c>
      <c r="C524" s="18" t="s">
        <v>2866</v>
      </c>
      <c r="D524" s="18" t="s">
        <v>5062</v>
      </c>
      <c r="E524" s="18" t="s">
        <v>596</v>
      </c>
      <c r="F524" s="18" t="s">
        <v>595</v>
      </c>
      <c r="G524" s="18">
        <v>2018</v>
      </c>
      <c r="H524" s="18" t="s">
        <v>7999</v>
      </c>
      <c r="I524" s="19"/>
      <c r="J524" s="18"/>
      <c r="K524" s="20">
        <v>45789.426666666703</v>
      </c>
      <c r="L524" s="18" t="s">
        <v>5065</v>
      </c>
      <c r="M524" s="18"/>
      <c r="N524" s="18"/>
      <c r="O524" s="18"/>
      <c r="P524" s="18"/>
      <c r="Q524" s="18"/>
      <c r="R524" s="18" t="s">
        <v>8594</v>
      </c>
      <c r="S524" s="18"/>
      <c r="T524" s="18" t="s">
        <v>5067</v>
      </c>
      <c r="U524" s="18" t="s">
        <v>5068</v>
      </c>
      <c r="V524" s="18">
        <v>395</v>
      </c>
      <c r="W524" s="18">
        <v>112052.6</v>
      </c>
      <c r="X524" s="18">
        <v>112052.6</v>
      </c>
      <c r="Y524" s="18">
        <v>5778</v>
      </c>
      <c r="Z524" s="18">
        <v>5778</v>
      </c>
      <c r="AA524" s="18" t="s">
        <v>2866</v>
      </c>
      <c r="AB524" s="18" t="s">
        <v>3367</v>
      </c>
      <c r="AC524" s="18"/>
      <c r="AD524" s="18" t="s">
        <v>3368</v>
      </c>
      <c r="AE524" s="18" t="s">
        <v>5069</v>
      </c>
      <c r="AF524" s="18"/>
      <c r="AG524" s="18"/>
      <c r="AH524" s="18"/>
      <c r="AI524" s="18"/>
      <c r="AJ524" s="18"/>
      <c r="AK524" s="18"/>
      <c r="AL524" s="18"/>
      <c r="AM524" s="18"/>
      <c r="AN524" s="18"/>
      <c r="AO524" s="18" t="s">
        <v>5070</v>
      </c>
      <c r="AP524" s="18"/>
      <c r="AQ524" s="18">
        <v>0</v>
      </c>
      <c r="AR524" s="18">
        <v>19000</v>
      </c>
      <c r="AS524" s="18" t="s">
        <v>5879</v>
      </c>
      <c r="AT524" s="18">
        <v>0</v>
      </c>
      <c r="AU524" s="18">
        <v>0</v>
      </c>
      <c r="AV524" s="18">
        <v>0</v>
      </c>
      <c r="AW524" s="18">
        <v>0</v>
      </c>
      <c r="AX524" s="18" t="s">
        <v>3769</v>
      </c>
      <c r="AY524" s="18"/>
      <c r="AZ524" s="18"/>
      <c r="BA524" s="18"/>
      <c r="BB524" s="18"/>
      <c r="BC524" s="18"/>
      <c r="BD524" s="18"/>
      <c r="BE524" s="18"/>
      <c r="BF524" s="18" t="s">
        <v>631</v>
      </c>
      <c r="BG524" s="18"/>
      <c r="BH524" s="18"/>
      <c r="BI524" s="18"/>
      <c r="BJ524" s="18"/>
      <c r="BK524" s="18"/>
      <c r="BL524" s="18"/>
      <c r="BM524" s="18"/>
      <c r="BN524" s="18"/>
      <c r="BO524" s="18"/>
      <c r="BP524" s="18"/>
      <c r="BQ524" s="18"/>
      <c r="BR524" s="18"/>
      <c r="BS524" s="18"/>
      <c r="BT524" s="18"/>
      <c r="BU524" s="18"/>
      <c r="BV524" s="18"/>
      <c r="BW524" s="18"/>
      <c r="BX524" s="18"/>
      <c r="BY524" s="18"/>
      <c r="BZ524" s="18"/>
      <c r="CA524" s="18"/>
      <c r="CB524" s="18"/>
      <c r="CC524" s="18"/>
      <c r="CD524" s="18"/>
      <c r="CE524" s="18"/>
      <c r="CF524" s="18"/>
      <c r="CG524" s="18"/>
      <c r="CH524" s="18"/>
      <c r="CI524" s="18"/>
      <c r="CJ524" s="18" t="s">
        <v>5076</v>
      </c>
      <c r="CK524" s="18" t="s">
        <v>5682</v>
      </c>
      <c r="CL524" s="18">
        <v>2</v>
      </c>
      <c r="CM524" s="18"/>
      <c r="CN524" s="18"/>
      <c r="CO524" s="21">
        <v>46112</v>
      </c>
      <c r="CP524" s="18" t="s">
        <v>5079</v>
      </c>
      <c r="CQ524" s="18"/>
      <c r="CR524" s="21"/>
      <c r="CS524" s="18"/>
      <c r="CT524" s="31"/>
      <c r="CU524" s="33"/>
      <c r="CV524" s="67" t="str">
        <f>FLEET7[[#This Row],[Category]]</f>
        <v>Truck Mounted Attenuator (TMA)</v>
      </c>
      <c r="CW524" s="22" t="str">
        <f t="shared" si="16"/>
        <v>SFB-14</v>
      </c>
      <c r="CX524" s="22" t="str">
        <f>IFERROR(TRIM(MID(FLEET7[[#This Row],[Secondary Asset Identifier]], FIND(" - ", FLEET7[[#This Row],[Secondary Asset Identifier]]) + 3, LEN(FLEET7[[#This Row],[Secondary Asset Identifier]]))),FLEET7[[#This Row],[Emp ID]])</f>
        <v/>
      </c>
      <c r="CY52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4" s="22" t="str">
        <f>FLEET7[[#This Row],[Assigned]]</f>
        <v/>
      </c>
      <c r="DA524" s="22" t="str">
        <f t="shared" si="17"/>
        <v>SFB-14</v>
      </c>
    </row>
    <row r="525" spans="1:105" x14ac:dyDescent="0.3">
      <c r="A525" s="17" t="s">
        <v>5060</v>
      </c>
      <c r="B525" s="18" t="s">
        <v>5061</v>
      </c>
      <c r="C525" s="18" t="s">
        <v>2868</v>
      </c>
      <c r="D525" s="18" t="s">
        <v>5062</v>
      </c>
      <c r="E525" s="18" t="s">
        <v>563</v>
      </c>
      <c r="F525" s="18" t="s">
        <v>1010</v>
      </c>
      <c r="G525" s="18">
        <v>2017</v>
      </c>
      <c r="H525" s="18" t="s">
        <v>7999</v>
      </c>
      <c r="I525" s="19"/>
      <c r="J525" s="18"/>
      <c r="K525" s="20">
        <v>45788.495983796303</v>
      </c>
      <c r="L525" s="18" t="s">
        <v>5191</v>
      </c>
      <c r="M525" s="18"/>
      <c r="N525" s="18"/>
      <c r="O525" s="18"/>
      <c r="P525" s="18"/>
      <c r="Q525" s="18"/>
      <c r="R525" s="18" t="s">
        <v>8122</v>
      </c>
      <c r="S525" s="18"/>
      <c r="T525" s="18" t="s">
        <v>5067</v>
      </c>
      <c r="U525" s="18" t="s">
        <v>1456</v>
      </c>
      <c r="V525" s="18">
        <v>389</v>
      </c>
      <c r="W525" s="18">
        <v>120907.8</v>
      </c>
      <c r="X525" s="18">
        <v>120907.8</v>
      </c>
      <c r="Y525" s="18">
        <v>5152</v>
      </c>
      <c r="Z525" s="18">
        <v>5152</v>
      </c>
      <c r="AA525" s="18" t="s">
        <v>2868</v>
      </c>
      <c r="AB525" s="18" t="s">
        <v>3369</v>
      </c>
      <c r="AC525" s="18"/>
      <c r="AD525" s="18" t="s">
        <v>3370</v>
      </c>
      <c r="AE525" s="18" t="s">
        <v>5069</v>
      </c>
      <c r="AF525" s="18"/>
      <c r="AG525" s="18"/>
      <c r="AH525" s="18"/>
      <c r="AI525" s="18"/>
      <c r="AJ525" s="18"/>
      <c r="AK525" s="18"/>
      <c r="AL525" s="18"/>
      <c r="AM525" s="18"/>
      <c r="AN525" s="18"/>
      <c r="AO525" s="18" t="s">
        <v>5547</v>
      </c>
      <c r="AP525" s="18"/>
      <c r="AQ525" s="18">
        <v>0</v>
      </c>
      <c r="AR525" s="18">
        <v>19000</v>
      </c>
      <c r="AS525" s="18" t="s">
        <v>5879</v>
      </c>
      <c r="AT525" s="18">
        <v>0</v>
      </c>
      <c r="AU525" s="18">
        <v>0</v>
      </c>
      <c r="AV525" s="18">
        <v>0</v>
      </c>
      <c r="AW525" s="18">
        <v>0</v>
      </c>
      <c r="AX525" s="18" t="s">
        <v>3770</v>
      </c>
      <c r="AY525" s="18"/>
      <c r="AZ525" s="18"/>
      <c r="BA525" s="18"/>
      <c r="BB525" s="18"/>
      <c r="BC525" s="18"/>
      <c r="BD525" s="18"/>
      <c r="BE525" s="18"/>
      <c r="BF525" s="18" t="s">
        <v>631</v>
      </c>
      <c r="BG525" s="18"/>
      <c r="BH525" s="18"/>
      <c r="BI525" s="18"/>
      <c r="BJ525" s="18"/>
      <c r="BK525" s="18"/>
      <c r="BL525" s="18"/>
      <c r="BM525" s="18"/>
      <c r="BN525" s="18"/>
      <c r="BO525" s="18"/>
      <c r="BP525" s="18"/>
      <c r="BQ525" s="18"/>
      <c r="BR525" s="18"/>
      <c r="BS525" s="18"/>
      <c r="BT525" s="18"/>
      <c r="BU525" s="18"/>
      <c r="BV525" s="18"/>
      <c r="BW525" s="18"/>
      <c r="BX525" s="18"/>
      <c r="BY525" s="18"/>
      <c r="BZ525" s="18"/>
      <c r="CA525" s="18"/>
      <c r="CB525" s="18"/>
      <c r="CC525" s="18"/>
      <c r="CD525" s="18"/>
      <c r="CE525" s="18"/>
      <c r="CF525" s="18"/>
      <c r="CG525" s="18"/>
      <c r="CH525" s="18"/>
      <c r="CI525" s="18"/>
      <c r="CJ525" s="18" t="s">
        <v>5076</v>
      </c>
      <c r="CK525" s="18" t="s">
        <v>5548</v>
      </c>
      <c r="CL525" s="18">
        <v>2</v>
      </c>
      <c r="CM525" s="18"/>
      <c r="CN525" s="18"/>
      <c r="CO525" s="21">
        <v>45747</v>
      </c>
      <c r="CP525" s="18" t="s">
        <v>5079</v>
      </c>
      <c r="CQ525" s="18"/>
      <c r="CR525" s="21"/>
      <c r="CS525" s="18"/>
      <c r="CT525" s="31"/>
      <c r="CU525" s="33"/>
      <c r="CV525" s="67" t="str">
        <f>FLEET7[[#This Row],[Category]]</f>
        <v>Truck Mounted Attenuator (TMA)</v>
      </c>
      <c r="CW525" s="22" t="str">
        <f t="shared" si="16"/>
        <v>SFB-15</v>
      </c>
      <c r="CX525" s="22" t="str">
        <f>IFERROR(TRIM(MID(FLEET7[[#This Row],[Secondary Asset Identifier]], FIND(" - ", FLEET7[[#This Row],[Secondary Asset Identifier]]) + 3, LEN(FLEET7[[#This Row],[Secondary Asset Identifier]]))),FLEET7[[#This Row],[Emp ID]])</f>
        <v/>
      </c>
      <c r="CY52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5" s="22" t="str">
        <f>FLEET7[[#This Row],[Assigned]]</f>
        <v/>
      </c>
      <c r="DA525" s="22" t="str">
        <f t="shared" si="17"/>
        <v>SFB-15</v>
      </c>
    </row>
    <row r="526" spans="1:105" x14ac:dyDescent="0.3">
      <c r="A526" s="17" t="s">
        <v>5060</v>
      </c>
      <c r="B526" s="18" t="s">
        <v>5061</v>
      </c>
      <c r="C526" s="18" t="s">
        <v>2870</v>
      </c>
      <c r="D526" s="18" t="s">
        <v>5062</v>
      </c>
      <c r="E526" s="18" t="s">
        <v>596</v>
      </c>
      <c r="F526" s="18" t="s">
        <v>595</v>
      </c>
      <c r="G526" s="18">
        <v>2019</v>
      </c>
      <c r="H526" s="18" t="s">
        <v>7999</v>
      </c>
      <c r="I526" s="19"/>
      <c r="J526" s="18"/>
      <c r="K526" s="20">
        <v>45789.322719907403</v>
      </c>
      <c r="L526" s="18" t="s">
        <v>5164</v>
      </c>
      <c r="M526" s="18"/>
      <c r="N526" s="18"/>
      <c r="O526" s="18"/>
      <c r="P526" s="18"/>
      <c r="Q526" s="18"/>
      <c r="R526" s="18" t="s">
        <v>5393</v>
      </c>
      <c r="S526" s="18"/>
      <c r="T526" s="18" t="s">
        <v>5067</v>
      </c>
      <c r="U526" s="18" t="s">
        <v>5068</v>
      </c>
      <c r="V526" s="18">
        <v>438</v>
      </c>
      <c r="W526" s="18">
        <v>102484</v>
      </c>
      <c r="X526" s="18">
        <v>102484</v>
      </c>
      <c r="Y526" s="18">
        <v>5280</v>
      </c>
      <c r="Z526" s="18">
        <v>5280</v>
      </c>
      <c r="AA526" s="18" t="s">
        <v>2870</v>
      </c>
      <c r="AB526" s="18" t="s">
        <v>3371</v>
      </c>
      <c r="AC526" s="18"/>
      <c r="AD526" s="18" t="s">
        <v>3458</v>
      </c>
      <c r="AE526" s="18" t="s">
        <v>5069</v>
      </c>
      <c r="AF526" s="18"/>
      <c r="AG526" s="18"/>
      <c r="AH526" s="18"/>
      <c r="AI526" s="18"/>
      <c r="AJ526" s="18"/>
      <c r="AK526" s="18"/>
      <c r="AL526" s="18"/>
      <c r="AM526" s="18"/>
      <c r="AN526" s="18"/>
      <c r="AO526" s="18" t="s">
        <v>5070</v>
      </c>
      <c r="AP526" s="18"/>
      <c r="AQ526" s="18">
        <v>0</v>
      </c>
      <c r="AR526" s="18">
        <v>0</v>
      </c>
      <c r="AS526" s="18" t="s">
        <v>5879</v>
      </c>
      <c r="AT526" s="18">
        <v>0</v>
      </c>
      <c r="AU526" s="18">
        <v>0</v>
      </c>
      <c r="AV526" s="18">
        <v>0</v>
      </c>
      <c r="AW526" s="18">
        <v>0</v>
      </c>
      <c r="AX526" s="18" t="s">
        <v>4602</v>
      </c>
      <c r="AY526" s="18"/>
      <c r="AZ526" s="18"/>
      <c r="BA526" s="18"/>
      <c r="BB526" s="18"/>
      <c r="BC526" s="18"/>
      <c r="BD526" s="18"/>
      <c r="BE526" s="18"/>
      <c r="BF526" s="18" t="s">
        <v>631</v>
      </c>
      <c r="BG526" s="18"/>
      <c r="BH526" s="18"/>
      <c r="BI526" s="18"/>
      <c r="BJ526" s="18"/>
      <c r="BK526" s="18"/>
      <c r="BL526" s="18"/>
      <c r="BM526" s="18"/>
      <c r="BN526" s="18"/>
      <c r="BO526" s="18"/>
      <c r="BP526" s="18"/>
      <c r="BQ526" s="18"/>
      <c r="BR526" s="18"/>
      <c r="BS526" s="18"/>
      <c r="BT526" s="18"/>
      <c r="BU526" s="18"/>
      <c r="BV526" s="18"/>
      <c r="BW526" s="18"/>
      <c r="BX526" s="18"/>
      <c r="BY526" s="18"/>
      <c r="BZ526" s="18"/>
      <c r="CA526" s="18"/>
      <c r="CB526" s="18"/>
      <c r="CC526" s="18"/>
      <c r="CD526" s="18"/>
      <c r="CE526" s="18"/>
      <c r="CF526" s="18"/>
      <c r="CG526" s="18"/>
      <c r="CH526" s="18"/>
      <c r="CI526" s="18"/>
      <c r="CJ526" s="18" t="s">
        <v>5076</v>
      </c>
      <c r="CK526" s="18" t="s">
        <v>5169</v>
      </c>
      <c r="CL526" s="18">
        <v>2</v>
      </c>
      <c r="CM526" s="18"/>
      <c r="CN526" s="18"/>
      <c r="CO526" s="21">
        <v>46142</v>
      </c>
      <c r="CP526" s="18" t="s">
        <v>5079</v>
      </c>
      <c r="CQ526" s="18"/>
      <c r="CR526" s="21"/>
      <c r="CS526" s="18"/>
      <c r="CT526" s="31"/>
      <c r="CU526" s="33"/>
      <c r="CV526" s="67" t="str">
        <f>FLEET7[[#This Row],[Category]]</f>
        <v>Truck Mounted Attenuator (TMA)</v>
      </c>
      <c r="CW526" s="22" t="str">
        <f t="shared" si="16"/>
        <v>SFB-16</v>
      </c>
      <c r="CX526" s="22" t="str">
        <f>IFERROR(TRIM(MID(FLEET7[[#This Row],[Secondary Asset Identifier]], FIND(" - ", FLEET7[[#This Row],[Secondary Asset Identifier]]) + 3, LEN(FLEET7[[#This Row],[Secondary Asset Identifier]]))),FLEET7[[#This Row],[Emp ID]])</f>
        <v/>
      </c>
      <c r="CY52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6" s="22" t="str">
        <f>FLEET7[[#This Row],[Assigned]]</f>
        <v/>
      </c>
      <c r="DA526" s="22" t="str">
        <f t="shared" si="17"/>
        <v>SFB-16</v>
      </c>
    </row>
    <row r="527" spans="1:105" x14ac:dyDescent="0.3">
      <c r="A527" s="17" t="s">
        <v>5060</v>
      </c>
      <c r="B527" s="18" t="s">
        <v>5061</v>
      </c>
      <c r="C527" s="18" t="s">
        <v>5857</v>
      </c>
      <c r="D527" s="18" t="s">
        <v>5062</v>
      </c>
      <c r="E527" s="18" t="s">
        <v>563</v>
      </c>
      <c r="F527" s="18" t="s">
        <v>1010</v>
      </c>
      <c r="G527" s="18">
        <v>2015</v>
      </c>
      <c r="H527" s="18" t="s">
        <v>7999</v>
      </c>
      <c r="I527" s="19"/>
      <c r="J527" s="18"/>
      <c r="K527" s="20">
        <v>45788.835914351897</v>
      </c>
      <c r="L527" s="18" t="s">
        <v>5191</v>
      </c>
      <c r="M527" s="18"/>
      <c r="N527" s="18"/>
      <c r="O527" s="18"/>
      <c r="P527" s="18"/>
      <c r="Q527" s="18"/>
      <c r="R527" s="18" t="s">
        <v>8430</v>
      </c>
      <c r="S527" s="18"/>
      <c r="T527" s="18" t="s">
        <v>5067</v>
      </c>
      <c r="U527" s="18" t="s">
        <v>1360</v>
      </c>
      <c r="V527" s="18">
        <v>180</v>
      </c>
      <c r="W527" s="18">
        <v>132084.6</v>
      </c>
      <c r="X527" s="18">
        <v>132084.6</v>
      </c>
      <c r="Y527" s="18">
        <v>6660</v>
      </c>
      <c r="Z527" s="18">
        <v>6660</v>
      </c>
      <c r="AA527" s="18"/>
      <c r="AB527" s="18" t="s">
        <v>7784</v>
      </c>
      <c r="AC527" s="18"/>
      <c r="AD527" s="18" t="s">
        <v>7785</v>
      </c>
      <c r="AE527" s="18" t="s">
        <v>5069</v>
      </c>
      <c r="AF527" s="18"/>
      <c r="AG527" s="18"/>
      <c r="AH527" s="18"/>
      <c r="AI527" s="18"/>
      <c r="AJ527" s="18"/>
      <c r="AK527" s="18"/>
      <c r="AL527" s="18"/>
      <c r="AM527" s="18"/>
      <c r="AN527" s="18"/>
      <c r="AO527" s="18" t="s">
        <v>5070</v>
      </c>
      <c r="AP527" s="18"/>
      <c r="AQ527" s="18">
        <v>0</v>
      </c>
      <c r="AR527" s="18">
        <v>0</v>
      </c>
      <c r="AS527" s="18" t="s">
        <v>5879</v>
      </c>
      <c r="AT527" s="18">
        <v>0</v>
      </c>
      <c r="AU527" s="18">
        <v>0</v>
      </c>
      <c r="AV527" s="18">
        <v>0</v>
      </c>
      <c r="AW527" s="18">
        <v>0</v>
      </c>
      <c r="AX527" s="18" t="s">
        <v>7786</v>
      </c>
      <c r="AY527" s="18"/>
      <c r="AZ527" s="18"/>
      <c r="BA527" s="18"/>
      <c r="BB527" s="18"/>
      <c r="BC527" s="18"/>
      <c r="BD527" s="18"/>
      <c r="BE527" s="18"/>
      <c r="BF527" s="18"/>
      <c r="BG527" s="18"/>
      <c r="BH527" s="18"/>
      <c r="BI527" s="18"/>
      <c r="BJ527" s="18"/>
      <c r="BK527" s="18"/>
      <c r="BL527" s="18"/>
      <c r="BM527" s="18"/>
      <c r="BN527" s="18"/>
      <c r="BO527" s="18"/>
      <c r="BP527" s="18"/>
      <c r="BQ527" s="18"/>
      <c r="BR527" s="18"/>
      <c r="BS527" s="18"/>
      <c r="BT527" s="18"/>
      <c r="BU527" s="18"/>
      <c r="BV527" s="18"/>
      <c r="BW527" s="18"/>
      <c r="BX527" s="18"/>
      <c r="BY527" s="18"/>
      <c r="BZ527" s="18"/>
      <c r="CA527" s="18"/>
      <c r="CB527" s="18"/>
      <c r="CC527" s="18"/>
      <c r="CD527" s="18"/>
      <c r="CE527" s="18"/>
      <c r="CF527" s="18"/>
      <c r="CG527" s="18"/>
      <c r="CH527" s="18"/>
      <c r="CI527" s="18"/>
      <c r="CJ527" s="18" t="s">
        <v>5076</v>
      </c>
      <c r="CK527" s="18" t="s">
        <v>7787</v>
      </c>
      <c r="CL527" s="18">
        <v>2</v>
      </c>
      <c r="CM527" s="18"/>
      <c r="CN527" s="18"/>
      <c r="CO527" s="21">
        <v>45961</v>
      </c>
      <c r="CP527" s="18" t="s">
        <v>5079</v>
      </c>
      <c r="CQ527" s="18"/>
      <c r="CR527" s="21"/>
      <c r="CS527" s="18"/>
      <c r="CT527" s="31"/>
      <c r="CU527" s="33"/>
      <c r="CV527" s="67" t="str">
        <f>FLEET7[[#This Row],[Category]]</f>
        <v>Truck Mounted Attenuator (TMA)</v>
      </c>
      <c r="CW527" s="22" t="str">
        <f t="shared" si="16"/>
        <v>SFB-22</v>
      </c>
      <c r="CX527" s="22" t="str">
        <f>IFERROR(TRIM(MID(FLEET7[[#This Row],[Secondary Asset Identifier]], FIND(" - ", FLEET7[[#This Row],[Secondary Asset Identifier]]) + 3, LEN(FLEET7[[#This Row],[Secondary Asset Identifier]]))),FLEET7[[#This Row],[Emp ID]])</f>
        <v/>
      </c>
      <c r="CY52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7" s="22" t="str">
        <f>FLEET7[[#This Row],[Assigned]]</f>
        <v/>
      </c>
      <c r="DA527" s="22" t="str">
        <f t="shared" si="17"/>
        <v>SFB-22</v>
      </c>
    </row>
    <row r="528" spans="1:105" x14ac:dyDescent="0.3">
      <c r="A528" s="17" t="s">
        <v>5060</v>
      </c>
      <c r="B528" s="18" t="s">
        <v>5061</v>
      </c>
      <c r="C528" s="18" t="s">
        <v>7998</v>
      </c>
      <c r="D528" s="18" t="s">
        <v>5062</v>
      </c>
      <c r="E528" s="18" t="s">
        <v>563</v>
      </c>
      <c r="F528" s="18" t="s">
        <v>1010</v>
      </c>
      <c r="G528" s="18">
        <v>2019</v>
      </c>
      <c r="H528" s="18" t="s">
        <v>7999</v>
      </c>
      <c r="I528" s="19"/>
      <c r="J528" s="18"/>
      <c r="K528" s="20"/>
      <c r="L528" s="18"/>
      <c r="M528" s="18"/>
      <c r="N528" s="18"/>
      <c r="O528" s="18"/>
      <c r="P528" s="18"/>
      <c r="Q528" s="18"/>
      <c r="R528" s="18"/>
      <c r="S528" s="18"/>
      <c r="T528" s="18" t="s">
        <v>5067</v>
      </c>
      <c r="U528" s="18" t="s">
        <v>5232</v>
      </c>
      <c r="V528" s="18"/>
      <c r="W528" s="18"/>
      <c r="X528" s="18"/>
      <c r="Y528" s="18"/>
      <c r="Z528" s="18"/>
      <c r="AA528" s="18"/>
      <c r="AB528" s="18" t="s">
        <v>8000</v>
      </c>
      <c r="AC528" s="18"/>
      <c r="AD528" s="18"/>
      <c r="AE528" s="18" t="s">
        <v>5069</v>
      </c>
      <c r="AF528" s="18"/>
      <c r="AG528" s="18"/>
      <c r="AH528" s="18"/>
      <c r="AI528" s="18"/>
      <c r="AJ528" s="18"/>
      <c r="AK528" s="18"/>
      <c r="AL528" s="18"/>
      <c r="AM528" s="18"/>
      <c r="AN528" s="18"/>
      <c r="AO528" s="18" t="s">
        <v>5070</v>
      </c>
      <c r="AP528" s="18"/>
      <c r="AQ528" s="18">
        <v>0</v>
      </c>
      <c r="AR528" s="18">
        <v>0</v>
      </c>
      <c r="AS528" s="18" t="s">
        <v>5879</v>
      </c>
      <c r="AT528" s="18">
        <v>0</v>
      </c>
      <c r="AU528" s="18">
        <v>0</v>
      </c>
      <c r="AV528" s="18">
        <v>0</v>
      </c>
      <c r="AW528" s="18">
        <v>0</v>
      </c>
      <c r="AX528" s="18"/>
      <c r="AY528" s="18"/>
      <c r="AZ528" s="18"/>
      <c r="BA528" s="18"/>
      <c r="BB528" s="18"/>
      <c r="BC528" s="18"/>
      <c r="BD528" s="18"/>
      <c r="BE528" s="18"/>
      <c r="BF528" s="18"/>
      <c r="BG528" s="18"/>
      <c r="BH528" s="18"/>
      <c r="BI528" s="18"/>
      <c r="BJ528" s="18"/>
      <c r="BK528" s="18"/>
      <c r="BL528" s="18"/>
      <c r="BM528" s="18"/>
      <c r="BN528" s="18"/>
      <c r="BO528" s="18"/>
      <c r="BP528" s="18"/>
      <c r="BQ528" s="18"/>
      <c r="BR528" s="18"/>
      <c r="BS528" s="18"/>
      <c r="BT528" s="18"/>
      <c r="BU528" s="18"/>
      <c r="BV528" s="18"/>
      <c r="BW528" s="18"/>
      <c r="BX528" s="18"/>
      <c r="BY528" s="18"/>
      <c r="BZ528" s="18"/>
      <c r="CA528" s="18"/>
      <c r="CB528" s="18"/>
      <c r="CC528" s="18"/>
      <c r="CD528" s="18"/>
      <c r="CE528" s="18"/>
      <c r="CF528" s="18"/>
      <c r="CG528" s="18"/>
      <c r="CH528" s="18"/>
      <c r="CI528" s="18"/>
      <c r="CJ528" s="18"/>
      <c r="CK528" s="18"/>
      <c r="CL528" s="18"/>
      <c r="CM528" s="18"/>
      <c r="CN528" s="18"/>
      <c r="CO528" s="21"/>
      <c r="CP528" s="21" t="s">
        <v>5079</v>
      </c>
      <c r="CQ528" s="18"/>
      <c r="CR528" s="21"/>
      <c r="CS528" s="18"/>
      <c r="CT528" s="31"/>
      <c r="CU528" s="33"/>
      <c r="CV528" s="67" t="str">
        <f>FLEET7[[#This Row],[Category]]</f>
        <v>Truck Mounted Attenuator (TMA)</v>
      </c>
      <c r="CW528" s="22" t="str">
        <f t="shared" si="16"/>
        <v>SFB-23</v>
      </c>
      <c r="CX528" s="22" t="str">
        <f>IFERROR(TRIM(MID(FLEET7[[#This Row],[Secondary Asset Identifier]], FIND(" - ", FLEET7[[#This Row],[Secondary Asset Identifier]]) + 3, LEN(FLEET7[[#This Row],[Secondary Asset Identifier]]))),FLEET7[[#This Row],[Emp ID]])</f>
        <v>KB9153</v>
      </c>
      <c r="CY52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KB9153</v>
      </c>
      <c r="CZ528" s="22" t="str">
        <f>FLEET7[[#This Row],[Assigned]]</f>
        <v>KB9153</v>
      </c>
      <c r="DA528" s="22" t="str">
        <f t="shared" si="17"/>
        <v>SFB-23</v>
      </c>
    </row>
    <row r="529" spans="1:105" ht="24" x14ac:dyDescent="0.3">
      <c r="A529" s="17" t="s">
        <v>5060</v>
      </c>
      <c r="B529" s="18" t="s">
        <v>5061</v>
      </c>
      <c r="C529" s="18" t="s">
        <v>4603</v>
      </c>
      <c r="D529" s="18" t="s">
        <v>5121</v>
      </c>
      <c r="E529" s="18" t="s">
        <v>1018</v>
      </c>
      <c r="F529" s="18" t="s">
        <v>4605</v>
      </c>
      <c r="G529" s="18"/>
      <c r="H529" s="18" t="s">
        <v>5122</v>
      </c>
      <c r="I529" s="19" t="s">
        <v>5179</v>
      </c>
      <c r="J529" s="18"/>
      <c r="K529" s="20">
        <v>45788.663113425901</v>
      </c>
      <c r="L529" s="18" t="s">
        <v>5191</v>
      </c>
      <c r="M529" s="18"/>
      <c r="N529" s="18"/>
      <c r="O529" s="18"/>
      <c r="P529" s="18"/>
      <c r="Q529" s="18"/>
      <c r="R529" s="18" t="s">
        <v>7651</v>
      </c>
      <c r="S529" s="18"/>
      <c r="T529" s="18" t="s">
        <v>5067</v>
      </c>
      <c r="U529" s="18" t="s">
        <v>1456</v>
      </c>
      <c r="V529" s="18">
        <v>1003</v>
      </c>
      <c r="W529" s="18">
        <v>2536.1999999999998</v>
      </c>
      <c r="X529" s="18">
        <v>2536.1999999999998</v>
      </c>
      <c r="Y529" s="18">
        <v>2660</v>
      </c>
      <c r="Z529" s="18">
        <v>2660</v>
      </c>
      <c r="AA529" s="18"/>
      <c r="AB529" s="18" t="s">
        <v>4604</v>
      </c>
      <c r="AC529" s="18"/>
      <c r="AD529" s="18"/>
      <c r="AE529" s="18"/>
      <c r="AF529" s="18"/>
      <c r="AG529" s="18"/>
      <c r="AH529" s="18"/>
      <c r="AI529" s="18"/>
      <c r="AJ529" s="18"/>
      <c r="AK529" s="18"/>
      <c r="AL529" s="18"/>
      <c r="AM529" s="18"/>
      <c r="AN529" s="18"/>
      <c r="AO529" s="18" t="s">
        <v>5070</v>
      </c>
      <c r="AP529" s="18" t="s">
        <v>5071</v>
      </c>
      <c r="AQ529" s="18"/>
      <c r="AR529" s="18">
        <v>0</v>
      </c>
      <c r="AS529" s="18" t="s">
        <v>5879</v>
      </c>
      <c r="AT529" s="18"/>
      <c r="AU529" s="18">
        <v>0</v>
      </c>
      <c r="AV529" s="18">
        <v>0</v>
      </c>
      <c r="AW529" s="18">
        <v>0</v>
      </c>
      <c r="AX529" s="18"/>
      <c r="AY529" s="18"/>
      <c r="AZ529" s="18">
        <v>0</v>
      </c>
      <c r="BA529" s="18">
        <v>0</v>
      </c>
      <c r="BB529" s="18">
        <v>0</v>
      </c>
      <c r="BC529" s="18"/>
      <c r="BD529" s="18"/>
      <c r="BE529" s="18"/>
      <c r="BF529" s="18"/>
      <c r="BG529" s="18"/>
      <c r="BH529" s="18"/>
      <c r="BI529" s="18"/>
      <c r="BJ529" s="18"/>
      <c r="BK529" s="18"/>
      <c r="BL529" s="18"/>
      <c r="BM529" s="18"/>
      <c r="BN529" s="18"/>
      <c r="BO529" s="18"/>
      <c r="BP529" s="18"/>
      <c r="BQ529" s="18"/>
      <c r="BR529" s="18"/>
      <c r="BS529" s="18"/>
      <c r="BT529" s="18"/>
      <c r="BU529" s="18"/>
      <c r="BV529" s="18"/>
      <c r="BW529" s="18"/>
      <c r="BX529" s="18"/>
      <c r="BY529" s="18"/>
      <c r="BZ529" s="18"/>
      <c r="CA529" s="18"/>
      <c r="CB529" s="18"/>
      <c r="CC529" s="18"/>
      <c r="CD529" s="18"/>
      <c r="CE529" s="18"/>
      <c r="CF529" s="18"/>
      <c r="CG529" s="18"/>
      <c r="CH529" s="18"/>
      <c r="CI529" s="18"/>
      <c r="CJ529" s="18" t="s">
        <v>5125</v>
      </c>
      <c r="CK529" s="18" t="s">
        <v>5180</v>
      </c>
      <c r="CL529" s="18"/>
      <c r="CM529" s="18"/>
      <c r="CN529" s="18"/>
      <c r="CO529" s="21"/>
      <c r="CP529" s="18" t="s">
        <v>5073</v>
      </c>
      <c r="CQ529" s="18"/>
      <c r="CR529" s="21"/>
      <c r="CS529" s="18"/>
      <c r="CT529" s="31"/>
      <c r="CU529" s="33"/>
      <c r="CV529" s="67" t="str">
        <f>FLEET7[[#This Row],[Category]]</f>
        <v>Skid Steer</v>
      </c>
      <c r="CW529" s="22" t="str">
        <f t="shared" si="16"/>
        <v>SS-01S</v>
      </c>
      <c r="CX529" s="22" t="str">
        <f>IFERROR(TRIM(MID(FLEET7[[#This Row],[Secondary Asset Identifier]], FIND(" - ", FLEET7[[#This Row],[Secondary Asset Identifier]]) + 3, LEN(FLEET7[[#This Row],[Secondary Asset Identifier]]))),FLEET7[[#This Row],[Emp ID]])</f>
        <v/>
      </c>
      <c r="CY52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29" s="22" t="str">
        <f>FLEET7[[#This Row],[Assigned]]</f>
        <v/>
      </c>
      <c r="DA529" s="22" t="str">
        <f t="shared" si="17"/>
        <v>SS-01S</v>
      </c>
    </row>
    <row r="530" spans="1:105" ht="24" x14ac:dyDescent="0.3">
      <c r="A530" s="17" t="s">
        <v>5060</v>
      </c>
      <c r="B530" s="18" t="s">
        <v>5061</v>
      </c>
      <c r="C530" s="18" t="s">
        <v>4606</v>
      </c>
      <c r="D530" s="18" t="s">
        <v>5121</v>
      </c>
      <c r="E530" s="18" t="s">
        <v>4205</v>
      </c>
      <c r="F530" s="18" t="s">
        <v>4608</v>
      </c>
      <c r="G530" s="18">
        <v>2014</v>
      </c>
      <c r="H530" s="18" t="s">
        <v>5122</v>
      </c>
      <c r="I530" s="19" t="s">
        <v>5179</v>
      </c>
      <c r="J530" s="18"/>
      <c r="K530" s="20">
        <v>45788.455173611103</v>
      </c>
      <c r="L530" s="18" t="s">
        <v>5191</v>
      </c>
      <c r="M530" s="18"/>
      <c r="N530" s="18"/>
      <c r="O530" s="18"/>
      <c r="P530" s="18"/>
      <c r="Q530" s="18"/>
      <c r="R530" s="18" t="s">
        <v>5066</v>
      </c>
      <c r="S530" s="18"/>
      <c r="T530" s="18" t="s">
        <v>5067</v>
      </c>
      <c r="U530" s="18" t="s">
        <v>8130</v>
      </c>
      <c r="V530" s="18">
        <v>1008</v>
      </c>
      <c r="W530" s="18">
        <v>308.60000000000002</v>
      </c>
      <c r="X530" s="18">
        <v>308.60000000000002</v>
      </c>
      <c r="Y530" s="18">
        <v>2846</v>
      </c>
      <c r="Z530" s="18">
        <v>2846</v>
      </c>
      <c r="AA530" s="18" t="s">
        <v>5242</v>
      </c>
      <c r="AB530" s="18" t="s">
        <v>4607</v>
      </c>
      <c r="AC530" s="18"/>
      <c r="AD530" s="18"/>
      <c r="AE530" s="18"/>
      <c r="AF530" s="18"/>
      <c r="AG530" s="18"/>
      <c r="AH530" s="18"/>
      <c r="AI530" s="18"/>
      <c r="AJ530" s="18"/>
      <c r="AK530" s="18"/>
      <c r="AL530" s="18"/>
      <c r="AM530" s="18"/>
      <c r="AN530" s="18"/>
      <c r="AO530" s="18" t="s">
        <v>5070</v>
      </c>
      <c r="AP530" s="18" t="s">
        <v>5071</v>
      </c>
      <c r="AQ530" s="18"/>
      <c r="AR530" s="18">
        <v>0</v>
      </c>
      <c r="AS530" s="18" t="s">
        <v>5879</v>
      </c>
      <c r="AT530" s="18"/>
      <c r="AU530" s="18">
        <v>0</v>
      </c>
      <c r="AV530" s="18">
        <v>0</v>
      </c>
      <c r="AW530" s="18">
        <v>0</v>
      </c>
      <c r="AX530" s="18"/>
      <c r="AY530" s="18" t="s">
        <v>5203</v>
      </c>
      <c r="AZ530" s="18">
        <v>44445.3</v>
      </c>
      <c r="BA530" s="18">
        <v>0</v>
      </c>
      <c r="BB530" s="18">
        <v>0</v>
      </c>
      <c r="BC530" s="18"/>
      <c r="BD530" s="18"/>
      <c r="BE530" s="18"/>
      <c r="BF530" s="18"/>
      <c r="BG530" s="18"/>
      <c r="BH530" s="18"/>
      <c r="BI530" s="18"/>
      <c r="BJ530" s="18"/>
      <c r="BK530" s="18"/>
      <c r="BL530" s="18"/>
      <c r="BM530" s="18"/>
      <c r="BN530" s="18"/>
      <c r="BO530" s="18"/>
      <c r="BP530" s="18"/>
      <c r="BQ530" s="18"/>
      <c r="BR530" s="18"/>
      <c r="BS530" s="18"/>
      <c r="BT530" s="18"/>
      <c r="BU530" s="18"/>
      <c r="BV530" s="18"/>
      <c r="BW530" s="18"/>
      <c r="BX530" s="18"/>
      <c r="BY530" s="18"/>
      <c r="BZ530" s="18"/>
      <c r="CA530" s="18"/>
      <c r="CB530" s="18"/>
      <c r="CC530" s="18"/>
      <c r="CD530" s="18"/>
      <c r="CE530" s="18"/>
      <c r="CF530" s="18"/>
      <c r="CG530" s="18"/>
      <c r="CH530" s="18"/>
      <c r="CI530" s="18"/>
      <c r="CJ530" s="18" t="s">
        <v>5125</v>
      </c>
      <c r="CK530" s="18" t="s">
        <v>5243</v>
      </c>
      <c r="CL530" s="18"/>
      <c r="CM530" s="18"/>
      <c r="CN530" s="18"/>
      <c r="CO530" s="21"/>
      <c r="CP530" s="18" t="s">
        <v>5073</v>
      </c>
      <c r="CQ530" s="18"/>
      <c r="CR530" s="21"/>
      <c r="CS530" s="18"/>
      <c r="CT530" s="31"/>
      <c r="CU530" s="33"/>
      <c r="CV530" s="67" t="str">
        <f>FLEET7[[#This Row],[Category]]</f>
        <v>Skid Steer</v>
      </c>
      <c r="CW530" s="22" t="str">
        <f t="shared" si="16"/>
        <v>SS-11</v>
      </c>
      <c r="CX530" s="22" t="str">
        <f>IFERROR(TRIM(MID(FLEET7[[#This Row],[Secondary Asset Identifier]], FIND(" - ", FLEET7[[#This Row],[Secondary Asset Identifier]]) + 3, LEN(FLEET7[[#This Row],[Secondary Asset Identifier]]))),FLEET7[[#This Row],[Emp ID]])</f>
        <v>shop use</v>
      </c>
      <c r="CY53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shop use</v>
      </c>
      <c r="CZ530" s="22" t="str">
        <f>FLEET7[[#This Row],[Assigned]]</f>
        <v>shop use</v>
      </c>
      <c r="DA530" s="22" t="str">
        <f t="shared" si="17"/>
        <v>SS-11</v>
      </c>
    </row>
    <row r="531" spans="1:105" ht="24" x14ac:dyDescent="0.3">
      <c r="A531" s="17" t="s">
        <v>5060</v>
      </c>
      <c r="B531" s="18" t="s">
        <v>5061</v>
      </c>
      <c r="C531" s="18" t="s">
        <v>111</v>
      </c>
      <c r="D531" s="18" t="s">
        <v>5121</v>
      </c>
      <c r="E531" s="18" t="s">
        <v>1018</v>
      </c>
      <c r="F531" s="18" t="s">
        <v>4605</v>
      </c>
      <c r="G531" s="18">
        <v>2015</v>
      </c>
      <c r="H531" s="18" t="s">
        <v>5122</v>
      </c>
      <c r="I531" s="19" t="s">
        <v>5179</v>
      </c>
      <c r="J531" s="18"/>
      <c r="K531" s="20">
        <v>45789.333900463003</v>
      </c>
      <c r="L531" s="18" t="s">
        <v>5164</v>
      </c>
      <c r="M531" s="18"/>
      <c r="N531" s="18"/>
      <c r="O531" s="18"/>
      <c r="P531" s="18"/>
      <c r="Q531" s="18"/>
      <c r="R531" s="18" t="s">
        <v>5924</v>
      </c>
      <c r="S531" s="18"/>
      <c r="T531" s="18" t="s">
        <v>5067</v>
      </c>
      <c r="U531" s="18" t="s">
        <v>5068</v>
      </c>
      <c r="V531" s="18">
        <v>1003</v>
      </c>
      <c r="W531" s="18">
        <v>5387.4</v>
      </c>
      <c r="X531" s="18">
        <v>5387.4</v>
      </c>
      <c r="Y531" s="18">
        <v>5510</v>
      </c>
      <c r="Z531" s="18">
        <v>5510</v>
      </c>
      <c r="AA531" s="18"/>
      <c r="AB531" s="18" t="s">
        <v>4609</v>
      </c>
      <c r="AC531" s="18"/>
      <c r="AD531" s="18"/>
      <c r="AE531" s="18"/>
      <c r="AF531" s="18"/>
      <c r="AG531" s="18"/>
      <c r="AH531" s="18"/>
      <c r="AI531" s="18"/>
      <c r="AJ531" s="18"/>
      <c r="AK531" s="18"/>
      <c r="AL531" s="18"/>
      <c r="AM531" s="18"/>
      <c r="AN531" s="18"/>
      <c r="AO531" s="18" t="s">
        <v>5070</v>
      </c>
      <c r="AP531" s="18" t="s">
        <v>5071</v>
      </c>
      <c r="AQ531" s="18"/>
      <c r="AR531" s="18">
        <v>0</v>
      </c>
      <c r="AS531" s="18" t="s">
        <v>5879</v>
      </c>
      <c r="AT531" s="18"/>
      <c r="AU531" s="18">
        <v>0</v>
      </c>
      <c r="AV531" s="18">
        <v>0</v>
      </c>
      <c r="AW531" s="18">
        <v>0</v>
      </c>
      <c r="AX531" s="18"/>
      <c r="AY531" s="18" t="s">
        <v>5218</v>
      </c>
      <c r="AZ531" s="18">
        <v>47000</v>
      </c>
      <c r="BA531" s="18">
        <v>0</v>
      </c>
      <c r="BB531" s="18">
        <v>0</v>
      </c>
      <c r="BC531" s="18"/>
      <c r="BD531" s="18"/>
      <c r="BE531" s="18"/>
      <c r="BF531" s="18"/>
      <c r="BG531" s="18"/>
      <c r="BH531" s="18"/>
      <c r="BI531" s="18"/>
      <c r="BJ531" s="18"/>
      <c r="BK531" s="18"/>
      <c r="BL531" s="18"/>
      <c r="BM531" s="18"/>
      <c r="BN531" s="18"/>
      <c r="BO531" s="18"/>
      <c r="BP531" s="18"/>
      <c r="BQ531" s="18"/>
      <c r="BR531" s="18"/>
      <c r="BS531" s="18"/>
      <c r="BT531" s="18"/>
      <c r="BU531" s="18"/>
      <c r="BV531" s="18"/>
      <c r="BW531" s="18"/>
      <c r="BX531" s="18"/>
      <c r="BY531" s="18"/>
      <c r="BZ531" s="18"/>
      <c r="CA531" s="18"/>
      <c r="CB531" s="18"/>
      <c r="CC531" s="18"/>
      <c r="CD531" s="18"/>
      <c r="CE531" s="18"/>
      <c r="CF531" s="18"/>
      <c r="CG531" s="18"/>
      <c r="CH531" s="18"/>
      <c r="CI531" s="18"/>
      <c r="CJ531" s="18" t="s">
        <v>5125</v>
      </c>
      <c r="CK531" s="18" t="s">
        <v>5710</v>
      </c>
      <c r="CL531" s="18"/>
      <c r="CM531" s="18"/>
      <c r="CN531" s="18"/>
      <c r="CO531" s="21"/>
      <c r="CP531" s="18" t="s">
        <v>5073</v>
      </c>
      <c r="CQ531" s="18"/>
      <c r="CR531" s="21"/>
      <c r="CS531" s="18"/>
      <c r="CT531" s="31"/>
      <c r="CU531" s="33"/>
      <c r="CV531" s="67" t="str">
        <f>FLEET7[[#This Row],[Category]]</f>
        <v>Skid Steer</v>
      </c>
      <c r="CW531" s="22" t="str">
        <f t="shared" si="16"/>
        <v>SS-16</v>
      </c>
      <c r="CX531" s="22" t="str">
        <f>IFERROR(TRIM(MID(FLEET7[[#This Row],[Secondary Asset Identifier]], FIND(" - ", FLEET7[[#This Row],[Secondary Asset Identifier]]) + 3, LEN(FLEET7[[#This Row],[Secondary Asset Identifier]]))),FLEET7[[#This Row],[Emp ID]])</f>
        <v/>
      </c>
      <c r="CY53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1" s="22" t="str">
        <f>FLEET7[[#This Row],[Assigned]]</f>
        <v/>
      </c>
      <c r="DA531" s="22" t="str">
        <f t="shared" si="17"/>
        <v>SS-16</v>
      </c>
    </row>
    <row r="532" spans="1:105" ht="24" x14ac:dyDescent="0.3">
      <c r="A532" s="17" t="s">
        <v>5060</v>
      </c>
      <c r="B532" s="18" t="s">
        <v>5061</v>
      </c>
      <c r="C532" s="18" t="s">
        <v>112</v>
      </c>
      <c r="D532" s="18" t="s">
        <v>5121</v>
      </c>
      <c r="E532" s="18" t="s">
        <v>1018</v>
      </c>
      <c r="F532" s="18" t="s">
        <v>4605</v>
      </c>
      <c r="G532" s="18">
        <v>2017</v>
      </c>
      <c r="H532" s="18" t="s">
        <v>5122</v>
      </c>
      <c r="I532" s="19" t="s">
        <v>5179</v>
      </c>
      <c r="J532" s="18"/>
      <c r="K532" s="20">
        <v>45788.668182870402</v>
      </c>
      <c r="L532" s="18" t="s">
        <v>5191</v>
      </c>
      <c r="M532" s="18"/>
      <c r="N532" s="18"/>
      <c r="O532" s="18"/>
      <c r="P532" s="18"/>
      <c r="Q532" s="18"/>
      <c r="R532" s="18" t="s">
        <v>8580</v>
      </c>
      <c r="S532" s="18"/>
      <c r="T532" s="18" t="s">
        <v>5067</v>
      </c>
      <c r="U532" s="18" t="s">
        <v>1456</v>
      </c>
      <c r="V532" s="18">
        <v>1007</v>
      </c>
      <c r="W532" s="18">
        <v>5361.9</v>
      </c>
      <c r="X532" s="18">
        <v>5361.9</v>
      </c>
      <c r="Y532" s="18">
        <v>5434</v>
      </c>
      <c r="Z532" s="18">
        <v>5434</v>
      </c>
      <c r="AA532" s="18"/>
      <c r="AB532" s="18" t="s">
        <v>4610</v>
      </c>
      <c r="AC532" s="18"/>
      <c r="AD532" s="18"/>
      <c r="AE532" s="18"/>
      <c r="AF532" s="18"/>
      <c r="AG532" s="18"/>
      <c r="AH532" s="18"/>
      <c r="AI532" s="18"/>
      <c r="AJ532" s="18"/>
      <c r="AK532" s="18"/>
      <c r="AL532" s="18"/>
      <c r="AM532" s="18"/>
      <c r="AN532" s="18"/>
      <c r="AO532" s="18" t="s">
        <v>5070</v>
      </c>
      <c r="AP532" s="18" t="s">
        <v>5071</v>
      </c>
      <c r="AQ532" s="18"/>
      <c r="AR532" s="18">
        <v>0</v>
      </c>
      <c r="AS532" s="18" t="s">
        <v>5879</v>
      </c>
      <c r="AT532" s="18"/>
      <c r="AU532" s="18">
        <v>0</v>
      </c>
      <c r="AV532" s="18">
        <v>0</v>
      </c>
      <c r="AW532" s="18">
        <v>0</v>
      </c>
      <c r="AX532" s="18"/>
      <c r="AY532" s="18" t="s">
        <v>5218</v>
      </c>
      <c r="AZ532" s="18">
        <v>51073.2</v>
      </c>
      <c r="BA532" s="18">
        <v>0</v>
      </c>
      <c r="BB532" s="18">
        <v>0</v>
      </c>
      <c r="BC532" s="18"/>
      <c r="BD532" s="18"/>
      <c r="BE532" s="18"/>
      <c r="BF532" s="18"/>
      <c r="BG532" s="18"/>
      <c r="BH532" s="18"/>
      <c r="BI532" s="18"/>
      <c r="BJ532" s="18"/>
      <c r="BK532" s="18"/>
      <c r="BL532" s="18"/>
      <c r="BM532" s="18"/>
      <c r="BN532" s="18"/>
      <c r="BO532" s="18"/>
      <c r="BP532" s="18"/>
      <c r="BQ532" s="18"/>
      <c r="BR532" s="18"/>
      <c r="BS532" s="18"/>
      <c r="BT532" s="18"/>
      <c r="BU532" s="18"/>
      <c r="BV532" s="18"/>
      <c r="BW532" s="18"/>
      <c r="BX532" s="18"/>
      <c r="BY532" s="18"/>
      <c r="BZ532" s="18"/>
      <c r="CA532" s="18"/>
      <c r="CB532" s="18"/>
      <c r="CC532" s="18"/>
      <c r="CD532" s="18"/>
      <c r="CE532" s="18"/>
      <c r="CF532" s="18"/>
      <c r="CG532" s="18"/>
      <c r="CH532" s="18"/>
      <c r="CI532" s="18"/>
      <c r="CJ532" s="18" t="s">
        <v>5125</v>
      </c>
      <c r="CK532" s="18" t="s">
        <v>5676</v>
      </c>
      <c r="CL532" s="18"/>
      <c r="CM532" s="18"/>
      <c r="CN532" s="18"/>
      <c r="CO532" s="21"/>
      <c r="CP532" s="21" t="s">
        <v>5073</v>
      </c>
      <c r="CQ532" s="18"/>
      <c r="CR532" s="21"/>
      <c r="CS532" s="18"/>
      <c r="CT532" s="31"/>
      <c r="CU532" s="33"/>
      <c r="CV532" s="67" t="str">
        <f>FLEET7[[#This Row],[Category]]</f>
        <v>Skid Steer</v>
      </c>
      <c r="CW532" s="22" t="str">
        <f t="shared" si="16"/>
        <v>SS-17</v>
      </c>
      <c r="CX532" s="22" t="str">
        <f>IFERROR(TRIM(MID(FLEET7[[#This Row],[Secondary Asset Identifier]], FIND(" - ", FLEET7[[#This Row],[Secondary Asset Identifier]]) + 3, LEN(FLEET7[[#This Row],[Secondary Asset Identifier]]))),FLEET7[[#This Row],[Emp ID]])</f>
        <v/>
      </c>
      <c r="CY53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2" s="22" t="str">
        <f>FLEET7[[#This Row],[Assigned]]</f>
        <v/>
      </c>
      <c r="DA532" s="22" t="str">
        <f t="shared" si="17"/>
        <v>SS-17</v>
      </c>
    </row>
    <row r="533" spans="1:105" ht="24" x14ac:dyDescent="0.3">
      <c r="A533" s="17" t="s">
        <v>5060</v>
      </c>
      <c r="B533" s="18" t="s">
        <v>5061</v>
      </c>
      <c r="C533" s="18" t="s">
        <v>265</v>
      </c>
      <c r="D533" s="18" t="s">
        <v>5121</v>
      </c>
      <c r="E533" s="18" t="s">
        <v>1018</v>
      </c>
      <c r="F533" s="18" t="s">
        <v>4605</v>
      </c>
      <c r="G533" s="18">
        <v>2017</v>
      </c>
      <c r="H533" s="18" t="s">
        <v>5122</v>
      </c>
      <c r="I533" s="19" t="s">
        <v>5179</v>
      </c>
      <c r="J533" s="18"/>
      <c r="K533" s="20">
        <v>45788.7250347222</v>
      </c>
      <c r="L533" s="18" t="s">
        <v>5191</v>
      </c>
      <c r="M533" s="18"/>
      <c r="N533" s="18"/>
      <c r="O533" s="18"/>
      <c r="P533" s="18"/>
      <c r="Q533" s="18"/>
      <c r="R533" s="18" t="s">
        <v>8403</v>
      </c>
      <c r="S533" s="18"/>
      <c r="T533" s="18" t="s">
        <v>5067</v>
      </c>
      <c r="U533" s="18" t="s">
        <v>1456</v>
      </c>
      <c r="V533" s="18">
        <v>1009</v>
      </c>
      <c r="W533" s="18">
        <v>4859.5</v>
      </c>
      <c r="X533" s="18">
        <v>4859.5</v>
      </c>
      <c r="Y533" s="18">
        <v>4972</v>
      </c>
      <c r="Z533" s="18">
        <v>4972</v>
      </c>
      <c r="AA533" s="18"/>
      <c r="AB533" s="18" t="s">
        <v>4611</v>
      </c>
      <c r="AC533" s="18"/>
      <c r="AD533" s="18"/>
      <c r="AE533" s="18"/>
      <c r="AF533" s="18"/>
      <c r="AG533" s="18"/>
      <c r="AH533" s="18"/>
      <c r="AI533" s="18"/>
      <c r="AJ533" s="18"/>
      <c r="AK533" s="18"/>
      <c r="AL533" s="18"/>
      <c r="AM533" s="18"/>
      <c r="AN533" s="18"/>
      <c r="AO533" s="18" t="s">
        <v>5070</v>
      </c>
      <c r="AP533" s="18" t="s">
        <v>5071</v>
      </c>
      <c r="AQ533" s="18"/>
      <c r="AR533" s="18">
        <v>0</v>
      </c>
      <c r="AS533" s="18" t="s">
        <v>5879</v>
      </c>
      <c r="AT533" s="18"/>
      <c r="AU533" s="18">
        <v>0</v>
      </c>
      <c r="AV533" s="18">
        <v>0</v>
      </c>
      <c r="AW533" s="18">
        <v>0</v>
      </c>
      <c r="AX533" s="18"/>
      <c r="AY533" s="18" t="s">
        <v>5124</v>
      </c>
      <c r="AZ533" s="18">
        <v>49000</v>
      </c>
      <c r="BA533" s="18">
        <v>0</v>
      </c>
      <c r="BB533" s="18">
        <v>0</v>
      </c>
      <c r="BC533" s="18"/>
      <c r="BD533" s="18"/>
      <c r="BE533" s="18"/>
      <c r="BF533" s="18"/>
      <c r="BG533" s="18"/>
      <c r="BH533" s="18"/>
      <c r="BI533" s="18"/>
      <c r="BJ533" s="18"/>
      <c r="BK533" s="18"/>
      <c r="BL533" s="18"/>
      <c r="BM533" s="18"/>
      <c r="BN533" s="18"/>
      <c r="BO533" s="18"/>
      <c r="BP533" s="18"/>
      <c r="BQ533" s="18"/>
      <c r="BR533" s="18"/>
      <c r="BS533" s="18"/>
      <c r="BT533" s="18"/>
      <c r="BU533" s="18"/>
      <c r="BV533" s="18"/>
      <c r="BW533" s="18"/>
      <c r="BX533" s="18"/>
      <c r="BY533" s="18"/>
      <c r="BZ533" s="18"/>
      <c r="CA533" s="18"/>
      <c r="CB533" s="18"/>
      <c r="CC533" s="18"/>
      <c r="CD533" s="18"/>
      <c r="CE533" s="18"/>
      <c r="CF533" s="18"/>
      <c r="CG533" s="18"/>
      <c r="CH533" s="18"/>
      <c r="CI533" s="18"/>
      <c r="CJ533" s="18" t="s">
        <v>5125</v>
      </c>
      <c r="CK533" s="18" t="s">
        <v>5706</v>
      </c>
      <c r="CL533" s="18"/>
      <c r="CM533" s="18"/>
      <c r="CN533" s="18"/>
      <c r="CO533" s="21"/>
      <c r="CP533" s="18" t="s">
        <v>5073</v>
      </c>
      <c r="CQ533" s="18"/>
      <c r="CR533" s="21"/>
      <c r="CS533" s="18"/>
      <c r="CT533" s="31"/>
      <c r="CU533" s="33"/>
      <c r="CV533" s="67" t="str">
        <f>FLEET7[[#This Row],[Category]]</f>
        <v>Skid Steer</v>
      </c>
      <c r="CW533" s="22" t="str">
        <f t="shared" si="16"/>
        <v>SS-22</v>
      </c>
      <c r="CX533" s="22" t="str">
        <f>IFERROR(TRIM(MID(FLEET7[[#This Row],[Secondary Asset Identifier]], FIND(" - ", FLEET7[[#This Row],[Secondary Asset Identifier]]) + 3, LEN(FLEET7[[#This Row],[Secondary Asset Identifier]]))),FLEET7[[#This Row],[Emp ID]])</f>
        <v/>
      </c>
      <c r="CY53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3" s="22" t="str">
        <f>FLEET7[[#This Row],[Assigned]]</f>
        <v/>
      </c>
      <c r="DA533" s="22" t="str">
        <f t="shared" si="17"/>
        <v>SS-22</v>
      </c>
    </row>
    <row r="534" spans="1:105" ht="24" x14ac:dyDescent="0.3">
      <c r="A534" s="17" t="s">
        <v>5060</v>
      </c>
      <c r="B534" s="18" t="s">
        <v>5061</v>
      </c>
      <c r="C534" s="18" t="s">
        <v>1082</v>
      </c>
      <c r="D534" s="18" t="s">
        <v>5121</v>
      </c>
      <c r="E534" s="18" t="s">
        <v>1018</v>
      </c>
      <c r="F534" s="18" t="s">
        <v>4605</v>
      </c>
      <c r="G534" s="18">
        <v>2016</v>
      </c>
      <c r="H534" s="18" t="s">
        <v>5122</v>
      </c>
      <c r="I534" s="19" t="s">
        <v>5179</v>
      </c>
      <c r="J534" s="18"/>
      <c r="K534" s="20">
        <v>45789.423506944397</v>
      </c>
      <c r="L534" s="18" t="s">
        <v>5065</v>
      </c>
      <c r="M534" s="18"/>
      <c r="N534" s="18"/>
      <c r="O534" s="18"/>
      <c r="P534" s="18"/>
      <c r="Q534" s="18"/>
      <c r="R534" s="18" t="s">
        <v>5066</v>
      </c>
      <c r="S534" s="18"/>
      <c r="T534" s="18" t="s">
        <v>5067</v>
      </c>
      <c r="U534" s="18" t="s">
        <v>5068</v>
      </c>
      <c r="V534" s="18">
        <v>1006</v>
      </c>
      <c r="W534" s="18">
        <v>6009</v>
      </c>
      <c r="X534" s="18">
        <v>6009</v>
      </c>
      <c r="Y534" s="18">
        <v>6002</v>
      </c>
      <c r="Z534" s="18">
        <v>6002</v>
      </c>
      <c r="AA534" s="18"/>
      <c r="AB534" s="18" t="s">
        <v>4612</v>
      </c>
      <c r="AC534" s="18"/>
      <c r="AD534" s="18"/>
      <c r="AE534" s="18"/>
      <c r="AF534" s="18"/>
      <c r="AG534" s="18"/>
      <c r="AH534" s="18"/>
      <c r="AI534" s="18"/>
      <c r="AJ534" s="18"/>
      <c r="AK534" s="18"/>
      <c r="AL534" s="18"/>
      <c r="AM534" s="18"/>
      <c r="AN534" s="18"/>
      <c r="AO534" s="18" t="s">
        <v>5070</v>
      </c>
      <c r="AP534" s="18" t="s">
        <v>5071</v>
      </c>
      <c r="AQ534" s="18">
        <v>0</v>
      </c>
      <c r="AR534" s="18">
        <v>0</v>
      </c>
      <c r="AS534" s="18" t="s">
        <v>5879</v>
      </c>
      <c r="AT534" s="18">
        <v>0</v>
      </c>
      <c r="AU534" s="18">
        <v>0</v>
      </c>
      <c r="AV534" s="18">
        <v>0</v>
      </c>
      <c r="AW534" s="18">
        <v>0</v>
      </c>
      <c r="AX534" s="18"/>
      <c r="AY534" s="18" t="s">
        <v>5124</v>
      </c>
      <c r="AZ534" s="18">
        <v>35594.199999999997</v>
      </c>
      <c r="BA534" s="18">
        <v>0</v>
      </c>
      <c r="BB534" s="18">
        <v>0</v>
      </c>
      <c r="BC534" s="18"/>
      <c r="BD534" s="18"/>
      <c r="BE534" s="18"/>
      <c r="BF534" s="18"/>
      <c r="BG534" s="18"/>
      <c r="BH534" s="18"/>
      <c r="BI534" s="18"/>
      <c r="BJ534" s="18"/>
      <c r="BK534" s="18"/>
      <c r="BL534" s="18"/>
      <c r="BM534" s="18"/>
      <c r="BN534" s="18"/>
      <c r="BO534" s="18"/>
      <c r="BP534" s="18"/>
      <c r="BQ534" s="18"/>
      <c r="BR534" s="18"/>
      <c r="BS534" s="18"/>
      <c r="BT534" s="18"/>
      <c r="BU534" s="18"/>
      <c r="BV534" s="18"/>
      <c r="BW534" s="18"/>
      <c r="BX534" s="18"/>
      <c r="BY534" s="18"/>
      <c r="BZ534" s="18"/>
      <c r="CA534" s="18"/>
      <c r="CB534" s="18"/>
      <c r="CC534" s="18"/>
      <c r="CD534" s="18"/>
      <c r="CE534" s="18"/>
      <c r="CF534" s="18"/>
      <c r="CG534" s="18"/>
      <c r="CH534" s="18"/>
      <c r="CI534" s="18"/>
      <c r="CJ534" s="18" t="s">
        <v>5125</v>
      </c>
      <c r="CK534" s="18" t="s">
        <v>5687</v>
      </c>
      <c r="CL534" s="18"/>
      <c r="CM534" s="18"/>
      <c r="CN534" s="18"/>
      <c r="CO534" s="21"/>
      <c r="CP534" s="18" t="s">
        <v>5073</v>
      </c>
      <c r="CQ534" s="18"/>
      <c r="CR534" s="21"/>
      <c r="CS534" s="18"/>
      <c r="CT534" s="31"/>
      <c r="CU534" s="33"/>
      <c r="CV534" s="67" t="str">
        <f>FLEET7[[#This Row],[Category]]</f>
        <v>Skid Steer</v>
      </c>
      <c r="CW534" s="22" t="str">
        <f t="shared" si="16"/>
        <v>SS-23</v>
      </c>
      <c r="CX534" s="22" t="str">
        <f>IFERROR(TRIM(MID(FLEET7[[#This Row],[Secondary Asset Identifier]], FIND(" - ", FLEET7[[#This Row],[Secondary Asset Identifier]]) + 3, LEN(FLEET7[[#This Row],[Secondary Asset Identifier]]))),FLEET7[[#This Row],[Emp ID]])</f>
        <v/>
      </c>
      <c r="CY53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4" s="22" t="str">
        <f>FLEET7[[#This Row],[Assigned]]</f>
        <v/>
      </c>
      <c r="DA534" s="22" t="str">
        <f t="shared" si="17"/>
        <v>SS-23</v>
      </c>
    </row>
    <row r="535" spans="1:105" ht="24" x14ac:dyDescent="0.3">
      <c r="A535" s="17" t="s">
        <v>5060</v>
      </c>
      <c r="B535" s="18" t="s">
        <v>5061</v>
      </c>
      <c r="C535" s="18" t="s">
        <v>1323</v>
      </c>
      <c r="D535" s="18" t="s">
        <v>5121</v>
      </c>
      <c r="E535" s="18" t="s">
        <v>1018</v>
      </c>
      <c r="F535" s="18" t="s">
        <v>4614</v>
      </c>
      <c r="G535" s="18">
        <v>2015</v>
      </c>
      <c r="H535" s="18" t="s">
        <v>5122</v>
      </c>
      <c r="I535" s="19" t="s">
        <v>5123</v>
      </c>
      <c r="J535" s="18"/>
      <c r="K535" s="20">
        <v>45789.0993171296</v>
      </c>
      <c r="L535" s="18" t="s">
        <v>5164</v>
      </c>
      <c r="M535" s="18"/>
      <c r="N535" s="18"/>
      <c r="O535" s="18"/>
      <c r="P535" s="18"/>
      <c r="Q535" s="18"/>
      <c r="R535" s="18" t="s">
        <v>5089</v>
      </c>
      <c r="S535" s="18"/>
      <c r="T535" s="18" t="s">
        <v>5067</v>
      </c>
      <c r="U535" s="18" t="s">
        <v>5068</v>
      </c>
      <c r="V535" s="18">
        <v>1011</v>
      </c>
      <c r="W535" s="18">
        <v>589.79999999999995</v>
      </c>
      <c r="X535" s="18">
        <v>589.79999999999995</v>
      </c>
      <c r="Y535" s="18">
        <v>4363</v>
      </c>
      <c r="Z535" s="18">
        <v>4363</v>
      </c>
      <c r="AA535" s="18"/>
      <c r="AB535" s="18" t="s">
        <v>4613</v>
      </c>
      <c r="AC535" s="18"/>
      <c r="AD535" s="18"/>
      <c r="AE535" s="18"/>
      <c r="AF535" s="18"/>
      <c r="AG535" s="18"/>
      <c r="AH535" s="18"/>
      <c r="AI535" s="18"/>
      <c r="AJ535" s="18"/>
      <c r="AK535" s="18"/>
      <c r="AL535" s="18"/>
      <c r="AM535" s="18"/>
      <c r="AN535" s="18"/>
      <c r="AO535" s="18" t="s">
        <v>5070</v>
      </c>
      <c r="AP535" s="18" t="s">
        <v>5071</v>
      </c>
      <c r="AQ535" s="18"/>
      <c r="AR535" s="18">
        <v>0</v>
      </c>
      <c r="AS535" s="18" t="s">
        <v>5879</v>
      </c>
      <c r="AT535" s="18"/>
      <c r="AU535" s="18">
        <v>0</v>
      </c>
      <c r="AV535" s="18">
        <v>0</v>
      </c>
      <c r="AW535" s="18">
        <v>0</v>
      </c>
      <c r="AX535" s="18"/>
      <c r="AY535" s="18" t="s">
        <v>5124</v>
      </c>
      <c r="AZ535" s="18">
        <v>28891.1</v>
      </c>
      <c r="BA535" s="18">
        <v>0</v>
      </c>
      <c r="BB535" s="18">
        <v>0</v>
      </c>
      <c r="BC535" s="18"/>
      <c r="BD535" s="18"/>
      <c r="BE535" s="18"/>
      <c r="BF535" s="18"/>
      <c r="BG535" s="18"/>
      <c r="BH535" s="18"/>
      <c r="BI535" s="18"/>
      <c r="BJ535" s="18"/>
      <c r="BK535" s="18"/>
      <c r="BL535" s="18"/>
      <c r="BM535" s="18"/>
      <c r="BN535" s="18"/>
      <c r="BO535" s="18"/>
      <c r="BP535" s="18"/>
      <c r="BQ535" s="18"/>
      <c r="BR535" s="18"/>
      <c r="BS535" s="18"/>
      <c r="BT535" s="18"/>
      <c r="BU535" s="18"/>
      <c r="BV535" s="18"/>
      <c r="BW535" s="18"/>
      <c r="BX535" s="18"/>
      <c r="BY535" s="18"/>
      <c r="BZ535" s="18"/>
      <c r="CA535" s="18"/>
      <c r="CB535" s="18"/>
      <c r="CC535" s="18"/>
      <c r="CD535" s="18"/>
      <c r="CE535" s="18"/>
      <c r="CF535" s="18"/>
      <c r="CG535" s="18"/>
      <c r="CH535" s="18"/>
      <c r="CI535" s="18"/>
      <c r="CJ535" s="18" t="s">
        <v>5125</v>
      </c>
      <c r="CK535" s="18" t="s">
        <v>5126</v>
      </c>
      <c r="CL535" s="18"/>
      <c r="CM535" s="18"/>
      <c r="CN535" s="18"/>
      <c r="CO535" s="21"/>
      <c r="CP535" s="18" t="s">
        <v>5073</v>
      </c>
      <c r="CQ535" s="18"/>
      <c r="CR535" s="21"/>
      <c r="CS535" s="18"/>
      <c r="CT535" s="31"/>
      <c r="CU535" s="33"/>
      <c r="CV535" s="67" t="str">
        <f>FLEET7[[#This Row],[Category]]</f>
        <v>Skid Steer</v>
      </c>
      <c r="CW535" s="22" t="str">
        <f t="shared" si="16"/>
        <v>SS-24</v>
      </c>
      <c r="CX535" s="22" t="str">
        <f>IFERROR(TRIM(MID(FLEET7[[#This Row],[Secondary Asset Identifier]], FIND(" - ", FLEET7[[#This Row],[Secondary Asset Identifier]]) + 3, LEN(FLEET7[[#This Row],[Secondary Asset Identifier]]))),FLEET7[[#This Row],[Emp ID]])</f>
        <v/>
      </c>
      <c r="CY53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5" s="22" t="str">
        <f>FLEET7[[#This Row],[Assigned]]</f>
        <v/>
      </c>
      <c r="DA535" s="22" t="str">
        <f t="shared" si="17"/>
        <v>SS-24</v>
      </c>
    </row>
    <row r="536" spans="1:105" ht="24" x14ac:dyDescent="0.3">
      <c r="A536" s="17" t="s">
        <v>5060</v>
      </c>
      <c r="B536" s="18" t="s">
        <v>5061</v>
      </c>
      <c r="C536" s="18" t="s">
        <v>113</v>
      </c>
      <c r="D536" s="18" t="s">
        <v>5121</v>
      </c>
      <c r="E536" s="18" t="s">
        <v>1018</v>
      </c>
      <c r="F536" s="18" t="s">
        <v>4605</v>
      </c>
      <c r="G536" s="18">
        <v>2018</v>
      </c>
      <c r="H536" s="18" t="s">
        <v>5122</v>
      </c>
      <c r="I536" s="19" t="s">
        <v>5179</v>
      </c>
      <c r="J536" s="18"/>
      <c r="K536" s="20">
        <v>45788.912418981497</v>
      </c>
      <c r="L536" s="18" t="s">
        <v>5191</v>
      </c>
      <c r="M536" s="18"/>
      <c r="N536" s="18"/>
      <c r="O536" s="18"/>
      <c r="P536" s="18"/>
      <c r="Q536" s="18"/>
      <c r="R536" s="18" t="s">
        <v>8595</v>
      </c>
      <c r="S536" s="18"/>
      <c r="T536" s="18" t="s">
        <v>5067</v>
      </c>
      <c r="U536" s="18" t="s">
        <v>1357</v>
      </c>
      <c r="V536" s="18">
        <v>1005</v>
      </c>
      <c r="W536" s="18">
        <v>4900.1000000000004</v>
      </c>
      <c r="X536" s="18">
        <v>4900.1000000000004</v>
      </c>
      <c r="Y536" s="18">
        <v>4969</v>
      </c>
      <c r="Z536" s="18">
        <v>4969</v>
      </c>
      <c r="AA536" s="18"/>
      <c r="AB536" s="18" t="s">
        <v>4615</v>
      </c>
      <c r="AC536" s="18"/>
      <c r="AD536" s="18"/>
      <c r="AE536" s="18"/>
      <c r="AF536" s="18"/>
      <c r="AG536" s="18"/>
      <c r="AH536" s="18"/>
      <c r="AI536" s="18"/>
      <c r="AJ536" s="18"/>
      <c r="AK536" s="18"/>
      <c r="AL536" s="18"/>
      <c r="AM536" s="18"/>
      <c r="AN536" s="18"/>
      <c r="AO536" s="18" t="s">
        <v>5070</v>
      </c>
      <c r="AP536" s="18" t="s">
        <v>5071</v>
      </c>
      <c r="AQ536" s="18"/>
      <c r="AR536" s="18">
        <v>0</v>
      </c>
      <c r="AS536" s="18" t="s">
        <v>5879</v>
      </c>
      <c r="AT536" s="18"/>
      <c r="AU536" s="18">
        <v>0</v>
      </c>
      <c r="AV536" s="18">
        <v>0</v>
      </c>
      <c r="AW536" s="18">
        <v>0</v>
      </c>
      <c r="AX536" s="18"/>
      <c r="AY536" s="18"/>
      <c r="AZ536" s="18">
        <v>0</v>
      </c>
      <c r="BA536" s="18">
        <v>0</v>
      </c>
      <c r="BB536" s="18">
        <v>0</v>
      </c>
      <c r="BC536" s="18"/>
      <c r="BD536" s="18"/>
      <c r="BE536" s="18"/>
      <c r="BF536" s="18"/>
      <c r="BG536" s="18"/>
      <c r="BH536" s="18"/>
      <c r="BI536" s="18"/>
      <c r="BJ536" s="18"/>
      <c r="BK536" s="18"/>
      <c r="BL536" s="18"/>
      <c r="BM536" s="18"/>
      <c r="BN536" s="18"/>
      <c r="BO536" s="18"/>
      <c r="BP536" s="18"/>
      <c r="BQ536" s="18"/>
      <c r="BR536" s="18"/>
      <c r="BS536" s="18"/>
      <c r="BT536" s="18"/>
      <c r="BU536" s="18"/>
      <c r="BV536" s="18"/>
      <c r="BW536" s="18"/>
      <c r="BX536" s="18"/>
      <c r="BY536" s="18"/>
      <c r="BZ536" s="18"/>
      <c r="CA536" s="18"/>
      <c r="CB536" s="18"/>
      <c r="CC536" s="18"/>
      <c r="CD536" s="18"/>
      <c r="CE536" s="18"/>
      <c r="CF536" s="18"/>
      <c r="CG536" s="18"/>
      <c r="CH536" s="18"/>
      <c r="CI536" s="18"/>
      <c r="CJ536" s="18" t="s">
        <v>5125</v>
      </c>
      <c r="CK536" s="18" t="s">
        <v>5236</v>
      </c>
      <c r="CL536" s="18"/>
      <c r="CM536" s="18"/>
      <c r="CN536" s="18"/>
      <c r="CO536" s="21"/>
      <c r="CP536" s="18" t="s">
        <v>5073</v>
      </c>
      <c r="CQ536" s="18"/>
      <c r="CR536" s="21"/>
      <c r="CS536" s="18"/>
      <c r="CT536" s="31"/>
      <c r="CU536" s="33"/>
      <c r="CV536" s="67" t="str">
        <f>FLEET7[[#This Row],[Category]]</f>
        <v>Skid Steer</v>
      </c>
      <c r="CW536" s="22" t="str">
        <f t="shared" si="16"/>
        <v>SS-26</v>
      </c>
      <c r="CX536" s="22" t="str">
        <f>IFERROR(TRIM(MID(FLEET7[[#This Row],[Secondary Asset Identifier]], FIND(" - ", FLEET7[[#This Row],[Secondary Asset Identifier]]) + 3, LEN(FLEET7[[#This Row],[Secondary Asset Identifier]]))),FLEET7[[#This Row],[Emp ID]])</f>
        <v/>
      </c>
      <c r="CY53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6" s="22" t="str">
        <f>FLEET7[[#This Row],[Assigned]]</f>
        <v/>
      </c>
      <c r="DA536" s="22" t="str">
        <f t="shared" si="17"/>
        <v>SS-26</v>
      </c>
    </row>
    <row r="537" spans="1:105" ht="24" x14ac:dyDescent="0.3">
      <c r="A537" s="17" t="s">
        <v>5060</v>
      </c>
      <c r="B537" s="18" t="s">
        <v>5061</v>
      </c>
      <c r="C537" s="18" t="s">
        <v>1327</v>
      </c>
      <c r="D537" s="18" t="s">
        <v>5121</v>
      </c>
      <c r="E537" s="18" t="s">
        <v>1018</v>
      </c>
      <c r="F537" s="18" t="s">
        <v>4617</v>
      </c>
      <c r="G537" s="18">
        <v>2018</v>
      </c>
      <c r="H537" s="18" t="s">
        <v>5122</v>
      </c>
      <c r="I537" s="19" t="s">
        <v>5179</v>
      </c>
      <c r="J537" s="18"/>
      <c r="K537" s="20">
        <v>45789.422523148103</v>
      </c>
      <c r="L537" s="18" t="s">
        <v>5164</v>
      </c>
      <c r="M537" s="18"/>
      <c r="N537" s="18"/>
      <c r="O537" s="18"/>
      <c r="P537" s="18"/>
      <c r="Q537" s="18"/>
      <c r="R537" s="18" t="s">
        <v>8475</v>
      </c>
      <c r="S537" s="18"/>
      <c r="T537" s="18" t="s">
        <v>5067</v>
      </c>
      <c r="U537" s="18" t="s">
        <v>5068</v>
      </c>
      <c r="V537" s="18">
        <v>1009</v>
      </c>
      <c r="W537" s="18">
        <v>5202.7</v>
      </c>
      <c r="X537" s="18">
        <v>5202.7</v>
      </c>
      <c r="Y537" s="18">
        <v>5177</v>
      </c>
      <c r="Z537" s="18">
        <v>5177</v>
      </c>
      <c r="AA537" s="18"/>
      <c r="AB537" s="18" t="s">
        <v>4616</v>
      </c>
      <c r="AC537" s="18"/>
      <c r="AD537" s="18"/>
      <c r="AE537" s="18"/>
      <c r="AF537" s="18"/>
      <c r="AG537" s="18"/>
      <c r="AH537" s="19"/>
      <c r="AI537" s="18"/>
      <c r="AJ537" s="18"/>
      <c r="AK537" s="18"/>
      <c r="AL537" s="18"/>
      <c r="AM537" s="18"/>
      <c r="AN537" s="18"/>
      <c r="AO537" s="18" t="s">
        <v>5070</v>
      </c>
      <c r="AP537" s="18" t="s">
        <v>5071</v>
      </c>
      <c r="AQ537" s="18"/>
      <c r="AR537" s="18">
        <v>0</v>
      </c>
      <c r="AS537" s="18" t="s">
        <v>5879</v>
      </c>
      <c r="AT537" s="18"/>
      <c r="AU537" s="18">
        <v>0</v>
      </c>
      <c r="AV537" s="18">
        <v>0</v>
      </c>
      <c r="AW537" s="18">
        <v>0</v>
      </c>
      <c r="AX537" s="18"/>
      <c r="AY537" s="18"/>
      <c r="AZ537" s="18">
        <v>0</v>
      </c>
      <c r="BA537" s="18">
        <v>0</v>
      </c>
      <c r="BB537" s="18">
        <v>0</v>
      </c>
      <c r="BC537" s="18"/>
      <c r="BD537" s="18"/>
      <c r="BE537" s="18"/>
      <c r="BF537" s="18"/>
      <c r="BG537" s="18"/>
      <c r="BH537" s="18"/>
      <c r="BI537" s="18"/>
      <c r="BJ537" s="18"/>
      <c r="BK537" s="18"/>
      <c r="BL537" s="18"/>
      <c r="BM537" s="18"/>
      <c r="BN537" s="18"/>
      <c r="BO537" s="18"/>
      <c r="BP537" s="18"/>
      <c r="BQ537" s="18"/>
      <c r="BR537" s="18"/>
      <c r="BS537" s="18"/>
      <c r="BT537" s="18"/>
      <c r="BU537" s="18"/>
      <c r="BV537" s="18"/>
      <c r="BW537" s="18"/>
      <c r="BX537" s="18"/>
      <c r="BY537" s="18"/>
      <c r="BZ537" s="18"/>
      <c r="CA537" s="18"/>
      <c r="CB537" s="18"/>
      <c r="CC537" s="18"/>
      <c r="CD537" s="18"/>
      <c r="CE537" s="18"/>
      <c r="CF537" s="18"/>
      <c r="CG537" s="18"/>
      <c r="CH537" s="18"/>
      <c r="CI537" s="18"/>
      <c r="CJ537" s="18" t="s">
        <v>5125</v>
      </c>
      <c r="CK537" s="18" t="s">
        <v>5640</v>
      </c>
      <c r="CL537" s="18"/>
      <c r="CM537" s="18"/>
      <c r="CN537" s="18"/>
      <c r="CO537" s="21"/>
      <c r="CP537" s="21" t="s">
        <v>5073</v>
      </c>
      <c r="CQ537" s="18"/>
      <c r="CR537" s="21"/>
      <c r="CS537" s="18"/>
      <c r="CT537" s="31"/>
      <c r="CU537" s="33"/>
      <c r="CV537" s="67" t="str">
        <f>FLEET7[[#This Row],[Category]]</f>
        <v>Skid Steer</v>
      </c>
      <c r="CW537" s="22" t="str">
        <f t="shared" si="16"/>
        <v>SS-27</v>
      </c>
      <c r="CX537" s="22" t="str">
        <f>IFERROR(TRIM(MID(FLEET7[[#This Row],[Secondary Asset Identifier]], FIND(" - ", FLEET7[[#This Row],[Secondary Asset Identifier]]) + 3, LEN(FLEET7[[#This Row],[Secondary Asset Identifier]]))),FLEET7[[#This Row],[Emp ID]])</f>
        <v/>
      </c>
      <c r="CY53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7" s="22" t="str">
        <f>FLEET7[[#This Row],[Assigned]]</f>
        <v/>
      </c>
      <c r="DA537" s="22" t="str">
        <f t="shared" si="17"/>
        <v>SS-27</v>
      </c>
    </row>
    <row r="538" spans="1:105" ht="24" x14ac:dyDescent="0.3">
      <c r="A538" s="17" t="s">
        <v>5060</v>
      </c>
      <c r="B538" s="18" t="s">
        <v>5061</v>
      </c>
      <c r="C538" s="18" t="s">
        <v>114</v>
      </c>
      <c r="D538" s="18" t="s">
        <v>5121</v>
      </c>
      <c r="E538" s="18" t="s">
        <v>1018</v>
      </c>
      <c r="F538" s="18" t="s">
        <v>4605</v>
      </c>
      <c r="G538" s="18">
        <v>2018</v>
      </c>
      <c r="H538" s="18" t="s">
        <v>5122</v>
      </c>
      <c r="I538" s="19" t="s">
        <v>5179</v>
      </c>
      <c r="J538" s="18"/>
      <c r="K538" s="20">
        <v>45789.381215277797</v>
      </c>
      <c r="L538" s="18" t="s">
        <v>5164</v>
      </c>
      <c r="M538" s="18"/>
      <c r="N538" s="18"/>
      <c r="O538" s="18"/>
      <c r="P538" s="18"/>
      <c r="Q538" s="18"/>
      <c r="R538" s="18" t="s">
        <v>5066</v>
      </c>
      <c r="S538" s="18"/>
      <c r="T538" s="18" t="s">
        <v>5067</v>
      </c>
      <c r="U538" s="18" t="s">
        <v>5068</v>
      </c>
      <c r="V538" s="18">
        <v>853</v>
      </c>
      <c r="W538" s="18">
        <v>733.4</v>
      </c>
      <c r="X538" s="18">
        <v>733.4</v>
      </c>
      <c r="Y538" s="18">
        <v>5606</v>
      </c>
      <c r="Z538" s="18">
        <v>5606</v>
      </c>
      <c r="AA538" s="18"/>
      <c r="AB538" s="18" t="s">
        <v>4618</v>
      </c>
      <c r="AC538" s="18"/>
      <c r="AD538" s="18"/>
      <c r="AE538" s="18"/>
      <c r="AF538" s="18"/>
      <c r="AG538" s="18"/>
      <c r="AH538" s="18"/>
      <c r="AI538" s="18"/>
      <c r="AJ538" s="18"/>
      <c r="AK538" s="18"/>
      <c r="AL538" s="18"/>
      <c r="AM538" s="18"/>
      <c r="AN538" s="18"/>
      <c r="AO538" s="18" t="s">
        <v>5070</v>
      </c>
      <c r="AP538" s="18" t="s">
        <v>5071</v>
      </c>
      <c r="AQ538" s="18"/>
      <c r="AR538" s="18">
        <v>0</v>
      </c>
      <c r="AS538" s="18" t="s">
        <v>5879</v>
      </c>
      <c r="AT538" s="18"/>
      <c r="AU538" s="18">
        <v>0</v>
      </c>
      <c r="AV538" s="18">
        <v>0</v>
      </c>
      <c r="AW538" s="18">
        <v>0</v>
      </c>
      <c r="AX538" s="18"/>
      <c r="AY538" s="18"/>
      <c r="AZ538" s="18">
        <v>0</v>
      </c>
      <c r="BA538" s="18">
        <v>0</v>
      </c>
      <c r="BB538" s="18">
        <v>0</v>
      </c>
      <c r="BC538" s="18"/>
      <c r="BD538" s="18"/>
      <c r="BE538" s="18"/>
      <c r="BF538" s="18"/>
      <c r="BG538" s="18"/>
      <c r="BH538" s="18"/>
      <c r="BI538" s="18"/>
      <c r="BJ538" s="18"/>
      <c r="BK538" s="18"/>
      <c r="BL538" s="18"/>
      <c r="BM538" s="18"/>
      <c r="BN538" s="18"/>
      <c r="BO538" s="18"/>
      <c r="BP538" s="18"/>
      <c r="BQ538" s="18"/>
      <c r="BR538" s="18"/>
      <c r="BS538" s="18"/>
      <c r="BT538" s="18"/>
      <c r="BU538" s="18"/>
      <c r="BV538" s="18"/>
      <c r="BW538" s="18"/>
      <c r="BX538" s="18"/>
      <c r="BY538" s="18"/>
      <c r="BZ538" s="18"/>
      <c r="CA538" s="18"/>
      <c r="CB538" s="18"/>
      <c r="CC538" s="18"/>
      <c r="CD538" s="18"/>
      <c r="CE538" s="18"/>
      <c r="CF538" s="18"/>
      <c r="CG538" s="18"/>
      <c r="CH538" s="18"/>
      <c r="CI538" s="18"/>
      <c r="CJ538" s="18" t="s">
        <v>5125</v>
      </c>
      <c r="CK538" s="18" t="s">
        <v>5667</v>
      </c>
      <c r="CL538" s="18"/>
      <c r="CM538" s="18"/>
      <c r="CN538" s="18"/>
      <c r="CO538" s="21"/>
      <c r="CP538" s="18" t="s">
        <v>5073</v>
      </c>
      <c r="CQ538" s="18"/>
      <c r="CR538" s="21"/>
      <c r="CS538" s="18"/>
      <c r="CT538" s="31"/>
      <c r="CU538" s="33"/>
      <c r="CV538" s="67" t="str">
        <f>FLEET7[[#This Row],[Category]]</f>
        <v>Skid Steer</v>
      </c>
      <c r="CW538" s="22" t="str">
        <f t="shared" si="16"/>
        <v>SS-28</v>
      </c>
      <c r="CX538" s="22" t="str">
        <f>IFERROR(TRIM(MID(FLEET7[[#This Row],[Secondary Asset Identifier]], FIND(" - ", FLEET7[[#This Row],[Secondary Asset Identifier]]) + 3, LEN(FLEET7[[#This Row],[Secondary Asset Identifier]]))),FLEET7[[#This Row],[Emp ID]])</f>
        <v/>
      </c>
      <c r="CY53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8" s="22" t="str">
        <f>FLEET7[[#This Row],[Assigned]]</f>
        <v/>
      </c>
      <c r="DA538" s="22" t="str">
        <f t="shared" si="17"/>
        <v>SS-28</v>
      </c>
    </row>
    <row r="539" spans="1:105" ht="24" x14ac:dyDescent="0.3">
      <c r="A539" s="17" t="s">
        <v>5060</v>
      </c>
      <c r="B539" s="18" t="s">
        <v>5061</v>
      </c>
      <c r="C539" s="18" t="s">
        <v>115</v>
      </c>
      <c r="D539" s="18" t="s">
        <v>5121</v>
      </c>
      <c r="E539" s="18" t="s">
        <v>1018</v>
      </c>
      <c r="F539" s="18" t="s">
        <v>4605</v>
      </c>
      <c r="G539" s="18">
        <v>2018</v>
      </c>
      <c r="H539" s="18" t="s">
        <v>5122</v>
      </c>
      <c r="I539" s="19" t="s">
        <v>5179</v>
      </c>
      <c r="J539" s="18"/>
      <c r="K539" s="20">
        <v>45788.5546875</v>
      </c>
      <c r="L539" s="18" t="s">
        <v>5191</v>
      </c>
      <c r="M539" s="18"/>
      <c r="N539" s="18"/>
      <c r="O539" s="18"/>
      <c r="P539" s="18"/>
      <c r="Q539" s="18"/>
      <c r="R539" s="18" t="s">
        <v>5103</v>
      </c>
      <c r="S539" s="18"/>
      <c r="T539" s="18" t="s">
        <v>5067</v>
      </c>
      <c r="U539" s="18" t="s">
        <v>1456</v>
      </c>
      <c r="V539" s="18">
        <v>259</v>
      </c>
      <c r="W539" s="18">
        <v>4089.6</v>
      </c>
      <c r="X539" s="18">
        <v>4089.6</v>
      </c>
      <c r="Y539" s="18">
        <v>3918</v>
      </c>
      <c r="Z539" s="18">
        <v>3918</v>
      </c>
      <c r="AA539" s="18" t="s">
        <v>5209</v>
      </c>
      <c r="AB539" s="18" t="s">
        <v>4619</v>
      </c>
      <c r="AC539" s="18"/>
      <c r="AD539" s="18"/>
      <c r="AE539" s="18"/>
      <c r="AF539" s="18"/>
      <c r="AG539" s="18"/>
      <c r="AH539" s="18"/>
      <c r="AI539" s="18"/>
      <c r="AJ539" s="18"/>
      <c r="AK539" s="18"/>
      <c r="AL539" s="18"/>
      <c r="AM539" s="18"/>
      <c r="AN539" s="18"/>
      <c r="AO539" s="18" t="s">
        <v>5070</v>
      </c>
      <c r="AP539" s="18" t="s">
        <v>5071</v>
      </c>
      <c r="AQ539" s="18">
        <v>0</v>
      </c>
      <c r="AR539" s="18">
        <v>0</v>
      </c>
      <c r="AS539" s="18" t="s">
        <v>5879</v>
      </c>
      <c r="AT539" s="18">
        <v>0</v>
      </c>
      <c r="AU539" s="18">
        <v>0</v>
      </c>
      <c r="AV539" s="18">
        <v>0</v>
      </c>
      <c r="AW539" s="18">
        <v>0</v>
      </c>
      <c r="AX539" s="18"/>
      <c r="AY539" s="18"/>
      <c r="AZ539" s="18">
        <v>0</v>
      </c>
      <c r="BA539" s="18">
        <v>0</v>
      </c>
      <c r="BB539" s="18">
        <v>0</v>
      </c>
      <c r="BC539" s="18"/>
      <c r="BD539" s="18"/>
      <c r="BE539" s="18"/>
      <c r="BF539" s="18"/>
      <c r="BG539" s="18"/>
      <c r="BH539" s="18"/>
      <c r="BI539" s="18"/>
      <c r="BJ539" s="18"/>
      <c r="BK539" s="18"/>
      <c r="BL539" s="18"/>
      <c r="BM539" s="18"/>
      <c r="BN539" s="18"/>
      <c r="BO539" s="18"/>
      <c r="BP539" s="18"/>
      <c r="BQ539" s="18"/>
      <c r="BR539" s="18"/>
      <c r="BS539" s="18"/>
      <c r="BT539" s="18"/>
      <c r="BU539" s="18"/>
      <c r="BV539" s="18"/>
      <c r="BW539" s="18"/>
      <c r="BX539" s="18"/>
      <c r="BY539" s="18"/>
      <c r="BZ539" s="18"/>
      <c r="CA539" s="18"/>
      <c r="CB539" s="18"/>
      <c r="CC539" s="18"/>
      <c r="CD539" s="18"/>
      <c r="CE539" s="18"/>
      <c r="CF539" s="18"/>
      <c r="CG539" s="18"/>
      <c r="CH539" s="18"/>
      <c r="CI539" s="18"/>
      <c r="CJ539" s="18" t="s">
        <v>5125</v>
      </c>
      <c r="CK539" s="18" t="s">
        <v>6004</v>
      </c>
      <c r="CL539" s="18"/>
      <c r="CM539" s="18"/>
      <c r="CN539" s="18"/>
      <c r="CO539" s="21"/>
      <c r="CP539" s="18" t="s">
        <v>5073</v>
      </c>
      <c r="CQ539" s="18"/>
      <c r="CR539" s="21"/>
      <c r="CS539" s="18"/>
      <c r="CT539" s="31"/>
      <c r="CU539" s="33"/>
      <c r="CV539" s="67" t="str">
        <f>FLEET7[[#This Row],[Category]]</f>
        <v>Skid Steer</v>
      </c>
      <c r="CW539" s="22" t="str">
        <f t="shared" si="16"/>
        <v>SS-29</v>
      </c>
      <c r="CX539" s="22" t="str">
        <f>IFERROR(TRIM(MID(FLEET7[[#This Row],[Secondary Asset Identifier]], FIND(" - ", FLEET7[[#This Row],[Secondary Asset Identifier]]) + 3, LEN(FLEET7[[#This Row],[Secondary Asset Identifier]]))),FLEET7[[#This Row],[Emp ID]])</f>
        <v/>
      </c>
      <c r="CY53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39" s="22" t="str">
        <f>FLEET7[[#This Row],[Assigned]]</f>
        <v/>
      </c>
      <c r="DA539" s="22" t="str">
        <f t="shared" si="17"/>
        <v>SS-29</v>
      </c>
    </row>
    <row r="540" spans="1:105" ht="24" x14ac:dyDescent="0.3">
      <c r="A540" s="17" t="s">
        <v>5060</v>
      </c>
      <c r="B540" s="18" t="s">
        <v>5061</v>
      </c>
      <c r="C540" s="18" t="s">
        <v>116</v>
      </c>
      <c r="D540" s="18" t="s">
        <v>5121</v>
      </c>
      <c r="E540" s="18" t="s">
        <v>1018</v>
      </c>
      <c r="F540" s="18" t="s">
        <v>4605</v>
      </c>
      <c r="G540" s="18">
        <v>2018</v>
      </c>
      <c r="H540" s="18" t="s">
        <v>5122</v>
      </c>
      <c r="I540" s="19" t="s">
        <v>5179</v>
      </c>
      <c r="J540" s="18"/>
      <c r="K540" s="20">
        <v>45789.3284837963</v>
      </c>
      <c r="L540" s="18" t="s">
        <v>5191</v>
      </c>
      <c r="M540" s="18"/>
      <c r="N540" s="18"/>
      <c r="O540" s="18"/>
      <c r="P540" s="18"/>
      <c r="Q540" s="18"/>
      <c r="R540" s="18" t="s">
        <v>5066</v>
      </c>
      <c r="S540" s="18"/>
      <c r="T540" s="18" t="s">
        <v>5067</v>
      </c>
      <c r="U540" s="18" t="s">
        <v>5527</v>
      </c>
      <c r="V540" s="18">
        <v>1009</v>
      </c>
      <c r="W540" s="18">
        <v>6374</v>
      </c>
      <c r="X540" s="18">
        <v>6374</v>
      </c>
      <c r="Y540" s="18">
        <v>7060</v>
      </c>
      <c r="Z540" s="18">
        <v>7060</v>
      </c>
      <c r="AA540" s="18" t="s">
        <v>5209</v>
      </c>
      <c r="AB540" s="18" t="s">
        <v>4620</v>
      </c>
      <c r="AC540" s="18"/>
      <c r="AD540" s="18"/>
      <c r="AE540" s="18"/>
      <c r="AF540" s="18"/>
      <c r="AG540" s="18"/>
      <c r="AH540" s="18"/>
      <c r="AI540" s="18"/>
      <c r="AJ540" s="18"/>
      <c r="AK540" s="18"/>
      <c r="AL540" s="18"/>
      <c r="AM540" s="18"/>
      <c r="AN540" s="18"/>
      <c r="AO540" s="18" t="s">
        <v>5070</v>
      </c>
      <c r="AP540" s="18" t="s">
        <v>5071</v>
      </c>
      <c r="AQ540" s="18">
        <v>0</v>
      </c>
      <c r="AR540" s="18">
        <v>0</v>
      </c>
      <c r="AS540" s="18" t="s">
        <v>5879</v>
      </c>
      <c r="AT540" s="18">
        <v>0</v>
      </c>
      <c r="AU540" s="18">
        <v>0</v>
      </c>
      <c r="AV540" s="18">
        <v>0</v>
      </c>
      <c r="AW540" s="18">
        <v>0</v>
      </c>
      <c r="AX540" s="18"/>
      <c r="AY540" s="18"/>
      <c r="AZ540" s="18">
        <v>0</v>
      </c>
      <c r="BA540" s="18">
        <v>0</v>
      </c>
      <c r="BB540" s="18">
        <v>0</v>
      </c>
      <c r="BC540" s="18"/>
      <c r="BD540" s="18"/>
      <c r="BE540" s="18"/>
      <c r="BF540" s="18"/>
      <c r="BG540" s="18"/>
      <c r="BH540" s="18"/>
      <c r="BI540" s="18"/>
      <c r="BJ540" s="18"/>
      <c r="BK540" s="18"/>
      <c r="BL540" s="18"/>
      <c r="BM540" s="18"/>
      <c r="BN540" s="18"/>
      <c r="BO540" s="18"/>
      <c r="BP540" s="18"/>
      <c r="BQ540" s="18"/>
      <c r="BR540" s="18"/>
      <c r="BS540" s="18"/>
      <c r="BT540" s="18"/>
      <c r="BU540" s="18"/>
      <c r="BV540" s="18"/>
      <c r="BW540" s="18"/>
      <c r="BX540" s="18"/>
      <c r="BY540" s="18"/>
      <c r="BZ540" s="18"/>
      <c r="CA540" s="18"/>
      <c r="CB540" s="18"/>
      <c r="CC540" s="18"/>
      <c r="CD540" s="18"/>
      <c r="CE540" s="18"/>
      <c r="CF540" s="18"/>
      <c r="CG540" s="18"/>
      <c r="CH540" s="18"/>
      <c r="CI540" s="18"/>
      <c r="CJ540" s="18" t="s">
        <v>5125</v>
      </c>
      <c r="CK540" s="18" t="s">
        <v>5210</v>
      </c>
      <c r="CL540" s="18"/>
      <c r="CM540" s="18"/>
      <c r="CN540" s="18"/>
      <c r="CO540" s="21"/>
      <c r="CP540" s="18" t="s">
        <v>5073</v>
      </c>
      <c r="CQ540" s="18"/>
      <c r="CR540" s="21"/>
      <c r="CS540" s="18"/>
      <c r="CT540" s="31"/>
      <c r="CU540" s="33"/>
      <c r="CV540" s="67" t="str">
        <f>FLEET7[[#This Row],[Category]]</f>
        <v>Skid Steer</v>
      </c>
      <c r="CW540" s="22" t="str">
        <f t="shared" si="16"/>
        <v>SS-32</v>
      </c>
      <c r="CX540" s="22" t="str">
        <f>IFERROR(TRIM(MID(FLEET7[[#This Row],[Secondary Asset Identifier]], FIND(" - ", FLEET7[[#This Row],[Secondary Asset Identifier]]) + 3, LEN(FLEET7[[#This Row],[Secondary Asset Identifier]]))),FLEET7[[#This Row],[Emp ID]])</f>
        <v/>
      </c>
      <c r="CY54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40" s="22" t="str">
        <f>FLEET7[[#This Row],[Assigned]]</f>
        <v/>
      </c>
      <c r="DA540" s="22" t="str">
        <f t="shared" si="17"/>
        <v>SS-32</v>
      </c>
    </row>
    <row r="541" spans="1:105" ht="24" x14ac:dyDescent="0.3">
      <c r="A541" s="17" t="s">
        <v>5060</v>
      </c>
      <c r="B541" s="18" t="s">
        <v>5061</v>
      </c>
      <c r="C541" s="18" t="s">
        <v>4621</v>
      </c>
      <c r="D541" s="18" t="s">
        <v>5121</v>
      </c>
      <c r="E541" s="18" t="s">
        <v>1018</v>
      </c>
      <c r="F541" s="18" t="s">
        <v>4605</v>
      </c>
      <c r="G541" s="18"/>
      <c r="H541" s="18" t="s">
        <v>5122</v>
      </c>
      <c r="I541" s="19" t="s">
        <v>5179</v>
      </c>
      <c r="J541" s="18"/>
      <c r="K541" s="20">
        <v>45788.745185185202</v>
      </c>
      <c r="L541" s="18" t="s">
        <v>5191</v>
      </c>
      <c r="M541" s="18"/>
      <c r="N541" s="18"/>
      <c r="O541" s="18"/>
      <c r="P541" s="18"/>
      <c r="Q541" s="18"/>
      <c r="R541" s="18" t="s">
        <v>7907</v>
      </c>
      <c r="S541" s="18"/>
      <c r="T541" s="18" t="s">
        <v>5067</v>
      </c>
      <c r="U541" s="18" t="s">
        <v>1360</v>
      </c>
      <c r="V541" s="18">
        <v>886</v>
      </c>
      <c r="W541" s="18">
        <v>1030.4000000000001</v>
      </c>
      <c r="X541" s="18">
        <v>1030.4000000000001</v>
      </c>
      <c r="Y541" s="18">
        <v>1848</v>
      </c>
      <c r="Z541" s="18">
        <v>1848</v>
      </c>
      <c r="AA541" s="18" t="s">
        <v>3300</v>
      </c>
      <c r="AB541" s="18" t="s">
        <v>4622</v>
      </c>
      <c r="AC541" s="18"/>
      <c r="AD541" s="18"/>
      <c r="AE541" s="18"/>
      <c r="AF541" s="18"/>
      <c r="AG541" s="18"/>
      <c r="AH541" s="18" t="s">
        <v>4623</v>
      </c>
      <c r="AI541" s="18"/>
      <c r="AJ541" s="18"/>
      <c r="AK541" s="18"/>
      <c r="AL541" s="18"/>
      <c r="AM541" s="18"/>
      <c r="AN541" s="18"/>
      <c r="AO541" s="18" t="s">
        <v>5070</v>
      </c>
      <c r="AP541" s="18" t="s">
        <v>5071</v>
      </c>
      <c r="AQ541" s="18">
        <v>0</v>
      </c>
      <c r="AR541" s="18">
        <v>0</v>
      </c>
      <c r="AS541" s="18" t="s">
        <v>5879</v>
      </c>
      <c r="AT541" s="18">
        <v>0</v>
      </c>
      <c r="AU541" s="18">
        <v>0</v>
      </c>
      <c r="AV541" s="18">
        <v>0</v>
      </c>
      <c r="AW541" s="18">
        <v>0</v>
      </c>
      <c r="AX541" s="18"/>
      <c r="AY541" s="18"/>
      <c r="AZ541" s="18"/>
      <c r="BA541" s="18"/>
      <c r="BB541" s="18"/>
      <c r="BC541" s="18"/>
      <c r="BD541" s="18"/>
      <c r="BE541" s="18"/>
      <c r="BF541" s="18"/>
      <c r="BG541" s="18"/>
      <c r="BH541" s="18"/>
      <c r="BI541" s="18"/>
      <c r="BJ541" s="18"/>
      <c r="BK541" s="18"/>
      <c r="BL541" s="18"/>
      <c r="BM541" s="18"/>
      <c r="BN541" s="18"/>
      <c r="BO541" s="18"/>
      <c r="BP541" s="18"/>
      <c r="BQ541" s="18"/>
      <c r="BR541" s="18"/>
      <c r="BS541" s="18"/>
      <c r="BT541" s="18"/>
      <c r="BU541" s="18"/>
      <c r="BV541" s="18"/>
      <c r="BW541" s="18"/>
      <c r="BX541" s="18"/>
      <c r="BY541" s="18"/>
      <c r="BZ541" s="18"/>
      <c r="CA541" s="18"/>
      <c r="CB541" s="18"/>
      <c r="CC541" s="18"/>
      <c r="CD541" s="18"/>
      <c r="CE541" s="18"/>
      <c r="CF541" s="18"/>
      <c r="CG541" s="18"/>
      <c r="CH541" s="18"/>
      <c r="CI541" s="18"/>
      <c r="CJ541" s="18" t="s">
        <v>5125</v>
      </c>
      <c r="CK541" s="18" t="s">
        <v>5258</v>
      </c>
      <c r="CL541" s="18"/>
      <c r="CM541" s="18"/>
      <c r="CN541" s="18"/>
      <c r="CO541" s="21"/>
      <c r="CP541" s="21" t="s">
        <v>5079</v>
      </c>
      <c r="CQ541" s="18"/>
      <c r="CR541" s="21"/>
      <c r="CS541" s="18"/>
      <c r="CT541" s="31"/>
      <c r="CU541" s="33"/>
      <c r="CV541" s="67" t="str">
        <f>FLEET7[[#This Row],[Category]]</f>
        <v>Skid Steer</v>
      </c>
      <c r="CW541" s="22" t="str">
        <f t="shared" si="16"/>
        <v>SS-33</v>
      </c>
      <c r="CX541" s="22" t="str">
        <f>IFERROR(TRIM(MID(FLEET7[[#This Row],[Secondary Asset Identifier]], FIND(" - ", FLEET7[[#This Row],[Secondary Asset Identifier]]) + 3, LEN(FLEET7[[#This Row],[Secondary Asset Identifier]]))),FLEET7[[#This Row],[Emp ID]])</f>
        <v>AARON CONCHA</v>
      </c>
      <c r="CY54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AARON CONCHA</v>
      </c>
      <c r="CZ541" s="22" t="str">
        <f>FLEET7[[#This Row],[Assigned]]</f>
        <v>AARON CONCHA</v>
      </c>
      <c r="DA541" s="22" t="str">
        <f t="shared" si="17"/>
        <v>SS-33</v>
      </c>
    </row>
    <row r="542" spans="1:105" ht="24" x14ac:dyDescent="0.3">
      <c r="A542" s="17" t="s">
        <v>5060</v>
      </c>
      <c r="B542" s="18" t="s">
        <v>5061</v>
      </c>
      <c r="C542" s="18" t="s">
        <v>4624</v>
      </c>
      <c r="D542" s="18" t="s">
        <v>5121</v>
      </c>
      <c r="E542" s="18" t="s">
        <v>1018</v>
      </c>
      <c r="F542" s="18" t="s">
        <v>4617</v>
      </c>
      <c r="G542" s="18"/>
      <c r="H542" s="18" t="s">
        <v>5122</v>
      </c>
      <c r="I542" s="19" t="s">
        <v>5179</v>
      </c>
      <c r="J542" s="18"/>
      <c r="K542" s="20">
        <v>45787.524942129603</v>
      </c>
      <c r="L542" s="18" t="s">
        <v>5191</v>
      </c>
      <c r="M542" s="18"/>
      <c r="N542" s="18"/>
      <c r="O542" s="18"/>
      <c r="P542" s="18"/>
      <c r="Q542" s="18"/>
      <c r="R542" s="18" t="s">
        <v>5066</v>
      </c>
      <c r="S542" s="18"/>
      <c r="T542" s="18" t="s">
        <v>5067</v>
      </c>
      <c r="U542" s="18" t="s">
        <v>1456</v>
      </c>
      <c r="V542" s="18">
        <v>886</v>
      </c>
      <c r="W542" s="18">
        <v>1481</v>
      </c>
      <c r="X542" s="18">
        <v>1481</v>
      </c>
      <c r="Y542" s="18">
        <v>1409</v>
      </c>
      <c r="Z542" s="18">
        <v>1409</v>
      </c>
      <c r="AA542" s="18" t="s">
        <v>3238</v>
      </c>
      <c r="AB542" s="18" t="s">
        <v>4625</v>
      </c>
      <c r="AC542" s="18"/>
      <c r="AD542" s="18"/>
      <c r="AE542" s="18"/>
      <c r="AF542" s="18"/>
      <c r="AG542" s="18"/>
      <c r="AH542" s="18" t="s">
        <v>4626</v>
      </c>
      <c r="AI542" s="18"/>
      <c r="AJ542" s="18"/>
      <c r="AK542" s="18"/>
      <c r="AL542" s="18"/>
      <c r="AM542" s="18"/>
      <c r="AN542" s="18"/>
      <c r="AO542" s="18" t="s">
        <v>5070</v>
      </c>
      <c r="AP542" s="18" t="s">
        <v>5071</v>
      </c>
      <c r="AQ542" s="18">
        <v>0</v>
      </c>
      <c r="AR542" s="18">
        <v>0</v>
      </c>
      <c r="AS542" s="18" t="s">
        <v>5879</v>
      </c>
      <c r="AT542" s="18">
        <v>0</v>
      </c>
      <c r="AU542" s="18">
        <v>0</v>
      </c>
      <c r="AV542" s="18">
        <v>0</v>
      </c>
      <c r="AW542" s="18">
        <v>0</v>
      </c>
      <c r="AX542" s="18"/>
      <c r="AY542" s="18"/>
      <c r="AZ542" s="18"/>
      <c r="BA542" s="18"/>
      <c r="BB542" s="18"/>
      <c r="BC542" s="18"/>
      <c r="BD542" s="18"/>
      <c r="BE542" s="18"/>
      <c r="BF542" s="18"/>
      <c r="BG542" s="18"/>
      <c r="BH542" s="18"/>
      <c r="BI542" s="18"/>
      <c r="BJ542" s="18"/>
      <c r="BK542" s="18"/>
      <c r="BL542" s="18"/>
      <c r="BM542" s="18"/>
      <c r="BN542" s="18"/>
      <c r="BO542" s="18"/>
      <c r="BP542" s="18"/>
      <c r="BQ542" s="18"/>
      <c r="BR542" s="18"/>
      <c r="BS542" s="18"/>
      <c r="BT542" s="18"/>
      <c r="BU542" s="18"/>
      <c r="BV542" s="18"/>
      <c r="BW542" s="18"/>
      <c r="BX542" s="18"/>
      <c r="BY542" s="18"/>
      <c r="BZ542" s="18"/>
      <c r="CA542" s="18"/>
      <c r="CB542" s="18"/>
      <c r="CC542" s="18"/>
      <c r="CD542" s="18"/>
      <c r="CE542" s="18"/>
      <c r="CF542" s="18"/>
      <c r="CG542" s="18"/>
      <c r="CH542" s="18"/>
      <c r="CI542" s="18"/>
      <c r="CJ542" s="18" t="s">
        <v>5125</v>
      </c>
      <c r="CK542" s="18" t="s">
        <v>5639</v>
      </c>
      <c r="CL542" s="18"/>
      <c r="CM542" s="18"/>
      <c r="CN542" s="18"/>
      <c r="CO542" s="21"/>
      <c r="CP542" s="18" t="s">
        <v>5079</v>
      </c>
      <c r="CQ542" s="18"/>
      <c r="CR542" s="21"/>
      <c r="CS542" s="18"/>
      <c r="CT542" s="31"/>
      <c r="CU542" s="33"/>
      <c r="CV542" s="67" t="str">
        <f>FLEET7[[#This Row],[Category]]</f>
        <v>Skid Steer</v>
      </c>
      <c r="CW542" s="22" t="str">
        <f t="shared" si="16"/>
        <v>SS-34</v>
      </c>
      <c r="CX542" s="22" t="str">
        <f>IFERROR(TRIM(MID(FLEET7[[#This Row],[Secondary Asset Identifier]], FIND(" - ", FLEET7[[#This Row],[Secondary Asset Identifier]]) + 3, LEN(FLEET7[[#This Row],[Secondary Asset Identifier]]))),FLEET7[[#This Row],[Emp ID]])</f>
        <v>JOSE RIVERA</v>
      </c>
      <c r="CY54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JOSE RIVERA</v>
      </c>
      <c r="CZ542" s="22" t="str">
        <f>FLEET7[[#This Row],[Assigned]]</f>
        <v>JOSE RIVERA</v>
      </c>
      <c r="DA542" s="22" t="str">
        <f t="shared" si="17"/>
        <v>SS-34</v>
      </c>
    </row>
    <row r="543" spans="1:105" x14ac:dyDescent="0.3">
      <c r="A543" s="17" t="s">
        <v>5060</v>
      </c>
      <c r="B543" s="18" t="s">
        <v>5061</v>
      </c>
      <c r="C543" s="18" t="s">
        <v>4627</v>
      </c>
      <c r="D543" s="18" t="s">
        <v>5121</v>
      </c>
      <c r="E543" s="18" t="s">
        <v>1018</v>
      </c>
      <c r="F543" s="18" t="s">
        <v>4629</v>
      </c>
      <c r="G543" s="18"/>
      <c r="H543" s="18" t="s">
        <v>5122</v>
      </c>
      <c r="I543" s="19"/>
      <c r="J543" s="18"/>
      <c r="K543" s="20">
        <v>45788.773275462998</v>
      </c>
      <c r="L543" s="18" t="s">
        <v>5191</v>
      </c>
      <c r="M543" s="18"/>
      <c r="N543" s="18"/>
      <c r="O543" s="18"/>
      <c r="P543" s="18"/>
      <c r="Q543" s="18"/>
      <c r="R543" s="18" t="s">
        <v>5089</v>
      </c>
      <c r="S543" s="18"/>
      <c r="T543" s="18" t="s">
        <v>5067</v>
      </c>
      <c r="U543" s="18" t="s">
        <v>1357</v>
      </c>
      <c r="V543" s="18">
        <v>853</v>
      </c>
      <c r="W543" s="18">
        <v>412.4</v>
      </c>
      <c r="X543" s="18">
        <v>412.4</v>
      </c>
      <c r="Y543" s="18">
        <v>917</v>
      </c>
      <c r="Z543" s="18">
        <v>917</v>
      </c>
      <c r="AA543" s="18" t="s">
        <v>3242</v>
      </c>
      <c r="AB543" s="18" t="s">
        <v>4628</v>
      </c>
      <c r="AC543" s="18"/>
      <c r="AD543" s="18"/>
      <c r="AE543" s="18"/>
      <c r="AF543" s="18"/>
      <c r="AG543" s="18"/>
      <c r="AH543" s="18" t="s">
        <v>4630</v>
      </c>
      <c r="AI543" s="18"/>
      <c r="AJ543" s="18"/>
      <c r="AK543" s="18"/>
      <c r="AL543" s="18"/>
      <c r="AM543" s="18"/>
      <c r="AN543" s="18"/>
      <c r="AO543" s="18" t="s">
        <v>5070</v>
      </c>
      <c r="AP543" s="18" t="s">
        <v>5071</v>
      </c>
      <c r="AQ543" s="18">
        <v>0</v>
      </c>
      <c r="AR543" s="18">
        <v>0</v>
      </c>
      <c r="AS543" s="18" t="s">
        <v>5879</v>
      </c>
      <c r="AT543" s="18">
        <v>0</v>
      </c>
      <c r="AU543" s="18">
        <v>0</v>
      </c>
      <c r="AV543" s="18">
        <v>0</v>
      </c>
      <c r="AW543" s="18">
        <v>0</v>
      </c>
      <c r="AX543" s="18"/>
      <c r="AY543" s="18"/>
      <c r="AZ543" s="18"/>
      <c r="BA543" s="18"/>
      <c r="BB543" s="18"/>
      <c r="BC543" s="18"/>
      <c r="BD543" s="18"/>
      <c r="BE543" s="18"/>
      <c r="BF543" s="18" t="s">
        <v>642</v>
      </c>
      <c r="BG543" s="18"/>
      <c r="BH543" s="18"/>
      <c r="BI543" s="18"/>
      <c r="BJ543" s="18"/>
      <c r="BK543" s="18"/>
      <c r="BL543" s="18"/>
      <c r="BM543" s="18"/>
      <c r="BN543" s="18"/>
      <c r="BO543" s="18"/>
      <c r="BP543" s="18"/>
      <c r="BQ543" s="18"/>
      <c r="BR543" s="18"/>
      <c r="BS543" s="18"/>
      <c r="BT543" s="18"/>
      <c r="BU543" s="18"/>
      <c r="BV543" s="18"/>
      <c r="BW543" s="18"/>
      <c r="BX543" s="18"/>
      <c r="BY543" s="18"/>
      <c r="BZ543" s="18"/>
      <c r="CA543" s="18"/>
      <c r="CB543" s="18"/>
      <c r="CC543" s="18"/>
      <c r="CD543" s="18"/>
      <c r="CE543" s="18"/>
      <c r="CF543" s="18"/>
      <c r="CG543" s="18"/>
      <c r="CH543" s="18"/>
      <c r="CI543" s="18"/>
      <c r="CJ543" s="18" t="s">
        <v>5125</v>
      </c>
      <c r="CK543" s="18" t="s">
        <v>5680</v>
      </c>
      <c r="CL543" s="18"/>
      <c r="CM543" s="18"/>
      <c r="CN543" s="18"/>
      <c r="CO543" s="21"/>
      <c r="CP543" s="21" t="s">
        <v>5079</v>
      </c>
      <c r="CQ543" s="18"/>
      <c r="CR543" s="21"/>
      <c r="CS543" s="18"/>
      <c r="CT543" s="31"/>
      <c r="CU543" s="33"/>
      <c r="CV543" s="67" t="str">
        <f>FLEET7[[#This Row],[Category]]</f>
        <v>Skid Steer</v>
      </c>
      <c r="CW543" s="22" t="str">
        <f t="shared" si="16"/>
        <v>SS-35</v>
      </c>
      <c r="CX543" s="22" t="str">
        <f>IFERROR(TRIM(MID(FLEET7[[#This Row],[Secondary Asset Identifier]], FIND(" - ", FLEET7[[#This Row],[Secondary Asset Identifier]]) + 3, LEN(FLEET7[[#This Row],[Secondary Asset Identifier]]))),FLEET7[[#This Row],[Emp ID]])</f>
        <v>JUAN P. RODRIGUEZ</v>
      </c>
      <c r="CY54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JUAN P. RODRIGUEZ</v>
      </c>
      <c r="CZ543" s="22" t="str">
        <f>FLEET7[[#This Row],[Assigned]]</f>
        <v>JUAN P. RODRIGUEZ</v>
      </c>
      <c r="DA543" s="22" t="str">
        <f t="shared" si="17"/>
        <v>SS-35</v>
      </c>
    </row>
    <row r="544" spans="1:105" x14ac:dyDescent="0.3">
      <c r="A544" s="17" t="s">
        <v>5060</v>
      </c>
      <c r="B544" s="18" t="s">
        <v>5061</v>
      </c>
      <c r="C544" s="18" t="s">
        <v>4631</v>
      </c>
      <c r="D544" s="18" t="s">
        <v>5121</v>
      </c>
      <c r="E544" s="18" t="s">
        <v>1018</v>
      </c>
      <c r="F544" s="18" t="s">
        <v>4629</v>
      </c>
      <c r="G544" s="18"/>
      <c r="H544" s="18" t="s">
        <v>5122</v>
      </c>
      <c r="I544" s="19"/>
      <c r="J544" s="18"/>
      <c r="K544" s="20">
        <v>45788.838854166701</v>
      </c>
      <c r="L544" s="18" t="s">
        <v>5164</v>
      </c>
      <c r="M544" s="18"/>
      <c r="N544" s="18"/>
      <c r="O544" s="18"/>
      <c r="P544" s="18"/>
      <c r="Q544" s="18"/>
      <c r="R544" s="18" t="s">
        <v>5089</v>
      </c>
      <c r="S544" s="18"/>
      <c r="T544" s="18" t="s">
        <v>5067</v>
      </c>
      <c r="U544" s="18" t="s">
        <v>5068</v>
      </c>
      <c r="V544" s="18">
        <v>853</v>
      </c>
      <c r="W544" s="18">
        <v>343.3</v>
      </c>
      <c r="X544" s="18">
        <v>343.3</v>
      </c>
      <c r="Y544" s="18">
        <v>1344</v>
      </c>
      <c r="Z544" s="18">
        <v>1344</v>
      </c>
      <c r="AA544" s="18" t="s">
        <v>3313</v>
      </c>
      <c r="AB544" s="18" t="s">
        <v>4632</v>
      </c>
      <c r="AC544" s="18"/>
      <c r="AD544" s="18"/>
      <c r="AE544" s="18"/>
      <c r="AF544" s="18"/>
      <c r="AG544" s="18"/>
      <c r="AH544" s="18" t="s">
        <v>4633</v>
      </c>
      <c r="AI544" s="18"/>
      <c r="AJ544" s="18"/>
      <c r="AK544" s="18"/>
      <c r="AL544" s="18"/>
      <c r="AM544" s="18"/>
      <c r="AN544" s="18"/>
      <c r="AO544" s="18" t="s">
        <v>5070</v>
      </c>
      <c r="AP544" s="18" t="s">
        <v>5071</v>
      </c>
      <c r="AQ544" s="18">
        <v>0</v>
      </c>
      <c r="AR544" s="18">
        <v>0</v>
      </c>
      <c r="AS544" s="18" t="s">
        <v>5879</v>
      </c>
      <c r="AT544" s="18">
        <v>0</v>
      </c>
      <c r="AU544" s="18">
        <v>0</v>
      </c>
      <c r="AV544" s="18">
        <v>0</v>
      </c>
      <c r="AW544" s="18">
        <v>0</v>
      </c>
      <c r="AX544" s="18"/>
      <c r="AY544" s="18"/>
      <c r="AZ544" s="18"/>
      <c r="BA544" s="18"/>
      <c r="BB544" s="18"/>
      <c r="BC544" s="18"/>
      <c r="BD544" s="18"/>
      <c r="BE544" s="18"/>
      <c r="BF544" s="18"/>
      <c r="BG544" s="18"/>
      <c r="BH544" s="18"/>
      <c r="BI544" s="18"/>
      <c r="BJ544" s="18"/>
      <c r="BK544" s="18"/>
      <c r="BL544" s="18"/>
      <c r="BM544" s="18"/>
      <c r="BN544" s="18"/>
      <c r="BO544" s="18"/>
      <c r="BP544" s="18"/>
      <c r="BQ544" s="18"/>
      <c r="BR544" s="18"/>
      <c r="BS544" s="18"/>
      <c r="BT544" s="18"/>
      <c r="BU544" s="18"/>
      <c r="BV544" s="18"/>
      <c r="BW544" s="18"/>
      <c r="BX544" s="18"/>
      <c r="BY544" s="18"/>
      <c r="BZ544" s="18"/>
      <c r="CA544" s="18"/>
      <c r="CB544" s="18"/>
      <c r="CC544" s="18"/>
      <c r="CD544" s="18"/>
      <c r="CE544" s="18"/>
      <c r="CF544" s="18"/>
      <c r="CG544" s="18"/>
      <c r="CH544" s="18"/>
      <c r="CI544" s="18"/>
      <c r="CJ544" s="18" t="s">
        <v>5125</v>
      </c>
      <c r="CK544" s="18" t="s">
        <v>5666</v>
      </c>
      <c r="CL544" s="18"/>
      <c r="CM544" s="18"/>
      <c r="CN544" s="18"/>
      <c r="CO544" s="21"/>
      <c r="CP544" s="18" t="s">
        <v>5079</v>
      </c>
      <c r="CQ544" s="18"/>
      <c r="CR544" s="21"/>
      <c r="CS544" s="18"/>
      <c r="CT544" s="31"/>
      <c r="CU544" s="33"/>
      <c r="CV544" s="67" t="str">
        <f>FLEET7[[#This Row],[Category]]</f>
        <v>Skid Steer</v>
      </c>
      <c r="CW544" s="22" t="str">
        <f t="shared" si="16"/>
        <v>SS-36</v>
      </c>
      <c r="CX544" s="22" t="str">
        <f>IFERROR(TRIM(MID(FLEET7[[#This Row],[Secondary Asset Identifier]], FIND(" - ", FLEET7[[#This Row],[Secondary Asset Identifier]]) + 3, LEN(FLEET7[[#This Row],[Secondary Asset Identifier]]))),FLEET7[[#This Row],[Emp ID]])</f>
        <v>SALVADOR AGUILLON</v>
      </c>
      <c r="CY54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SALVADOR AGUILLON</v>
      </c>
      <c r="CZ544" s="22" t="str">
        <f>FLEET7[[#This Row],[Assigned]]</f>
        <v>SALVADOR AGUILLON</v>
      </c>
      <c r="DA544" s="22" t="str">
        <f t="shared" si="17"/>
        <v>SS-36</v>
      </c>
    </row>
    <row r="545" spans="1:105" x14ac:dyDescent="0.3">
      <c r="A545" s="17" t="s">
        <v>5060</v>
      </c>
      <c r="B545" s="18" t="s">
        <v>5061</v>
      </c>
      <c r="C545" s="18" t="s">
        <v>4634</v>
      </c>
      <c r="D545" s="18" t="s">
        <v>5121</v>
      </c>
      <c r="E545" s="18" t="s">
        <v>1018</v>
      </c>
      <c r="F545" s="18" t="s">
        <v>4636</v>
      </c>
      <c r="G545" s="18"/>
      <c r="H545" s="18" t="s">
        <v>5122</v>
      </c>
      <c r="I545" s="19"/>
      <c r="J545" s="18"/>
      <c r="K545" s="20">
        <v>45789.415011574099</v>
      </c>
      <c r="L545" s="18" t="s">
        <v>5164</v>
      </c>
      <c r="M545" s="18"/>
      <c r="N545" s="18"/>
      <c r="O545" s="18"/>
      <c r="P545" s="18"/>
      <c r="Q545" s="18"/>
      <c r="R545" s="18" t="s">
        <v>8094</v>
      </c>
      <c r="S545" s="18"/>
      <c r="T545" s="18" t="s">
        <v>5067</v>
      </c>
      <c r="U545" s="18" t="s">
        <v>5068</v>
      </c>
      <c r="V545" s="18">
        <v>854</v>
      </c>
      <c r="W545" s="18">
        <v>1548.6</v>
      </c>
      <c r="X545" s="18">
        <v>1548.6</v>
      </c>
      <c r="Y545" s="18">
        <v>1912</v>
      </c>
      <c r="Z545" s="18">
        <v>1912</v>
      </c>
      <c r="AA545" s="18" t="s">
        <v>5642</v>
      </c>
      <c r="AB545" s="18" t="s">
        <v>4635</v>
      </c>
      <c r="AC545" s="18"/>
      <c r="AD545" s="18"/>
      <c r="AE545" s="18"/>
      <c r="AF545" s="18"/>
      <c r="AG545" s="18"/>
      <c r="AH545" s="18" t="s">
        <v>4637</v>
      </c>
      <c r="AI545" s="18"/>
      <c r="AJ545" s="18"/>
      <c r="AK545" s="18"/>
      <c r="AL545" s="18"/>
      <c r="AM545" s="18"/>
      <c r="AN545" s="18"/>
      <c r="AO545" s="18" t="s">
        <v>5070</v>
      </c>
      <c r="AP545" s="18" t="s">
        <v>5071</v>
      </c>
      <c r="AQ545" s="18">
        <v>0</v>
      </c>
      <c r="AR545" s="18">
        <v>0</v>
      </c>
      <c r="AS545" s="18" t="s">
        <v>5879</v>
      </c>
      <c r="AT545" s="18">
        <v>0</v>
      </c>
      <c r="AU545" s="18">
        <v>0</v>
      </c>
      <c r="AV545" s="18">
        <v>0</v>
      </c>
      <c r="AW545" s="18">
        <v>0</v>
      </c>
      <c r="AX545" s="18"/>
      <c r="AY545" s="18"/>
      <c r="AZ545" s="18"/>
      <c r="BA545" s="18"/>
      <c r="BB545" s="18"/>
      <c r="BC545" s="18"/>
      <c r="BD545" s="18"/>
      <c r="BE545" s="18"/>
      <c r="BF545" s="18"/>
      <c r="BG545" s="18"/>
      <c r="BH545" s="18"/>
      <c r="BI545" s="18"/>
      <c r="BJ545" s="18"/>
      <c r="BK545" s="18"/>
      <c r="BL545" s="18"/>
      <c r="BM545" s="18"/>
      <c r="BN545" s="18"/>
      <c r="BO545" s="18"/>
      <c r="BP545" s="18"/>
      <c r="BQ545" s="18"/>
      <c r="BR545" s="18"/>
      <c r="BS545" s="18"/>
      <c r="BT545" s="18"/>
      <c r="BU545" s="18"/>
      <c r="BV545" s="18"/>
      <c r="BW545" s="18"/>
      <c r="BX545" s="18"/>
      <c r="BY545" s="18"/>
      <c r="BZ545" s="18"/>
      <c r="CA545" s="18"/>
      <c r="CB545" s="18"/>
      <c r="CC545" s="18"/>
      <c r="CD545" s="18"/>
      <c r="CE545" s="18"/>
      <c r="CF545" s="18"/>
      <c r="CG545" s="18"/>
      <c r="CH545" s="18"/>
      <c r="CI545" s="18"/>
      <c r="CJ545" s="18" t="s">
        <v>5125</v>
      </c>
      <c r="CK545" s="18" t="s">
        <v>5643</v>
      </c>
      <c r="CL545" s="18"/>
      <c r="CM545" s="18"/>
      <c r="CN545" s="18"/>
      <c r="CO545" s="21"/>
      <c r="CP545" s="18" t="s">
        <v>5079</v>
      </c>
      <c r="CQ545" s="18"/>
      <c r="CR545" s="21"/>
      <c r="CS545" s="18"/>
      <c r="CT545" s="31"/>
      <c r="CU545" s="33"/>
      <c r="CV545" s="67" t="str">
        <f>FLEET7[[#This Row],[Category]]</f>
        <v>Skid Steer</v>
      </c>
      <c r="CW545" s="22" t="str">
        <f t="shared" si="16"/>
        <v>SS-37</v>
      </c>
      <c r="CX545" s="22" t="str">
        <f>IFERROR(TRIM(MID(FLEET7[[#This Row],[Secondary Asset Identifier]], FIND(" - ", FLEET7[[#This Row],[Secondary Asset Identifier]]) + 3, LEN(FLEET7[[#This Row],[Secondary Asset Identifier]]))),FLEET7[[#This Row],[Emp ID]])</f>
        <v>JOSE RANGEL</v>
      </c>
      <c r="CY54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JOSE RANGEL</v>
      </c>
      <c r="CZ545" s="22" t="str">
        <f>FLEET7[[#This Row],[Assigned]]</f>
        <v>JOSE RANGEL</v>
      </c>
      <c r="DA545" s="22" t="str">
        <f t="shared" si="17"/>
        <v>SS-37</v>
      </c>
    </row>
    <row r="546" spans="1:105" x14ac:dyDescent="0.3">
      <c r="A546" s="17" t="s">
        <v>5060</v>
      </c>
      <c r="B546" s="18" t="s">
        <v>5061</v>
      </c>
      <c r="C546" s="18" t="s">
        <v>4638</v>
      </c>
      <c r="D546" s="18" t="s">
        <v>5121</v>
      </c>
      <c r="E546" s="18" t="s">
        <v>1018</v>
      </c>
      <c r="F546" s="18" t="s">
        <v>4636</v>
      </c>
      <c r="G546" s="18"/>
      <c r="H546" s="18" t="s">
        <v>5122</v>
      </c>
      <c r="I546" s="19"/>
      <c r="J546" s="18"/>
      <c r="K546" s="20">
        <v>45789.422650462999</v>
      </c>
      <c r="L546" s="18" t="s">
        <v>5093</v>
      </c>
      <c r="M546" s="18"/>
      <c r="N546" s="18"/>
      <c r="O546" s="18"/>
      <c r="P546" s="18"/>
      <c r="Q546" s="18"/>
      <c r="R546" s="18" t="s">
        <v>8476</v>
      </c>
      <c r="S546" s="18"/>
      <c r="T546" s="18" t="s">
        <v>5067</v>
      </c>
      <c r="U546" s="18" t="s">
        <v>5068</v>
      </c>
      <c r="V546" s="18">
        <v>846</v>
      </c>
      <c r="W546" s="18">
        <v>18174.900000000001</v>
      </c>
      <c r="X546" s="18">
        <v>18174.900000000001</v>
      </c>
      <c r="Y546" s="18">
        <v>2003</v>
      </c>
      <c r="Z546" s="18">
        <v>2003</v>
      </c>
      <c r="AA546" s="18" t="s">
        <v>419</v>
      </c>
      <c r="AB546" s="18" t="s">
        <v>4639</v>
      </c>
      <c r="AC546" s="18"/>
      <c r="AD546" s="18"/>
      <c r="AE546" s="18"/>
      <c r="AF546" s="18"/>
      <c r="AG546" s="18"/>
      <c r="AH546" s="18" t="s">
        <v>4232</v>
      </c>
      <c r="AI546" s="18"/>
      <c r="AJ546" s="18"/>
      <c r="AK546" s="18"/>
      <c r="AL546" s="18"/>
      <c r="AM546" s="18"/>
      <c r="AN546" s="18"/>
      <c r="AO546" s="18" t="s">
        <v>5070</v>
      </c>
      <c r="AP546" s="18" t="s">
        <v>5071</v>
      </c>
      <c r="AQ546" s="18">
        <v>0</v>
      </c>
      <c r="AR546" s="18">
        <v>0</v>
      </c>
      <c r="AS546" s="18" t="s">
        <v>5879</v>
      </c>
      <c r="AT546" s="18">
        <v>0</v>
      </c>
      <c r="AU546" s="18">
        <v>0</v>
      </c>
      <c r="AV546" s="18">
        <v>0</v>
      </c>
      <c r="AW546" s="18">
        <v>0</v>
      </c>
      <c r="AX546" s="18"/>
      <c r="AY546" s="18"/>
      <c r="AZ546" s="18"/>
      <c r="BA546" s="18"/>
      <c r="BB546" s="18"/>
      <c r="BC546" s="18"/>
      <c r="BD546" s="18"/>
      <c r="BE546" s="18"/>
      <c r="BF546" s="18"/>
      <c r="BG546" s="18"/>
      <c r="BH546" s="18"/>
      <c r="BI546" s="18"/>
      <c r="BJ546" s="18"/>
      <c r="BK546" s="18"/>
      <c r="BL546" s="18"/>
      <c r="BM546" s="18"/>
      <c r="BN546" s="18"/>
      <c r="BO546" s="18"/>
      <c r="BP546" s="18"/>
      <c r="BQ546" s="18"/>
      <c r="BR546" s="18"/>
      <c r="BS546" s="18"/>
      <c r="BT546" s="18"/>
      <c r="BU546" s="18"/>
      <c r="BV546" s="18"/>
      <c r="BW546" s="18"/>
      <c r="BX546" s="18"/>
      <c r="BY546" s="18"/>
      <c r="BZ546" s="18"/>
      <c r="CA546" s="18"/>
      <c r="CB546" s="18"/>
      <c r="CC546" s="18"/>
      <c r="CD546" s="18"/>
      <c r="CE546" s="18"/>
      <c r="CF546" s="18"/>
      <c r="CG546" s="18"/>
      <c r="CH546" s="18"/>
      <c r="CI546" s="18"/>
      <c r="CJ546" s="18" t="s">
        <v>5125</v>
      </c>
      <c r="CK546" s="18" t="s">
        <v>5644</v>
      </c>
      <c r="CL546" s="18"/>
      <c r="CM546" s="18"/>
      <c r="CN546" s="18"/>
      <c r="CO546" s="21"/>
      <c r="CP546" s="18" t="s">
        <v>5079</v>
      </c>
      <c r="CQ546" s="18"/>
      <c r="CR546" s="21"/>
      <c r="CS546" s="18"/>
      <c r="CT546" s="31"/>
      <c r="CU546" s="33"/>
      <c r="CV546" s="67" t="str">
        <f>FLEET7[[#This Row],[Category]]</f>
        <v>Skid Steer</v>
      </c>
      <c r="CW546" s="22" t="str">
        <f t="shared" si="16"/>
        <v>SS-38</v>
      </c>
      <c r="CX546" s="22" t="str">
        <f>IFERROR(TRIM(MID(FLEET7[[#This Row],[Secondary Asset Identifier]], FIND(" - ", FLEET7[[#This Row],[Secondary Asset Identifier]]) + 3, LEN(FLEET7[[#This Row],[Secondary Asset Identifier]]))),FLEET7[[#This Row],[Emp ID]])</f>
        <v>JESUS LOPEZ SOTO</v>
      </c>
      <c r="CY54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JESUS LOPEZ SOTO</v>
      </c>
      <c r="CZ546" s="22" t="str">
        <f>FLEET7[[#This Row],[Assigned]]</f>
        <v>JESUS LOPEZ SOTO</v>
      </c>
      <c r="DA546" s="22" t="str">
        <f t="shared" si="17"/>
        <v>SS-38</v>
      </c>
    </row>
    <row r="547" spans="1:105" x14ac:dyDescent="0.3">
      <c r="A547" s="17" t="s">
        <v>5060</v>
      </c>
      <c r="B547" s="18" t="s">
        <v>5061</v>
      </c>
      <c r="C547" s="18" t="s">
        <v>4640</v>
      </c>
      <c r="D547" s="18" t="s">
        <v>5121</v>
      </c>
      <c r="E547" s="18" t="s">
        <v>1018</v>
      </c>
      <c r="F547" s="18" t="s">
        <v>4636</v>
      </c>
      <c r="G547" s="18"/>
      <c r="H547" s="18" t="s">
        <v>5122</v>
      </c>
      <c r="I547" s="19"/>
      <c r="J547" s="18"/>
      <c r="K547" s="20">
        <v>45788.716307870403</v>
      </c>
      <c r="L547" s="18" t="s">
        <v>5191</v>
      </c>
      <c r="M547" s="18"/>
      <c r="N547" s="18"/>
      <c r="O547" s="18"/>
      <c r="P547" s="18"/>
      <c r="Q547" s="18"/>
      <c r="R547" s="18" t="s">
        <v>6003</v>
      </c>
      <c r="S547" s="18"/>
      <c r="T547" s="18" t="s">
        <v>5067</v>
      </c>
      <c r="U547" s="18" t="s">
        <v>1360</v>
      </c>
      <c r="V547" s="18">
        <v>846</v>
      </c>
      <c r="W547" s="18">
        <v>2140.4</v>
      </c>
      <c r="X547" s="18">
        <v>2140.4</v>
      </c>
      <c r="Y547" s="18">
        <v>2590</v>
      </c>
      <c r="Z547" s="18">
        <v>2590</v>
      </c>
      <c r="AA547" s="18" t="s">
        <v>3254</v>
      </c>
      <c r="AB547" s="18" t="s">
        <v>4641</v>
      </c>
      <c r="AC547" s="18"/>
      <c r="AD547" s="18"/>
      <c r="AE547" s="18"/>
      <c r="AF547" s="18"/>
      <c r="AG547" s="18"/>
      <c r="AH547" s="18" t="s">
        <v>4642</v>
      </c>
      <c r="AI547" s="18"/>
      <c r="AJ547" s="18"/>
      <c r="AK547" s="18"/>
      <c r="AL547" s="18"/>
      <c r="AM547" s="18"/>
      <c r="AN547" s="18"/>
      <c r="AO547" s="18" t="s">
        <v>5070</v>
      </c>
      <c r="AP547" s="18" t="s">
        <v>5071</v>
      </c>
      <c r="AQ547" s="18">
        <v>0</v>
      </c>
      <c r="AR547" s="18">
        <v>0</v>
      </c>
      <c r="AS547" s="18" t="s">
        <v>5879</v>
      </c>
      <c r="AT547" s="18">
        <v>0</v>
      </c>
      <c r="AU547" s="18">
        <v>0</v>
      </c>
      <c r="AV547" s="18">
        <v>0</v>
      </c>
      <c r="AW547" s="18">
        <v>0</v>
      </c>
      <c r="AX547" s="18"/>
      <c r="AY547" s="18"/>
      <c r="AZ547" s="18"/>
      <c r="BA547" s="18"/>
      <c r="BB547" s="18"/>
      <c r="BC547" s="18"/>
      <c r="BD547" s="18"/>
      <c r="BE547" s="18"/>
      <c r="BF547" s="18"/>
      <c r="BG547" s="18"/>
      <c r="BH547" s="18"/>
      <c r="BI547" s="18"/>
      <c r="BJ547" s="18"/>
      <c r="BK547" s="18"/>
      <c r="BL547" s="18"/>
      <c r="BM547" s="18"/>
      <c r="BN547" s="18"/>
      <c r="BO547" s="18"/>
      <c r="BP547" s="18"/>
      <c r="BQ547" s="18"/>
      <c r="BR547" s="18"/>
      <c r="BS547" s="18"/>
      <c r="BT547" s="18"/>
      <c r="BU547" s="18"/>
      <c r="BV547" s="18"/>
      <c r="BW547" s="18"/>
      <c r="BX547" s="18"/>
      <c r="BY547" s="18"/>
      <c r="BZ547" s="18"/>
      <c r="CA547" s="18"/>
      <c r="CB547" s="18"/>
      <c r="CC547" s="18"/>
      <c r="CD547" s="18"/>
      <c r="CE547" s="18"/>
      <c r="CF547" s="18"/>
      <c r="CG547" s="18"/>
      <c r="CH547" s="18"/>
      <c r="CI547" s="18"/>
      <c r="CJ547" s="18" t="s">
        <v>5125</v>
      </c>
      <c r="CK547" s="18" t="s">
        <v>5698</v>
      </c>
      <c r="CL547" s="18"/>
      <c r="CM547" s="18"/>
      <c r="CN547" s="18"/>
      <c r="CO547" s="21"/>
      <c r="CP547" s="18" t="s">
        <v>5079</v>
      </c>
      <c r="CQ547" s="18"/>
      <c r="CR547" s="21"/>
      <c r="CS547" s="18"/>
      <c r="CT547" s="31"/>
      <c r="CU547" s="33"/>
      <c r="CV547" s="67" t="str">
        <f>FLEET7[[#This Row],[Category]]</f>
        <v>Skid Steer</v>
      </c>
      <c r="CW547" s="22" t="str">
        <f t="shared" si="16"/>
        <v>SS-39</v>
      </c>
      <c r="CX547" s="22" t="str">
        <f>IFERROR(TRIM(MID(FLEET7[[#This Row],[Secondary Asset Identifier]], FIND(" - ", FLEET7[[#This Row],[Secondary Asset Identifier]]) + 3, LEN(FLEET7[[#This Row],[Secondary Asset Identifier]]))),FLEET7[[#This Row],[Emp ID]])</f>
        <v>SABINO IBARRA</v>
      </c>
      <c r="CY54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SABINO IBARRA</v>
      </c>
      <c r="CZ547" s="22" t="str">
        <f>FLEET7[[#This Row],[Assigned]]</f>
        <v>SABINO IBARRA</v>
      </c>
      <c r="DA547" s="22" t="str">
        <f t="shared" si="17"/>
        <v>SS-39</v>
      </c>
    </row>
    <row r="548" spans="1:105" ht="24" x14ac:dyDescent="0.3">
      <c r="A548" s="17" t="s">
        <v>5060</v>
      </c>
      <c r="B548" s="18" t="s">
        <v>5061</v>
      </c>
      <c r="C548" s="18" t="s">
        <v>4643</v>
      </c>
      <c r="D548" s="18" t="s">
        <v>5121</v>
      </c>
      <c r="E548" s="18" t="s">
        <v>1018</v>
      </c>
      <c r="F548" s="18" t="s">
        <v>4636</v>
      </c>
      <c r="G548" s="18"/>
      <c r="H548" s="18" t="s">
        <v>5122</v>
      </c>
      <c r="I548" s="19" t="s">
        <v>5179</v>
      </c>
      <c r="J548" s="18"/>
      <c r="K548" s="20">
        <v>45789.417708333298</v>
      </c>
      <c r="L548" s="18" t="s">
        <v>5191</v>
      </c>
      <c r="M548" s="18"/>
      <c r="N548" s="18"/>
      <c r="O548" s="18"/>
      <c r="P548" s="18"/>
      <c r="Q548" s="18"/>
      <c r="R548" s="18" t="s">
        <v>5298</v>
      </c>
      <c r="S548" s="18"/>
      <c r="T548" s="18" t="s">
        <v>5067</v>
      </c>
      <c r="U548" s="18" t="s">
        <v>8421</v>
      </c>
      <c r="V548" s="18">
        <v>634</v>
      </c>
      <c r="W548" s="18">
        <v>1228</v>
      </c>
      <c r="X548" s="18">
        <v>1228</v>
      </c>
      <c r="Y548" s="18">
        <v>1200</v>
      </c>
      <c r="Z548" s="18">
        <v>1200</v>
      </c>
      <c r="AA548" s="18" t="s">
        <v>3248</v>
      </c>
      <c r="AB548" s="18" t="s">
        <v>4644</v>
      </c>
      <c r="AC548" s="18"/>
      <c r="AD548" s="18"/>
      <c r="AE548" s="18"/>
      <c r="AF548" s="18"/>
      <c r="AG548" s="18"/>
      <c r="AH548" s="18" t="s">
        <v>4645</v>
      </c>
      <c r="AI548" s="18"/>
      <c r="AJ548" s="18"/>
      <c r="AK548" s="18"/>
      <c r="AL548" s="18"/>
      <c r="AM548" s="18"/>
      <c r="AN548" s="18"/>
      <c r="AO548" s="18" t="s">
        <v>5070</v>
      </c>
      <c r="AP548" s="18" t="s">
        <v>5071</v>
      </c>
      <c r="AQ548" s="18">
        <v>0</v>
      </c>
      <c r="AR548" s="18">
        <v>0</v>
      </c>
      <c r="AS548" s="18" t="s">
        <v>5879</v>
      </c>
      <c r="AT548" s="18">
        <v>0</v>
      </c>
      <c r="AU548" s="18">
        <v>0</v>
      </c>
      <c r="AV548" s="18">
        <v>0</v>
      </c>
      <c r="AW548" s="18">
        <v>0</v>
      </c>
      <c r="AX548" s="18"/>
      <c r="AY548" s="18"/>
      <c r="AZ548" s="18"/>
      <c r="BA548" s="18"/>
      <c r="BB548" s="18"/>
      <c r="BC548" s="18"/>
      <c r="BD548" s="18"/>
      <c r="BE548" s="18"/>
      <c r="BF548" s="18"/>
      <c r="BG548" s="18"/>
      <c r="BH548" s="18"/>
      <c r="BI548" s="18"/>
      <c r="BJ548" s="18"/>
      <c r="BK548" s="18"/>
      <c r="BL548" s="18"/>
      <c r="BM548" s="18"/>
      <c r="BN548" s="18"/>
      <c r="BO548" s="18"/>
      <c r="BP548" s="18"/>
      <c r="BQ548" s="18"/>
      <c r="BR548" s="18"/>
      <c r="BS548" s="18"/>
      <c r="BT548" s="18"/>
      <c r="BU548" s="18"/>
      <c r="BV548" s="18"/>
      <c r="BW548" s="18"/>
      <c r="BX548" s="18"/>
      <c r="BY548" s="18"/>
      <c r="BZ548" s="18"/>
      <c r="CA548" s="18"/>
      <c r="CB548" s="18"/>
      <c r="CC548" s="18"/>
      <c r="CD548" s="18"/>
      <c r="CE548" s="18"/>
      <c r="CF548" s="18"/>
      <c r="CG548" s="18"/>
      <c r="CH548" s="18"/>
      <c r="CI548" s="18"/>
      <c r="CJ548" s="18" t="s">
        <v>5125</v>
      </c>
      <c r="CK548" s="18" t="s">
        <v>5731</v>
      </c>
      <c r="CL548" s="18"/>
      <c r="CM548" s="18"/>
      <c r="CN548" s="18"/>
      <c r="CO548" s="21"/>
      <c r="CP548" s="18" t="s">
        <v>5079</v>
      </c>
      <c r="CQ548" s="18"/>
      <c r="CR548" s="21"/>
      <c r="CS548" s="18"/>
      <c r="CT548" s="31"/>
      <c r="CU548" s="33"/>
      <c r="CV548" s="67" t="str">
        <f>FLEET7[[#This Row],[Category]]</f>
        <v>Skid Steer</v>
      </c>
      <c r="CW548" s="22" t="str">
        <f t="shared" si="16"/>
        <v>SS-41</v>
      </c>
      <c r="CX548" s="22" t="str">
        <f>IFERROR(TRIM(MID(FLEET7[[#This Row],[Secondary Asset Identifier]], FIND(" - ", FLEET7[[#This Row],[Secondary Asset Identifier]]) + 3, LEN(FLEET7[[#This Row],[Secondary Asset Identifier]]))),FLEET7[[#This Row],[Emp ID]])</f>
        <v>URIEL GARCIA-ANDRADE</v>
      </c>
      <c r="CY54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URIEL GARCIA-ANDRADE</v>
      </c>
      <c r="CZ548" s="22" t="str">
        <f>FLEET7[[#This Row],[Assigned]]</f>
        <v>URIEL GARCIA-ANDRADE</v>
      </c>
      <c r="DA548" s="22" t="str">
        <f t="shared" si="17"/>
        <v>SS-41</v>
      </c>
    </row>
    <row r="549" spans="1:105" x14ac:dyDescent="0.3">
      <c r="A549" s="17" t="s">
        <v>5060</v>
      </c>
      <c r="B549" s="18" t="s">
        <v>5061</v>
      </c>
      <c r="C549" s="18" t="s">
        <v>8147</v>
      </c>
      <c r="D549" s="18" t="s">
        <v>5121</v>
      </c>
      <c r="E549" s="18" t="s">
        <v>1018</v>
      </c>
      <c r="F549" s="18" t="s">
        <v>8148</v>
      </c>
      <c r="G549" s="18"/>
      <c r="H549" s="18" t="s">
        <v>5122</v>
      </c>
      <c r="I549" s="19"/>
      <c r="J549" s="18"/>
      <c r="K549" s="20">
        <v>45789.417870370402</v>
      </c>
      <c r="L549" s="18" t="s">
        <v>5065</v>
      </c>
      <c r="M549" s="18"/>
      <c r="N549" s="18"/>
      <c r="O549" s="18"/>
      <c r="P549" s="18"/>
      <c r="Q549" s="18"/>
      <c r="R549" s="18" t="s">
        <v>7845</v>
      </c>
      <c r="S549" s="18"/>
      <c r="T549" s="18" t="s">
        <v>5067</v>
      </c>
      <c r="U549" s="18" t="s">
        <v>5068</v>
      </c>
      <c r="V549" s="18">
        <v>76</v>
      </c>
      <c r="W549" s="18">
        <v>147.30000000000001</v>
      </c>
      <c r="X549" s="18">
        <v>147.30000000000001</v>
      </c>
      <c r="Y549" s="18">
        <v>157</v>
      </c>
      <c r="Z549" s="18">
        <v>157</v>
      </c>
      <c r="AA549" s="18" t="s">
        <v>7972</v>
      </c>
      <c r="AB549" s="18" t="s">
        <v>8149</v>
      </c>
      <c r="AC549" s="18"/>
      <c r="AD549" s="18"/>
      <c r="AE549" s="18"/>
      <c r="AF549" s="18"/>
      <c r="AG549" s="18"/>
      <c r="AH549" s="18"/>
      <c r="AI549" s="18"/>
      <c r="AJ549" s="18"/>
      <c r="AK549" s="18"/>
      <c r="AL549" s="18"/>
      <c r="AM549" s="18"/>
      <c r="AN549" s="18"/>
      <c r="AO549" s="18" t="s">
        <v>5070</v>
      </c>
      <c r="AP549" s="18"/>
      <c r="AQ549" s="18">
        <v>0</v>
      </c>
      <c r="AR549" s="18">
        <v>0</v>
      </c>
      <c r="AS549" s="18" t="s">
        <v>5879</v>
      </c>
      <c r="AT549" s="18">
        <v>0</v>
      </c>
      <c r="AU549" s="18">
        <v>0</v>
      </c>
      <c r="AV549" s="18">
        <v>0</v>
      </c>
      <c r="AW549" s="18">
        <v>0</v>
      </c>
      <c r="AX549" s="18"/>
      <c r="AY549" s="18"/>
      <c r="AZ549" s="18"/>
      <c r="BA549" s="18"/>
      <c r="BB549" s="18"/>
      <c r="BC549" s="18"/>
      <c r="BD549" s="18"/>
      <c r="BE549" s="18"/>
      <c r="BF549" s="18" t="s">
        <v>8150</v>
      </c>
      <c r="BG549" s="18"/>
      <c r="BH549" s="18"/>
      <c r="BI549" s="18"/>
      <c r="BJ549" s="18"/>
      <c r="BK549" s="18"/>
      <c r="BL549" s="18"/>
      <c r="BM549" s="18"/>
      <c r="BN549" s="18"/>
      <c r="BO549" s="18"/>
      <c r="BP549" s="18"/>
      <c r="BQ549" s="18"/>
      <c r="BR549" s="18"/>
      <c r="BS549" s="18"/>
      <c r="BT549" s="18"/>
      <c r="BU549" s="18"/>
      <c r="BV549" s="18"/>
      <c r="BW549" s="18"/>
      <c r="BX549" s="18"/>
      <c r="BY549" s="18"/>
      <c r="BZ549" s="18"/>
      <c r="CA549" s="18"/>
      <c r="CB549" s="18"/>
      <c r="CC549" s="18"/>
      <c r="CD549" s="18"/>
      <c r="CE549" s="18"/>
      <c r="CF549" s="18"/>
      <c r="CG549" s="18"/>
      <c r="CH549" s="18"/>
      <c r="CI549" s="18"/>
      <c r="CJ549" s="18" t="s">
        <v>5125</v>
      </c>
      <c r="CK549" s="18" t="s">
        <v>8151</v>
      </c>
      <c r="CL549" s="18"/>
      <c r="CM549" s="18"/>
      <c r="CN549" s="18"/>
      <c r="CO549" s="21"/>
      <c r="CP549" s="21" t="s">
        <v>5079</v>
      </c>
      <c r="CQ549" s="18"/>
      <c r="CR549" s="21"/>
      <c r="CS549" s="18"/>
      <c r="CT549" s="31"/>
      <c r="CU549" s="33"/>
      <c r="CV549" s="67" t="str">
        <f>FLEET7[[#This Row],[Category]]</f>
        <v>Skid Steer</v>
      </c>
      <c r="CW549" s="22" t="str">
        <f t="shared" si="16"/>
        <v>SS-44</v>
      </c>
      <c r="CX549" s="22" t="str">
        <f>IFERROR(TRIM(MID(FLEET7[[#This Row],[Secondary Asset Identifier]], FIND(" - ", FLEET7[[#This Row],[Secondary Asset Identifier]]) + 3, LEN(FLEET7[[#This Row],[Secondary Asset Identifier]]))),FLEET7[[#This Row],[Emp ID]])</f>
        <v>Colmenero-Garcia, Rolando</v>
      </c>
      <c r="CY54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440259</v>
      </c>
      <c r="CZ549" s="22" t="str">
        <f>FLEET7[[#This Row],[Assigned]]</f>
        <v>Colmenero-Garcia, Rolando</v>
      </c>
      <c r="DA549" s="22" t="str">
        <f t="shared" si="17"/>
        <v>SS-44</v>
      </c>
    </row>
    <row r="550" spans="1:105" x14ac:dyDescent="0.3">
      <c r="A550" s="17" t="s">
        <v>5060</v>
      </c>
      <c r="B550" s="18" t="s">
        <v>5061</v>
      </c>
      <c r="C550" s="18" t="s">
        <v>8152</v>
      </c>
      <c r="D550" s="18" t="s">
        <v>5121</v>
      </c>
      <c r="E550" s="18" t="s">
        <v>1018</v>
      </c>
      <c r="F550" s="18" t="s">
        <v>8148</v>
      </c>
      <c r="G550" s="18"/>
      <c r="H550" s="18" t="s">
        <v>5122</v>
      </c>
      <c r="I550" s="19"/>
      <c r="J550" s="18"/>
      <c r="K550" s="20">
        <v>45789.404016203698</v>
      </c>
      <c r="L550" s="18" t="s">
        <v>5093</v>
      </c>
      <c r="M550" s="18"/>
      <c r="N550" s="18"/>
      <c r="O550" s="18"/>
      <c r="P550" s="18"/>
      <c r="Q550" s="18"/>
      <c r="R550" s="18" t="s">
        <v>5432</v>
      </c>
      <c r="S550" s="18"/>
      <c r="T550" s="18" t="s">
        <v>5067</v>
      </c>
      <c r="U550" s="18" t="s">
        <v>5068</v>
      </c>
      <c r="V550" s="18">
        <v>75</v>
      </c>
      <c r="W550" s="18">
        <v>64.5</v>
      </c>
      <c r="X550" s="18">
        <v>64.5</v>
      </c>
      <c r="Y550" s="18">
        <v>63</v>
      </c>
      <c r="Z550" s="18">
        <v>63</v>
      </c>
      <c r="AA550" s="18"/>
      <c r="AB550" s="18" t="s">
        <v>8153</v>
      </c>
      <c r="AC550" s="18"/>
      <c r="AD550" s="18"/>
      <c r="AE550" s="18"/>
      <c r="AF550" s="18"/>
      <c r="AG550" s="18"/>
      <c r="AH550" s="18"/>
      <c r="AI550" s="18"/>
      <c r="AJ550" s="18"/>
      <c r="AK550" s="18"/>
      <c r="AL550" s="18"/>
      <c r="AM550" s="18"/>
      <c r="AN550" s="18"/>
      <c r="AO550" s="18" t="s">
        <v>5070</v>
      </c>
      <c r="AP550" s="18"/>
      <c r="AQ550" s="18">
        <v>0</v>
      </c>
      <c r="AR550" s="18">
        <v>0</v>
      </c>
      <c r="AS550" s="18" t="s">
        <v>5879</v>
      </c>
      <c r="AT550" s="18">
        <v>0</v>
      </c>
      <c r="AU550" s="18">
        <v>0</v>
      </c>
      <c r="AV550" s="18">
        <v>0</v>
      </c>
      <c r="AW550" s="18">
        <v>0</v>
      </c>
      <c r="AX550" s="18"/>
      <c r="AY550" s="18"/>
      <c r="AZ550" s="18"/>
      <c r="BA550" s="18"/>
      <c r="BB550" s="18"/>
      <c r="BC550" s="18"/>
      <c r="BD550" s="18"/>
      <c r="BE550" s="18"/>
      <c r="BF550" s="18"/>
      <c r="BG550" s="18"/>
      <c r="BH550" s="18"/>
      <c r="BI550" s="18"/>
      <c r="BJ550" s="18"/>
      <c r="BK550" s="18"/>
      <c r="BL550" s="18"/>
      <c r="BM550" s="18"/>
      <c r="BN550" s="18"/>
      <c r="BO550" s="18"/>
      <c r="BP550" s="18"/>
      <c r="BQ550" s="18"/>
      <c r="BR550" s="18"/>
      <c r="BS550" s="18"/>
      <c r="BT550" s="18"/>
      <c r="BU550" s="18"/>
      <c r="BV550" s="18"/>
      <c r="BW550" s="18"/>
      <c r="BX550" s="18"/>
      <c r="BY550" s="18"/>
      <c r="BZ550" s="18"/>
      <c r="CA550" s="18"/>
      <c r="CB550" s="18"/>
      <c r="CC550" s="18"/>
      <c r="CD550" s="18"/>
      <c r="CE550" s="18"/>
      <c r="CF550" s="18"/>
      <c r="CG550" s="18"/>
      <c r="CH550" s="18"/>
      <c r="CI550" s="18"/>
      <c r="CJ550" s="18" t="s">
        <v>5125</v>
      </c>
      <c r="CK550" s="18" t="s">
        <v>8154</v>
      </c>
      <c r="CL550" s="18"/>
      <c r="CM550" s="18"/>
      <c r="CN550" s="18"/>
      <c r="CO550" s="21"/>
      <c r="CP550" s="18" t="s">
        <v>5079</v>
      </c>
      <c r="CQ550" s="18"/>
      <c r="CR550" s="21"/>
      <c r="CS550" s="18"/>
      <c r="CT550" s="31"/>
      <c r="CU550" s="33"/>
      <c r="CV550" s="67" t="str">
        <f>FLEET7[[#This Row],[Category]]</f>
        <v>Skid Steer</v>
      </c>
      <c r="CW550" s="69" t="str">
        <f t="shared" si="16"/>
        <v>SS-45</v>
      </c>
      <c r="CX550" s="22" t="str">
        <f>IFERROR(TRIM(MID(FLEET7[[#This Row],[Secondary Asset Identifier]], FIND(" - ", FLEET7[[#This Row],[Secondary Asset Identifier]]) + 3, LEN(FLEET7[[#This Row],[Secondary Asset Identifier]]))),FLEET7[[#This Row],[Emp ID]])</f>
        <v xml:space="preserve"> Alonso Miramontes </v>
      </c>
      <c r="CY55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xml:space="preserve"> Alonso Miramontes </v>
      </c>
      <c r="CZ550" s="22" t="str">
        <f>FLEET7[[#This Row],[Assigned]]</f>
        <v xml:space="preserve"> Alonso Miramontes </v>
      </c>
      <c r="DA550" s="22" t="str">
        <f t="shared" si="17"/>
        <v>SS-45</v>
      </c>
    </row>
    <row r="551" spans="1:105" x14ac:dyDescent="0.3">
      <c r="A551" s="17" t="s">
        <v>5060</v>
      </c>
      <c r="B551" s="18" t="s">
        <v>5061</v>
      </c>
      <c r="C551" s="18" t="s">
        <v>8155</v>
      </c>
      <c r="D551" s="18" t="s">
        <v>5121</v>
      </c>
      <c r="E551" s="18" t="s">
        <v>1018</v>
      </c>
      <c r="F551" s="18" t="s">
        <v>8148</v>
      </c>
      <c r="G551" s="18"/>
      <c r="H551" s="18" t="s">
        <v>5122</v>
      </c>
      <c r="I551" s="19"/>
      <c r="J551" s="18"/>
      <c r="K551" s="20">
        <v>45789.367395833302</v>
      </c>
      <c r="L551" s="18" t="s">
        <v>5191</v>
      </c>
      <c r="M551" s="18"/>
      <c r="N551" s="18"/>
      <c r="O551" s="18"/>
      <c r="P551" s="18"/>
      <c r="Q551" s="18"/>
      <c r="R551" s="18" t="s">
        <v>8596</v>
      </c>
      <c r="S551" s="18"/>
      <c r="T551" s="18" t="s">
        <v>5067</v>
      </c>
      <c r="U551" s="18" t="s">
        <v>1456</v>
      </c>
      <c r="V551" s="18">
        <v>76</v>
      </c>
      <c r="W551" s="18">
        <v>68.900000000000006</v>
      </c>
      <c r="X551" s="18">
        <v>68.900000000000006</v>
      </c>
      <c r="Y551" s="18">
        <v>46</v>
      </c>
      <c r="Z551" s="18">
        <v>46</v>
      </c>
      <c r="AA551" s="18"/>
      <c r="AB551" s="18" t="s">
        <v>8156</v>
      </c>
      <c r="AC551" s="18"/>
      <c r="AD551" s="18"/>
      <c r="AE551" s="18"/>
      <c r="AF551" s="18"/>
      <c r="AG551" s="18"/>
      <c r="AH551" s="18"/>
      <c r="AI551" s="18"/>
      <c r="AJ551" s="18"/>
      <c r="AK551" s="18"/>
      <c r="AL551" s="18"/>
      <c r="AM551" s="18"/>
      <c r="AN551" s="18"/>
      <c r="AO551" s="18" t="s">
        <v>5070</v>
      </c>
      <c r="AP551" s="18"/>
      <c r="AQ551" s="18">
        <v>0</v>
      </c>
      <c r="AR551" s="18">
        <v>0</v>
      </c>
      <c r="AS551" s="18" t="s">
        <v>5879</v>
      </c>
      <c r="AT551" s="18">
        <v>0</v>
      </c>
      <c r="AU551" s="18">
        <v>0</v>
      </c>
      <c r="AV551" s="18">
        <v>0</v>
      </c>
      <c r="AW551" s="18">
        <v>0</v>
      </c>
      <c r="AX551" s="18"/>
      <c r="AY551" s="18"/>
      <c r="AZ551" s="18"/>
      <c r="BA551" s="18"/>
      <c r="BB551" s="18"/>
      <c r="BC551" s="18"/>
      <c r="BD551" s="18"/>
      <c r="BE551" s="18"/>
      <c r="BF551" s="18"/>
      <c r="BG551" s="18"/>
      <c r="BH551" s="18"/>
      <c r="BI551" s="18"/>
      <c r="BJ551" s="18"/>
      <c r="BK551" s="18"/>
      <c r="BL551" s="18"/>
      <c r="BM551" s="18"/>
      <c r="BN551" s="18"/>
      <c r="BO551" s="18"/>
      <c r="BP551" s="18"/>
      <c r="BQ551" s="18"/>
      <c r="BR551" s="18"/>
      <c r="BS551" s="18"/>
      <c r="BT551" s="18"/>
      <c r="BU551" s="18"/>
      <c r="BV551" s="18"/>
      <c r="BW551" s="18"/>
      <c r="BX551" s="18"/>
      <c r="BY551" s="18"/>
      <c r="BZ551" s="18"/>
      <c r="CA551" s="18"/>
      <c r="CB551" s="18"/>
      <c r="CC551" s="18"/>
      <c r="CD551" s="18"/>
      <c r="CE551" s="18"/>
      <c r="CF551" s="18"/>
      <c r="CG551" s="18"/>
      <c r="CH551" s="18"/>
      <c r="CI551" s="18"/>
      <c r="CJ551" s="18" t="s">
        <v>5125</v>
      </c>
      <c r="CK551" s="18" t="s">
        <v>8157</v>
      </c>
      <c r="CL551" s="18"/>
      <c r="CM551" s="18"/>
      <c r="CN551" s="18"/>
      <c r="CO551" s="21"/>
      <c r="CP551" s="21" t="s">
        <v>5079</v>
      </c>
      <c r="CQ551" s="18"/>
      <c r="CR551" s="21"/>
      <c r="CS551" s="18"/>
      <c r="CT551" s="31"/>
      <c r="CU551" s="33"/>
      <c r="CV551" s="67" t="str">
        <f>FLEET7[[#This Row],[Category]]</f>
        <v>Skid Steer</v>
      </c>
      <c r="CW551" s="69" t="str">
        <f t="shared" si="16"/>
        <v>SS-46</v>
      </c>
      <c r="CX551" s="22" t="str">
        <f>IFERROR(TRIM(MID(FLEET7[[#This Row],[Secondary Asset Identifier]], FIND(" - ", FLEET7[[#This Row],[Secondary Asset Identifier]]) + 3, LEN(FLEET7[[#This Row],[Secondary Asset Identifier]]))),FLEET7[[#This Row],[Emp ID]])</f>
        <v xml:space="preserve"> Josue Martinez </v>
      </c>
      <c r="CY55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xml:space="preserve"> Josue Martinez </v>
      </c>
      <c r="CZ551" s="22" t="str">
        <f>FLEET7[[#This Row],[Assigned]]</f>
        <v xml:space="preserve"> Josue Martinez </v>
      </c>
      <c r="DA551" s="22" t="str">
        <f t="shared" si="17"/>
        <v>SS-46</v>
      </c>
    </row>
    <row r="552" spans="1:105" x14ac:dyDescent="0.3">
      <c r="A552" s="17" t="s">
        <v>5060</v>
      </c>
      <c r="B552" s="18" t="s">
        <v>5061</v>
      </c>
      <c r="C552" s="18" t="s">
        <v>4646</v>
      </c>
      <c r="D552" s="18" t="s">
        <v>5230</v>
      </c>
      <c r="E552" s="18" t="s">
        <v>3862</v>
      </c>
      <c r="F552" s="18" t="s">
        <v>3824</v>
      </c>
      <c r="G552" s="18"/>
      <c r="H552" s="18" t="s">
        <v>2369</v>
      </c>
      <c r="I552" s="19"/>
      <c r="J552" s="18"/>
      <c r="K552" s="20">
        <v>45789.313321759299</v>
      </c>
      <c r="L552" s="18" t="s">
        <v>5191</v>
      </c>
      <c r="M552" s="18"/>
      <c r="N552" s="18"/>
      <c r="O552" s="18"/>
      <c r="P552" s="18"/>
      <c r="Q552" s="18"/>
      <c r="R552" s="18" t="s">
        <v>5144</v>
      </c>
      <c r="S552" s="18"/>
      <c r="T552" s="18" t="s">
        <v>5067</v>
      </c>
      <c r="U552" s="18" t="s">
        <v>5232</v>
      </c>
      <c r="V552" s="18">
        <v>431</v>
      </c>
      <c r="W552" s="18"/>
      <c r="X552" s="18"/>
      <c r="Y552" s="18">
        <v>0</v>
      </c>
      <c r="Z552" s="18">
        <v>0</v>
      </c>
      <c r="AA552" s="18"/>
      <c r="AB552" s="18" t="s">
        <v>4647</v>
      </c>
      <c r="AC552" s="18"/>
      <c r="AD552" s="18"/>
      <c r="AE552" s="18"/>
      <c r="AF552" s="18"/>
      <c r="AG552" s="18"/>
      <c r="AH552" s="18"/>
      <c r="AI552" s="18"/>
      <c r="AJ552" s="18"/>
      <c r="AK552" s="18"/>
      <c r="AL552" s="18"/>
      <c r="AM552" s="18"/>
      <c r="AN552" s="18"/>
      <c r="AO552" s="18" t="s">
        <v>5070</v>
      </c>
      <c r="AP552" s="18"/>
      <c r="AQ552" s="18"/>
      <c r="AR552" s="18">
        <v>0</v>
      </c>
      <c r="AS552" s="18" t="s">
        <v>5879</v>
      </c>
      <c r="AT552" s="18"/>
      <c r="AU552" s="18">
        <v>0</v>
      </c>
      <c r="AV552" s="18">
        <v>0</v>
      </c>
      <c r="AW552" s="18">
        <v>0</v>
      </c>
      <c r="AX552" s="18"/>
      <c r="AY552" s="18"/>
      <c r="AZ552" s="18">
        <v>0</v>
      </c>
      <c r="BA552" s="18">
        <v>0</v>
      </c>
      <c r="BB552" s="18">
        <v>0</v>
      </c>
      <c r="BC552" s="18"/>
      <c r="BD552" s="18"/>
      <c r="BE552" s="18"/>
      <c r="BF552" s="18"/>
      <c r="BG552" s="18"/>
      <c r="BH552" s="18"/>
      <c r="BI552" s="18"/>
      <c r="BJ552" s="18"/>
      <c r="BK552" s="18"/>
      <c r="BL552" s="18"/>
      <c r="BM552" s="18"/>
      <c r="BN552" s="18"/>
      <c r="BO552" s="18"/>
      <c r="BP552" s="18"/>
      <c r="BQ552" s="18"/>
      <c r="BR552" s="18"/>
      <c r="BS552" s="18"/>
      <c r="BT552" s="18"/>
      <c r="BU552" s="18"/>
      <c r="BV552" s="18"/>
      <c r="BW552" s="18"/>
      <c r="BX552" s="18"/>
      <c r="BY552" s="18"/>
      <c r="BZ552" s="18"/>
      <c r="CA552" s="18"/>
      <c r="CB552" s="18"/>
      <c r="CC552" s="18"/>
      <c r="CD552" s="18"/>
      <c r="CE552" s="18"/>
      <c r="CF552" s="18"/>
      <c r="CG552" s="18"/>
      <c r="CH552" s="18"/>
      <c r="CI552" s="18"/>
      <c r="CJ552" s="18" t="s">
        <v>5233</v>
      </c>
      <c r="CK552" s="18" t="s">
        <v>5251</v>
      </c>
      <c r="CL552" s="18"/>
      <c r="CM552" s="18"/>
      <c r="CN552" s="18"/>
      <c r="CO552" s="21"/>
      <c r="CP552" s="21" t="s">
        <v>5073</v>
      </c>
      <c r="CQ552" s="18"/>
      <c r="CR552" s="21"/>
      <c r="CS552" s="18"/>
      <c r="CT552" s="31"/>
      <c r="CU552" s="33"/>
      <c r="CV552" s="67" t="str">
        <f>FLEET7[[#This Row],[Category]]</f>
        <v>Arrow Board</v>
      </c>
      <c r="CW552" s="69" t="str">
        <f t="shared" si="16"/>
        <v>STAB-07</v>
      </c>
      <c r="CX552" s="22" t="str">
        <f>IFERROR(TRIM(MID(FLEET7[[#This Row],[Secondary Asset Identifier]], FIND(" - ", FLEET7[[#This Row],[Secondary Asset Identifier]]) + 3, LEN(FLEET7[[#This Row],[Secondary Asset Identifier]]))),FLEET7[[#This Row],[Emp ID]])</f>
        <v/>
      </c>
      <c r="CY55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2" s="22" t="str">
        <f>FLEET7[[#This Row],[Assigned]]</f>
        <v/>
      </c>
      <c r="DA552" s="22" t="str">
        <f t="shared" si="17"/>
        <v>STAB-07</v>
      </c>
    </row>
    <row r="553" spans="1:105" x14ac:dyDescent="0.3">
      <c r="A553" s="17" t="s">
        <v>5060</v>
      </c>
      <c r="B553" s="18" t="s">
        <v>5061</v>
      </c>
      <c r="C553" s="18" t="s">
        <v>4648</v>
      </c>
      <c r="D553" s="18" t="s">
        <v>5230</v>
      </c>
      <c r="E553" s="18" t="s">
        <v>3862</v>
      </c>
      <c r="F553" s="18" t="s">
        <v>3824</v>
      </c>
      <c r="G553" s="18"/>
      <c r="H553" s="18" t="s">
        <v>2369</v>
      </c>
      <c r="I553" s="19"/>
      <c r="J553" s="18"/>
      <c r="K553" s="20">
        <v>45789.235081018502</v>
      </c>
      <c r="L553" s="18" t="s">
        <v>5191</v>
      </c>
      <c r="M553" s="18"/>
      <c r="N553" s="18"/>
      <c r="O553" s="18"/>
      <c r="P553" s="18"/>
      <c r="Q553" s="18"/>
      <c r="R553" s="18" t="s">
        <v>7599</v>
      </c>
      <c r="S553" s="18"/>
      <c r="T553" s="18" t="s">
        <v>5067</v>
      </c>
      <c r="U553" s="18" t="s">
        <v>5232</v>
      </c>
      <c r="V553" s="18">
        <v>431</v>
      </c>
      <c r="W553" s="18"/>
      <c r="X553" s="18"/>
      <c r="Y553" s="18">
        <v>0</v>
      </c>
      <c r="Z553" s="18">
        <v>0</v>
      </c>
      <c r="AA553" s="18"/>
      <c r="AB553" s="18" t="s">
        <v>4649</v>
      </c>
      <c r="AC553" s="18"/>
      <c r="AD553" s="18"/>
      <c r="AE553" s="18"/>
      <c r="AF553" s="18"/>
      <c r="AG553" s="18"/>
      <c r="AH553" s="19"/>
      <c r="AI553" s="18"/>
      <c r="AJ553" s="18"/>
      <c r="AK553" s="18"/>
      <c r="AL553" s="18"/>
      <c r="AM553" s="18"/>
      <c r="AN553" s="18"/>
      <c r="AO553" s="18" t="s">
        <v>5070</v>
      </c>
      <c r="AP553" s="18"/>
      <c r="AQ553" s="18"/>
      <c r="AR553" s="18">
        <v>0</v>
      </c>
      <c r="AS553" s="18" t="s">
        <v>5879</v>
      </c>
      <c r="AT553" s="18"/>
      <c r="AU553" s="18">
        <v>0</v>
      </c>
      <c r="AV553" s="18">
        <v>0</v>
      </c>
      <c r="AW553" s="18">
        <v>0</v>
      </c>
      <c r="AX553" s="18"/>
      <c r="AY553" s="18"/>
      <c r="AZ553" s="18">
        <v>0</v>
      </c>
      <c r="BA553" s="18">
        <v>0</v>
      </c>
      <c r="BB553" s="18">
        <v>0</v>
      </c>
      <c r="BC553" s="18"/>
      <c r="BD553" s="18"/>
      <c r="BE553" s="18"/>
      <c r="BF553" s="18"/>
      <c r="BG553" s="18"/>
      <c r="BH553" s="18"/>
      <c r="BI553" s="18"/>
      <c r="BJ553" s="18"/>
      <c r="BK553" s="18"/>
      <c r="BL553" s="18"/>
      <c r="BM553" s="18"/>
      <c r="BN553" s="18"/>
      <c r="BO553" s="18"/>
      <c r="BP553" s="18"/>
      <c r="BQ553" s="18"/>
      <c r="BR553" s="18"/>
      <c r="BS553" s="18"/>
      <c r="BT553" s="18"/>
      <c r="BU553" s="18"/>
      <c r="BV553" s="18"/>
      <c r="BW553" s="18"/>
      <c r="BX553" s="18"/>
      <c r="BY553" s="18"/>
      <c r="BZ553" s="18"/>
      <c r="CA553" s="18"/>
      <c r="CB553" s="18"/>
      <c r="CC553" s="18"/>
      <c r="CD553" s="18"/>
      <c r="CE553" s="18"/>
      <c r="CF553" s="18"/>
      <c r="CG553" s="18"/>
      <c r="CH553" s="18"/>
      <c r="CI553" s="18"/>
      <c r="CJ553" s="18" t="s">
        <v>5233</v>
      </c>
      <c r="CK553" s="18" t="s">
        <v>5326</v>
      </c>
      <c r="CL553" s="18"/>
      <c r="CM553" s="18"/>
      <c r="CN553" s="18"/>
      <c r="CO553" s="21"/>
      <c r="CP553" s="21" t="s">
        <v>5073</v>
      </c>
      <c r="CQ553" s="18"/>
      <c r="CR553" s="21"/>
      <c r="CS553" s="18"/>
      <c r="CT553" s="31"/>
      <c r="CU553" s="33"/>
      <c r="CV553" s="67" t="str">
        <f>FLEET7[[#This Row],[Category]]</f>
        <v>Arrow Board</v>
      </c>
      <c r="CW553" s="69" t="str">
        <f t="shared" si="16"/>
        <v>STAB-08</v>
      </c>
      <c r="CX553" s="22" t="str">
        <f>IFERROR(TRIM(MID(FLEET7[[#This Row],[Secondary Asset Identifier]], FIND(" - ", FLEET7[[#This Row],[Secondary Asset Identifier]]) + 3, LEN(FLEET7[[#This Row],[Secondary Asset Identifier]]))),FLEET7[[#This Row],[Emp ID]])</f>
        <v/>
      </c>
      <c r="CY55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3" s="22" t="str">
        <f>FLEET7[[#This Row],[Assigned]]</f>
        <v/>
      </c>
      <c r="DA553" s="22" t="str">
        <f t="shared" si="17"/>
        <v>STAB-08</v>
      </c>
    </row>
    <row r="554" spans="1:105" x14ac:dyDescent="0.3">
      <c r="A554" s="17" t="s">
        <v>5060</v>
      </c>
      <c r="B554" s="18" t="s">
        <v>5061</v>
      </c>
      <c r="C554" s="18" t="s">
        <v>8001</v>
      </c>
      <c r="D554" s="18" t="s">
        <v>5062</v>
      </c>
      <c r="E554" s="18" t="s">
        <v>563</v>
      </c>
      <c r="F554" s="18" t="s">
        <v>1010</v>
      </c>
      <c r="G554" s="18">
        <v>2018</v>
      </c>
      <c r="H554" s="18" t="s">
        <v>5074</v>
      </c>
      <c r="I554" s="19"/>
      <c r="J554" s="18"/>
      <c r="K554" s="20">
        <v>45728.133032407401</v>
      </c>
      <c r="L554" s="18" t="s">
        <v>5526</v>
      </c>
      <c r="M554" s="18"/>
      <c r="N554" s="18"/>
      <c r="O554" s="18"/>
      <c r="P554" s="18"/>
      <c r="Q554" s="18"/>
      <c r="R554" s="18" t="s">
        <v>7756</v>
      </c>
      <c r="S554" s="18"/>
      <c r="T554" s="18" t="s">
        <v>5067</v>
      </c>
      <c r="U554" s="18" t="s">
        <v>8597</v>
      </c>
      <c r="V554" s="18">
        <v>118</v>
      </c>
      <c r="W554" s="18">
        <v>216741.2</v>
      </c>
      <c r="X554" s="18">
        <v>216741.2</v>
      </c>
      <c r="Y554" s="18">
        <v>5289</v>
      </c>
      <c r="Z554" s="18">
        <v>5289</v>
      </c>
      <c r="AA554" s="18"/>
      <c r="AB554" s="18" t="s">
        <v>8002</v>
      </c>
      <c r="AC554" s="18"/>
      <c r="AD554" s="18" t="s">
        <v>8003</v>
      </c>
      <c r="AE554" s="18" t="s">
        <v>5069</v>
      </c>
      <c r="AF554" s="18"/>
      <c r="AG554" s="18"/>
      <c r="AH554" s="18"/>
      <c r="AI554" s="18"/>
      <c r="AJ554" s="18"/>
      <c r="AK554" s="18"/>
      <c r="AL554" s="18"/>
      <c r="AM554" s="18"/>
      <c r="AN554" s="18"/>
      <c r="AO554" s="18" t="s">
        <v>5070</v>
      </c>
      <c r="AP554" s="18"/>
      <c r="AQ554" s="18">
        <v>0</v>
      </c>
      <c r="AR554" s="18">
        <v>0</v>
      </c>
      <c r="AS554" s="18" t="s">
        <v>5879</v>
      </c>
      <c r="AT554" s="18">
        <v>0</v>
      </c>
      <c r="AU554" s="18">
        <v>0</v>
      </c>
      <c r="AV554" s="18">
        <v>0</v>
      </c>
      <c r="AW554" s="18">
        <v>0</v>
      </c>
      <c r="AX554" s="18" t="s">
        <v>8004</v>
      </c>
      <c r="AY554" s="18"/>
      <c r="AZ554" s="18"/>
      <c r="BA554" s="18"/>
      <c r="BB554" s="18"/>
      <c r="BC554" s="18"/>
      <c r="BD554" s="18"/>
      <c r="BE554" s="18"/>
      <c r="BF554" s="18"/>
      <c r="BG554" s="18"/>
      <c r="BH554" s="18"/>
      <c r="BI554" s="18"/>
      <c r="BJ554" s="18"/>
      <c r="BK554" s="18"/>
      <c r="BL554" s="18"/>
      <c r="BM554" s="18"/>
      <c r="BN554" s="18"/>
      <c r="BO554" s="18"/>
      <c r="BP554" s="18"/>
      <c r="BQ554" s="18"/>
      <c r="BR554" s="18"/>
      <c r="BS554" s="18"/>
      <c r="BT554" s="18"/>
      <c r="BU554" s="18"/>
      <c r="BV554" s="18"/>
      <c r="BW554" s="18"/>
      <c r="BX554" s="18"/>
      <c r="BY554" s="18"/>
      <c r="BZ554" s="18"/>
      <c r="CA554" s="18"/>
      <c r="CB554" s="18"/>
      <c r="CC554" s="18"/>
      <c r="CD554" s="18"/>
      <c r="CE554" s="18"/>
      <c r="CF554" s="18"/>
      <c r="CG554" s="18"/>
      <c r="CH554" s="18"/>
      <c r="CI554" s="18"/>
      <c r="CJ554" s="18" t="s">
        <v>5076</v>
      </c>
      <c r="CK554" s="18" t="s">
        <v>8005</v>
      </c>
      <c r="CL554" s="18">
        <v>2</v>
      </c>
      <c r="CM554" s="18"/>
      <c r="CN554" s="18"/>
      <c r="CO554" s="21">
        <v>46022</v>
      </c>
      <c r="CP554" s="21" t="s">
        <v>5079</v>
      </c>
      <c r="CQ554" s="18"/>
      <c r="CR554" s="21"/>
      <c r="CS554" s="18"/>
      <c r="CT554" s="31"/>
      <c r="CU554" s="33"/>
      <c r="CV554" s="67" t="str">
        <f>FLEET7[[#This Row],[Category]]</f>
        <v>Heavy Truck</v>
      </c>
      <c r="CW554" s="69" t="str">
        <f t="shared" si="16"/>
        <v>STK-01</v>
      </c>
      <c r="CX554" s="22" t="str">
        <f>IFERROR(TRIM(MID(FLEET7[[#This Row],[Secondary Asset Identifier]], FIND(" - ", FLEET7[[#This Row],[Secondary Asset Identifier]]) + 3, LEN(FLEET7[[#This Row],[Secondary Asset Identifier]]))),FLEET7[[#This Row],[Emp ID]])</f>
        <v/>
      </c>
      <c r="CY55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4" s="22" t="str">
        <f>FLEET7[[#This Row],[Assigned]]</f>
        <v/>
      </c>
      <c r="DA554" s="22" t="str">
        <f t="shared" si="17"/>
        <v>STK-01</v>
      </c>
    </row>
    <row r="555" spans="1:105" x14ac:dyDescent="0.3">
      <c r="A555" s="17" t="s">
        <v>5060</v>
      </c>
      <c r="B555" s="18" t="s">
        <v>5061</v>
      </c>
      <c r="C555" s="18" t="s">
        <v>4650</v>
      </c>
      <c r="D555" s="18" t="s">
        <v>5230</v>
      </c>
      <c r="E555" s="18" t="s">
        <v>3862</v>
      </c>
      <c r="F555" s="18" t="s">
        <v>3824</v>
      </c>
      <c r="G555" s="18"/>
      <c r="H555" s="18" t="s">
        <v>2427</v>
      </c>
      <c r="I555" s="19"/>
      <c r="J555" s="18"/>
      <c r="K555" s="20">
        <v>45789.234953703701</v>
      </c>
      <c r="L555" s="18" t="s">
        <v>5191</v>
      </c>
      <c r="M555" s="18"/>
      <c r="N555" s="18"/>
      <c r="O555" s="18"/>
      <c r="P555" s="18"/>
      <c r="Q555" s="18"/>
      <c r="R555" s="18" t="s">
        <v>5066</v>
      </c>
      <c r="S555" s="18"/>
      <c r="T555" s="18" t="s">
        <v>5067</v>
      </c>
      <c r="U555" s="18" t="s">
        <v>5232</v>
      </c>
      <c r="V555" s="18">
        <v>431</v>
      </c>
      <c r="W555" s="18"/>
      <c r="X555" s="18"/>
      <c r="Y555" s="18">
        <v>0</v>
      </c>
      <c r="Z555" s="18">
        <v>0</v>
      </c>
      <c r="AA555" s="18"/>
      <c r="AB555" s="18" t="s">
        <v>4651</v>
      </c>
      <c r="AC555" s="18"/>
      <c r="AD555" s="18"/>
      <c r="AE555" s="18"/>
      <c r="AF555" s="18"/>
      <c r="AG555" s="18"/>
      <c r="AH555" s="18"/>
      <c r="AI555" s="18"/>
      <c r="AJ555" s="18"/>
      <c r="AK555" s="18"/>
      <c r="AL555" s="18"/>
      <c r="AM555" s="18"/>
      <c r="AN555" s="18"/>
      <c r="AO555" s="18" t="s">
        <v>5070</v>
      </c>
      <c r="AP555" s="18"/>
      <c r="AQ555" s="18"/>
      <c r="AR555" s="18">
        <v>0</v>
      </c>
      <c r="AS555" s="18" t="s">
        <v>5879</v>
      </c>
      <c r="AT555" s="18"/>
      <c r="AU555" s="18">
        <v>0</v>
      </c>
      <c r="AV555" s="18">
        <v>0</v>
      </c>
      <c r="AW555" s="18">
        <v>0</v>
      </c>
      <c r="AX555" s="18"/>
      <c r="AY555" s="18"/>
      <c r="AZ555" s="18">
        <v>0</v>
      </c>
      <c r="BA555" s="18">
        <v>0</v>
      </c>
      <c r="BB555" s="18">
        <v>0</v>
      </c>
      <c r="BC555" s="18"/>
      <c r="BD555" s="18"/>
      <c r="BE555" s="18"/>
      <c r="BF555" s="18"/>
      <c r="BG555" s="18"/>
      <c r="BH555" s="18"/>
      <c r="BI555" s="18"/>
      <c r="BJ555" s="18"/>
      <c r="BK555" s="18"/>
      <c r="BL555" s="18"/>
      <c r="BM555" s="18"/>
      <c r="BN555" s="18"/>
      <c r="BO555" s="18"/>
      <c r="BP555" s="18"/>
      <c r="BQ555" s="18"/>
      <c r="BR555" s="18"/>
      <c r="BS555" s="18"/>
      <c r="BT555" s="18"/>
      <c r="BU555" s="18"/>
      <c r="BV555" s="18"/>
      <c r="BW555" s="18"/>
      <c r="BX555" s="18"/>
      <c r="BY555" s="18"/>
      <c r="BZ555" s="18"/>
      <c r="CA555" s="18"/>
      <c r="CB555" s="18"/>
      <c r="CC555" s="18"/>
      <c r="CD555" s="18"/>
      <c r="CE555" s="18"/>
      <c r="CF555" s="18"/>
      <c r="CG555" s="18"/>
      <c r="CH555" s="18"/>
      <c r="CI555" s="18"/>
      <c r="CJ555" s="18" t="s">
        <v>5233</v>
      </c>
      <c r="CK555" s="18" t="s">
        <v>5386</v>
      </c>
      <c r="CL555" s="18"/>
      <c r="CM555" s="18"/>
      <c r="CN555" s="18"/>
      <c r="CO555" s="21"/>
      <c r="CP555" s="18" t="s">
        <v>5073</v>
      </c>
      <c r="CQ555" s="18"/>
      <c r="CR555" s="21"/>
      <c r="CS555" s="18"/>
      <c r="CT555" s="31"/>
      <c r="CU555" s="33"/>
      <c r="CV555" s="67" t="str">
        <f>FLEET7[[#This Row],[Category]]</f>
        <v>Message Board</v>
      </c>
      <c r="CW555" s="69" t="str">
        <f t="shared" si="16"/>
        <v>STMB-08</v>
      </c>
      <c r="CX555" s="22" t="str">
        <f>IFERROR(TRIM(MID(FLEET7[[#This Row],[Secondary Asset Identifier]], FIND(" - ", FLEET7[[#This Row],[Secondary Asset Identifier]]) + 3, LEN(FLEET7[[#This Row],[Secondary Asset Identifier]]))),FLEET7[[#This Row],[Emp ID]])</f>
        <v/>
      </c>
      <c r="CY55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5" s="22" t="str">
        <f>FLEET7[[#This Row],[Assigned]]</f>
        <v/>
      </c>
      <c r="DA555" s="22" t="str">
        <f t="shared" si="17"/>
        <v>STMB-08</v>
      </c>
    </row>
    <row r="556" spans="1:105" x14ac:dyDescent="0.3">
      <c r="A556" s="55" t="s">
        <v>5060</v>
      </c>
      <c r="B556" s="56" t="s">
        <v>5061</v>
      </c>
      <c r="C556" s="56" t="s">
        <v>3420</v>
      </c>
      <c r="D556" s="56" t="s">
        <v>5062</v>
      </c>
      <c r="E556" s="56" t="s">
        <v>571</v>
      </c>
      <c r="F556" s="56" t="s">
        <v>587</v>
      </c>
      <c r="G556" s="56">
        <v>2020</v>
      </c>
      <c r="H556" s="56" t="s">
        <v>5063</v>
      </c>
      <c r="I556" s="57"/>
      <c r="J556" s="56"/>
      <c r="K556" s="56">
        <v>45789.301296296297</v>
      </c>
      <c r="L556" s="56" t="s">
        <v>5164</v>
      </c>
      <c r="M556" s="56"/>
      <c r="N556" s="56"/>
      <c r="O556" s="56"/>
      <c r="P556" s="56"/>
      <c r="Q556" s="56"/>
      <c r="R556" s="56" t="s">
        <v>5103</v>
      </c>
      <c r="S556" s="56"/>
      <c r="T556" s="56" t="s">
        <v>5067</v>
      </c>
      <c r="U556" s="56" t="s">
        <v>5068</v>
      </c>
      <c r="V556" s="56">
        <v>439</v>
      </c>
      <c r="W556" s="56">
        <v>80982.600000000006</v>
      </c>
      <c r="X556" s="56">
        <v>80982.600000000006</v>
      </c>
      <c r="Y556" s="56">
        <v>458</v>
      </c>
      <c r="Z556" s="56">
        <v>458</v>
      </c>
      <c r="AA556" s="56" t="s">
        <v>8006</v>
      </c>
      <c r="AB556" s="56" t="s">
        <v>586</v>
      </c>
      <c r="AC556" s="56"/>
      <c r="AD556" s="56" t="s">
        <v>585</v>
      </c>
      <c r="AE556" s="56" t="s">
        <v>5069</v>
      </c>
      <c r="AF556" s="56"/>
      <c r="AG556" s="56"/>
      <c r="AH556" s="56" t="s">
        <v>584</v>
      </c>
      <c r="AI556" s="56"/>
      <c r="AJ556" s="56"/>
      <c r="AK556" s="56"/>
      <c r="AL556" s="56"/>
      <c r="AM556" s="56"/>
      <c r="AN556" s="56"/>
      <c r="AO556" s="56" t="s">
        <v>5070</v>
      </c>
      <c r="AP556" s="56" t="s">
        <v>5071</v>
      </c>
      <c r="AQ556" s="56">
        <v>0</v>
      </c>
      <c r="AR556" s="56">
        <v>0</v>
      </c>
      <c r="AS556" s="56" t="s">
        <v>5879</v>
      </c>
      <c r="AT556" s="56">
        <v>0</v>
      </c>
      <c r="AU556" s="56">
        <v>0</v>
      </c>
      <c r="AV556" s="56">
        <v>0</v>
      </c>
      <c r="AW556" s="56">
        <v>0</v>
      </c>
      <c r="AX556" s="56" t="s">
        <v>3372</v>
      </c>
      <c r="AY556" s="56"/>
      <c r="AZ556" s="56">
        <v>0</v>
      </c>
      <c r="BA556" s="56">
        <v>0</v>
      </c>
      <c r="BB556" s="56">
        <v>0</v>
      </c>
      <c r="BC556" s="56"/>
      <c r="BD556" s="56"/>
      <c r="BE556" s="56"/>
      <c r="BF556" s="56"/>
      <c r="BG556" s="56"/>
      <c r="BH556" s="56"/>
      <c r="BI556" s="56"/>
      <c r="BJ556" s="56"/>
      <c r="BK556" s="56"/>
      <c r="BL556" s="56"/>
      <c r="BM556" s="56"/>
      <c r="BN556" s="56"/>
      <c r="BO556" s="56"/>
      <c r="BP556" s="56"/>
      <c r="BQ556" s="56"/>
      <c r="BR556" s="56"/>
      <c r="BS556" s="56"/>
      <c r="BT556" s="56"/>
      <c r="BU556" s="56"/>
      <c r="BV556" s="56"/>
      <c r="BW556" s="56"/>
      <c r="BX556" s="56"/>
      <c r="BY556" s="56"/>
      <c r="BZ556" s="56"/>
      <c r="CA556" s="56"/>
      <c r="CB556" s="56"/>
      <c r="CC556" s="56"/>
      <c r="CD556" s="56"/>
      <c r="CE556" s="56"/>
      <c r="CF556" s="56"/>
      <c r="CG556" s="56"/>
      <c r="CH556" s="56"/>
      <c r="CI556" s="56"/>
      <c r="CJ556" s="56" t="s">
        <v>5072</v>
      </c>
      <c r="CK556" s="56" t="s">
        <v>5264</v>
      </c>
      <c r="CL556" s="56">
        <v>2</v>
      </c>
      <c r="CM556" s="56"/>
      <c r="CN556" s="56"/>
      <c r="CO556" s="58">
        <v>46053</v>
      </c>
      <c r="CP556" s="56" t="s">
        <v>5073</v>
      </c>
      <c r="CQ556" s="56"/>
      <c r="CR556" s="58"/>
      <c r="CS556" s="56"/>
      <c r="CT556" s="59"/>
      <c r="CU556" s="60"/>
      <c r="CV556" s="68" t="str">
        <f>FLEET7[[#This Row],[Category]]</f>
        <v>Pickup Truck</v>
      </c>
      <c r="CW556" s="61" t="str">
        <f t="shared" si="16"/>
        <v>SV-08</v>
      </c>
      <c r="CX556" s="62" t="str">
        <f>IFERROR(TRIM(MID(FLEET7[[#This Row],[Secondary Asset Identifier]], FIND(" - ", FLEET7[[#This Row],[Secondary Asset Identifier]]) + 3, LEN(FLEET7[[#This Row],[Secondary Asset Identifier]]))),FLEET7[[#This Row],[Emp ID]])</f>
        <v>RIEDER, MICHAEL A</v>
      </c>
      <c r="CY556"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210077</v>
      </c>
      <c r="CZ556" s="62" t="str">
        <f>FLEET7[[#This Row],[Assigned]]</f>
        <v>RIEDER, MICHAEL A</v>
      </c>
      <c r="DA556" s="62" t="str">
        <f t="shared" si="17"/>
        <v>SV-08</v>
      </c>
    </row>
    <row r="557" spans="1:105" x14ac:dyDescent="0.3">
      <c r="A557" s="55" t="s">
        <v>5060</v>
      </c>
      <c r="B557" s="56" t="s">
        <v>5061</v>
      </c>
      <c r="C557" s="56" t="s">
        <v>123</v>
      </c>
      <c r="D557" s="56" t="s">
        <v>5062</v>
      </c>
      <c r="E557" s="56" t="s">
        <v>571</v>
      </c>
      <c r="F557" s="56" t="s">
        <v>583</v>
      </c>
      <c r="G557" s="56">
        <v>2022</v>
      </c>
      <c r="H557" s="56" t="s">
        <v>5267</v>
      </c>
      <c r="I557" s="57" t="s">
        <v>5064</v>
      </c>
      <c r="J557" s="56"/>
      <c r="K557" s="56">
        <v>45747.627303240697</v>
      </c>
      <c r="L557" s="56" t="s">
        <v>5526</v>
      </c>
      <c r="M557" s="56"/>
      <c r="N557" s="56"/>
      <c r="O557" s="56"/>
      <c r="P557" s="56"/>
      <c r="Q557" s="56"/>
      <c r="R557" s="56" t="s">
        <v>5066</v>
      </c>
      <c r="S557" s="56"/>
      <c r="T557" s="56" t="s">
        <v>5067</v>
      </c>
      <c r="U557" s="56" t="s">
        <v>8255</v>
      </c>
      <c r="V557" s="56">
        <v>634</v>
      </c>
      <c r="W557" s="56">
        <v>15779.9</v>
      </c>
      <c r="X557" s="56">
        <v>16127.9</v>
      </c>
      <c r="Y557" s="56">
        <v>3741</v>
      </c>
      <c r="Z557" s="56">
        <v>3741</v>
      </c>
      <c r="AA557" s="56"/>
      <c r="AB557" s="56" t="s">
        <v>582</v>
      </c>
      <c r="AC557" s="56"/>
      <c r="AD557" s="56" t="s">
        <v>581</v>
      </c>
      <c r="AE557" s="56" t="s">
        <v>5069</v>
      </c>
      <c r="AF557" s="56"/>
      <c r="AG557" s="56"/>
      <c r="AH557" s="56" t="s">
        <v>580</v>
      </c>
      <c r="AI557" s="56"/>
      <c r="AJ557" s="56"/>
      <c r="AK557" s="56"/>
      <c r="AL557" s="56"/>
      <c r="AM557" s="56"/>
      <c r="AN557" s="56"/>
      <c r="AO557" s="56" t="s">
        <v>5070</v>
      </c>
      <c r="AP557" s="56" t="s">
        <v>5071</v>
      </c>
      <c r="AQ557" s="56">
        <v>0</v>
      </c>
      <c r="AR557" s="56">
        <v>0</v>
      </c>
      <c r="AS557" s="56" t="s">
        <v>5879</v>
      </c>
      <c r="AT557" s="56">
        <v>0</v>
      </c>
      <c r="AU557" s="56">
        <v>0</v>
      </c>
      <c r="AV557" s="56">
        <v>0</v>
      </c>
      <c r="AW557" s="56">
        <v>0</v>
      </c>
      <c r="AX557" s="56"/>
      <c r="AY557" s="56"/>
      <c r="AZ557" s="56"/>
      <c r="BA557" s="56"/>
      <c r="BB557" s="56"/>
      <c r="BC557" s="56"/>
      <c r="BD557" s="56"/>
      <c r="BE557" s="56"/>
      <c r="BF557" s="56"/>
      <c r="BG557" s="56"/>
      <c r="BH557" s="56"/>
      <c r="BI557" s="56"/>
      <c r="BJ557" s="56"/>
      <c r="BK557" s="56"/>
      <c r="BL557" s="56"/>
      <c r="BM557" s="56"/>
      <c r="BN557" s="56"/>
      <c r="BO557" s="56"/>
      <c r="BP557" s="56"/>
      <c r="BQ557" s="56"/>
      <c r="BR557" s="56"/>
      <c r="BS557" s="56"/>
      <c r="BT557" s="56"/>
      <c r="BU557" s="56"/>
      <c r="BV557" s="56"/>
      <c r="BW557" s="56"/>
      <c r="BX557" s="56"/>
      <c r="BY557" s="56"/>
      <c r="BZ557" s="56"/>
      <c r="CA557" s="56"/>
      <c r="CB557" s="56"/>
      <c r="CC557" s="56"/>
      <c r="CD557" s="56"/>
      <c r="CE557" s="56"/>
      <c r="CF557" s="56"/>
      <c r="CG557" s="56"/>
      <c r="CH557" s="56"/>
      <c r="CI557" s="56"/>
      <c r="CJ557" s="56" t="s">
        <v>5072</v>
      </c>
      <c r="CK557" s="56" t="s">
        <v>5268</v>
      </c>
      <c r="CL557" s="56"/>
      <c r="CM557" s="56"/>
      <c r="CN557" s="56"/>
      <c r="CO557" s="58">
        <v>45808</v>
      </c>
      <c r="CP557" s="56" t="s">
        <v>5079</v>
      </c>
      <c r="CQ557" s="56"/>
      <c r="CR557" s="58"/>
      <c r="CS557" s="56"/>
      <c r="CT557" s="59"/>
      <c r="CU557" s="60"/>
      <c r="CV557" s="68" t="str">
        <f>FLEET7[[#This Row],[Category]]</f>
        <v>Sweeper Truck</v>
      </c>
      <c r="CW557" s="61" t="str">
        <f t="shared" si="16"/>
        <v>SWT-01</v>
      </c>
      <c r="CX557" s="62" t="str">
        <f>IFERROR(TRIM(MID(FLEET7[[#This Row],[Secondary Asset Identifier]], FIND(" - ", FLEET7[[#This Row],[Secondary Asset Identifier]]) + 3, LEN(FLEET7[[#This Row],[Secondary Asset Identifier]]))),FLEET7[[#This Row],[Emp ID]])</f>
        <v/>
      </c>
      <c r="CY557"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7" s="62" t="str">
        <f>FLEET7[[#This Row],[Assigned]]</f>
        <v/>
      </c>
      <c r="DA557" s="62" t="str">
        <f t="shared" si="17"/>
        <v>SWT-01</v>
      </c>
    </row>
    <row r="558" spans="1:105" x14ac:dyDescent="0.3">
      <c r="A558" s="55" t="s">
        <v>5060</v>
      </c>
      <c r="B558" s="56" t="s">
        <v>5061</v>
      </c>
      <c r="C558" s="56" t="s">
        <v>1083</v>
      </c>
      <c r="D558" s="56" t="s">
        <v>5121</v>
      </c>
      <c r="E558" s="56" t="s">
        <v>1018</v>
      </c>
      <c r="F558" s="56" t="s">
        <v>4653</v>
      </c>
      <c r="G558" s="56">
        <v>2006</v>
      </c>
      <c r="H558" s="56" t="s">
        <v>5595</v>
      </c>
      <c r="I558" s="57" t="s">
        <v>5596</v>
      </c>
      <c r="J558" s="56"/>
      <c r="K558" s="56">
        <v>45788.639027777797</v>
      </c>
      <c r="L558" s="56" t="s">
        <v>5526</v>
      </c>
      <c r="M558" s="56"/>
      <c r="N558" s="56"/>
      <c r="O558" s="56"/>
      <c r="P558" s="56"/>
      <c r="Q558" s="56"/>
      <c r="R558" s="56" t="s">
        <v>7907</v>
      </c>
      <c r="S558" s="56"/>
      <c r="T558" s="56" t="s">
        <v>5067</v>
      </c>
      <c r="U558" s="56" t="s">
        <v>8420</v>
      </c>
      <c r="V558" s="56">
        <v>739</v>
      </c>
      <c r="W558" s="56">
        <v>100.3</v>
      </c>
      <c r="X558" s="56">
        <v>100.3</v>
      </c>
      <c r="Y558" s="56">
        <v>3696</v>
      </c>
      <c r="Z558" s="56">
        <v>3696</v>
      </c>
      <c r="AA558" s="56"/>
      <c r="AB558" s="56" t="s">
        <v>4652</v>
      </c>
      <c r="AC558" s="56"/>
      <c r="AD558" s="56"/>
      <c r="AE558" s="56"/>
      <c r="AF558" s="56"/>
      <c r="AG558" s="56"/>
      <c r="AH558" s="56"/>
      <c r="AI558" s="56"/>
      <c r="AJ558" s="56"/>
      <c r="AK558" s="56"/>
      <c r="AL558" s="56"/>
      <c r="AM558" s="56"/>
      <c r="AN558" s="56"/>
      <c r="AO558" s="56" t="s">
        <v>5070</v>
      </c>
      <c r="AP558" s="56" t="s">
        <v>5071</v>
      </c>
      <c r="AQ558" s="56"/>
      <c r="AR558" s="56">
        <v>0</v>
      </c>
      <c r="AS558" s="56" t="s">
        <v>5879</v>
      </c>
      <c r="AT558" s="56"/>
      <c r="AU558" s="56">
        <v>0</v>
      </c>
      <c r="AV558" s="56">
        <v>0</v>
      </c>
      <c r="AW558" s="56">
        <v>0</v>
      </c>
      <c r="AX558" s="56"/>
      <c r="AY558" s="56"/>
      <c r="AZ558" s="56">
        <v>0</v>
      </c>
      <c r="BA558" s="56">
        <v>0</v>
      </c>
      <c r="BB558" s="56">
        <v>0</v>
      </c>
      <c r="BC558" s="56"/>
      <c r="BD558" s="56"/>
      <c r="BE558" s="56"/>
      <c r="BF558" s="56"/>
      <c r="BG558" s="56"/>
      <c r="BH558" s="56"/>
      <c r="BI558" s="56"/>
      <c r="BJ558" s="56"/>
      <c r="BK558" s="56"/>
      <c r="BL558" s="56"/>
      <c r="BM558" s="56"/>
      <c r="BN558" s="56"/>
      <c r="BO558" s="56"/>
      <c r="BP558" s="56"/>
      <c r="BQ558" s="56"/>
      <c r="BR558" s="56"/>
      <c r="BS558" s="56"/>
      <c r="BT558" s="56"/>
      <c r="BU558" s="56"/>
      <c r="BV558" s="56"/>
      <c r="BW558" s="56"/>
      <c r="BX558" s="56"/>
      <c r="BY558" s="56"/>
      <c r="BZ558" s="56"/>
      <c r="CA558" s="56"/>
      <c r="CB558" s="56"/>
      <c r="CC558" s="56"/>
      <c r="CD558" s="56"/>
      <c r="CE558" s="56"/>
      <c r="CF558" s="56"/>
      <c r="CG558" s="56"/>
      <c r="CH558" s="56"/>
      <c r="CI558" s="56"/>
      <c r="CJ558" s="56" t="s">
        <v>5125</v>
      </c>
      <c r="CK558" s="56" t="s">
        <v>5597</v>
      </c>
      <c r="CL558" s="56"/>
      <c r="CM558" s="56"/>
      <c r="CN558" s="56"/>
      <c r="CO558" s="58"/>
      <c r="CP558" s="56" t="s">
        <v>5073</v>
      </c>
      <c r="CQ558" s="56"/>
      <c r="CR558" s="58"/>
      <c r="CS558" s="56"/>
      <c r="CT558" s="59"/>
      <c r="CU558" s="60"/>
      <c r="CV558" s="68" t="str">
        <f>FLEET7[[#This Row],[Category]]</f>
        <v>Stabilization</v>
      </c>
      <c r="CW558" s="61" t="str">
        <f t="shared" si="16"/>
        <v>T-03</v>
      </c>
      <c r="CX558" s="62" t="str">
        <f>IFERROR(TRIM(MID(FLEET7[[#This Row],[Secondary Asset Identifier]], FIND(" - ", FLEET7[[#This Row],[Secondary Asset Identifier]]) + 3, LEN(FLEET7[[#This Row],[Secondary Asset Identifier]]))),FLEET7[[#This Row],[Emp ID]])</f>
        <v/>
      </c>
      <c r="CY558"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8" s="62" t="str">
        <f>FLEET7[[#This Row],[Assigned]]</f>
        <v/>
      </c>
      <c r="DA558" s="62" t="str">
        <f t="shared" si="17"/>
        <v>T-03</v>
      </c>
    </row>
    <row r="559" spans="1:105" x14ac:dyDescent="0.3">
      <c r="A559" s="55" t="s">
        <v>5060</v>
      </c>
      <c r="B559" s="56" t="s">
        <v>5061</v>
      </c>
      <c r="C559" s="56" t="s">
        <v>4654</v>
      </c>
      <c r="D559" s="56" t="s">
        <v>5230</v>
      </c>
      <c r="E559" s="56" t="s">
        <v>4656</v>
      </c>
      <c r="F559" s="56" t="s">
        <v>4657</v>
      </c>
      <c r="G559" s="56"/>
      <c r="H559" s="56" t="s">
        <v>5318</v>
      </c>
      <c r="I559" s="57"/>
      <c r="J559" s="56"/>
      <c r="K559" s="56">
        <v>45789.233356481498</v>
      </c>
      <c r="L559" s="56" t="s">
        <v>5191</v>
      </c>
      <c r="M559" s="56"/>
      <c r="N559" s="56"/>
      <c r="O559" s="56"/>
      <c r="P559" s="56"/>
      <c r="Q559" s="56"/>
      <c r="R559" s="56" t="s">
        <v>5303</v>
      </c>
      <c r="S559" s="56"/>
      <c r="T559" s="56" t="s">
        <v>5067</v>
      </c>
      <c r="U559" s="56" t="s">
        <v>5232</v>
      </c>
      <c r="V559" s="56">
        <v>474</v>
      </c>
      <c r="W559" s="56"/>
      <c r="X559" s="56"/>
      <c r="Y559" s="56">
        <v>0</v>
      </c>
      <c r="Z559" s="56">
        <v>0</v>
      </c>
      <c r="AA559" s="56"/>
      <c r="AB559" s="56" t="s">
        <v>4655</v>
      </c>
      <c r="AC559" s="56"/>
      <c r="AD559" s="56" t="s">
        <v>4658</v>
      </c>
      <c r="AE559" s="56" t="s">
        <v>5069</v>
      </c>
      <c r="AF559" s="56"/>
      <c r="AG559" s="56"/>
      <c r="AH559" s="56"/>
      <c r="AI559" s="56"/>
      <c r="AJ559" s="56"/>
      <c r="AK559" s="56"/>
      <c r="AL559" s="56"/>
      <c r="AM559" s="56"/>
      <c r="AN559" s="56"/>
      <c r="AO559" s="56" t="s">
        <v>5070</v>
      </c>
      <c r="AP559" s="56"/>
      <c r="AQ559" s="56">
        <v>0</v>
      </c>
      <c r="AR559" s="56">
        <v>0</v>
      </c>
      <c r="AS559" s="56" t="s">
        <v>5879</v>
      </c>
      <c r="AT559" s="56">
        <v>0</v>
      </c>
      <c r="AU559" s="56">
        <v>0</v>
      </c>
      <c r="AV559" s="56">
        <v>0</v>
      </c>
      <c r="AW559" s="56">
        <v>0</v>
      </c>
      <c r="AX559" s="56"/>
      <c r="AY559" s="56"/>
      <c r="AZ559" s="56"/>
      <c r="BA559" s="56"/>
      <c r="BB559" s="56"/>
      <c r="BC559" s="56"/>
      <c r="BD559" s="56"/>
      <c r="BE559" s="56"/>
      <c r="BF559" s="56"/>
      <c r="BG559" s="56"/>
      <c r="BH559" s="56"/>
      <c r="BI559" s="56"/>
      <c r="BJ559" s="56"/>
      <c r="BK559" s="56"/>
      <c r="BL559" s="56"/>
      <c r="BM559" s="56"/>
      <c r="BN559" s="56"/>
      <c r="BO559" s="56"/>
      <c r="BP559" s="56"/>
      <c r="BQ559" s="56"/>
      <c r="BR559" s="56"/>
      <c r="BS559" s="56"/>
      <c r="BT559" s="56"/>
      <c r="BU559" s="56"/>
      <c r="BV559" s="56"/>
      <c r="BW559" s="56"/>
      <c r="BX559" s="56"/>
      <c r="BY559" s="56"/>
      <c r="BZ559" s="56"/>
      <c r="CA559" s="56"/>
      <c r="CB559" s="56"/>
      <c r="CC559" s="56"/>
      <c r="CD559" s="56"/>
      <c r="CE559" s="56"/>
      <c r="CF559" s="56"/>
      <c r="CG559" s="56"/>
      <c r="CH559" s="56"/>
      <c r="CI559" s="56"/>
      <c r="CJ559" s="56" t="s">
        <v>5233</v>
      </c>
      <c r="CK559" s="56" t="s">
        <v>5319</v>
      </c>
      <c r="CL559" s="56"/>
      <c r="CM559" s="56"/>
      <c r="CN559" s="56"/>
      <c r="CO559" s="58"/>
      <c r="CP559" s="56" t="s">
        <v>5079</v>
      </c>
      <c r="CQ559" s="56"/>
      <c r="CR559" s="58"/>
      <c r="CS559" s="56"/>
      <c r="CT559" s="59"/>
      <c r="CU559" s="60"/>
      <c r="CV559" s="68" t="str">
        <f>FLEET7[[#This Row],[Category]]</f>
        <v>Towed Attenuator</v>
      </c>
      <c r="CW559" s="61" t="str">
        <f t="shared" si="16"/>
        <v>TAT-01</v>
      </c>
      <c r="CX559" s="62" t="str">
        <f>IFERROR(TRIM(MID(FLEET7[[#This Row],[Secondary Asset Identifier]], FIND(" - ", FLEET7[[#This Row],[Secondary Asset Identifier]]) + 3, LEN(FLEET7[[#This Row],[Secondary Asset Identifier]]))),FLEET7[[#This Row],[Emp ID]])</f>
        <v/>
      </c>
      <c r="CY559"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59" s="62" t="str">
        <f>FLEET7[[#This Row],[Assigned]]</f>
        <v/>
      </c>
      <c r="DA559" s="62" t="str">
        <f t="shared" si="17"/>
        <v>TAT-01</v>
      </c>
    </row>
    <row r="560" spans="1:105" x14ac:dyDescent="0.3">
      <c r="A560" s="55" t="s">
        <v>5060</v>
      </c>
      <c r="B560" s="56" t="s">
        <v>5061</v>
      </c>
      <c r="C560" s="56" t="s">
        <v>8007</v>
      </c>
      <c r="D560" s="56" t="s">
        <v>5230</v>
      </c>
      <c r="E560" s="56" t="s">
        <v>3827</v>
      </c>
      <c r="F560" s="56" t="s">
        <v>8008</v>
      </c>
      <c r="G560" s="56">
        <v>2018</v>
      </c>
      <c r="H560" s="56" t="s">
        <v>5231</v>
      </c>
      <c r="I560" s="57"/>
      <c r="J560" s="56"/>
      <c r="K560" s="56">
        <v>45789.234594907401</v>
      </c>
      <c r="L560" s="56" t="s">
        <v>5191</v>
      </c>
      <c r="M560" s="56"/>
      <c r="N560" s="56"/>
      <c r="O560" s="56"/>
      <c r="P560" s="56"/>
      <c r="Q560" s="56"/>
      <c r="R560" s="56" t="s">
        <v>7651</v>
      </c>
      <c r="S560" s="56"/>
      <c r="T560" s="56" t="s">
        <v>5067</v>
      </c>
      <c r="U560" s="56" t="s">
        <v>5232</v>
      </c>
      <c r="V560" s="56">
        <v>106</v>
      </c>
      <c r="W560" s="56"/>
      <c r="X560" s="56"/>
      <c r="Y560" s="56">
        <v>0</v>
      </c>
      <c r="Z560" s="56">
        <v>0</v>
      </c>
      <c r="AA560" s="56"/>
      <c r="AB560" s="56" t="s">
        <v>8009</v>
      </c>
      <c r="AC560" s="56"/>
      <c r="AD560" s="56"/>
      <c r="AE560" s="56"/>
      <c r="AF560" s="56"/>
      <c r="AG560" s="56"/>
      <c r="AH560" s="56"/>
      <c r="AI560" s="56"/>
      <c r="AJ560" s="56"/>
      <c r="AK560" s="56"/>
      <c r="AL560" s="56"/>
      <c r="AM560" s="56"/>
      <c r="AN560" s="56"/>
      <c r="AO560" s="56" t="s">
        <v>5070</v>
      </c>
      <c r="AP560" s="56"/>
      <c r="AQ560" s="56">
        <v>0</v>
      </c>
      <c r="AR560" s="56">
        <v>0</v>
      </c>
      <c r="AS560" s="56" t="s">
        <v>5879</v>
      </c>
      <c r="AT560" s="56">
        <v>0</v>
      </c>
      <c r="AU560" s="56">
        <v>0</v>
      </c>
      <c r="AV560" s="56">
        <v>0</v>
      </c>
      <c r="AW560" s="56">
        <v>0</v>
      </c>
      <c r="AX560" s="56" t="s">
        <v>8010</v>
      </c>
      <c r="AY560" s="56"/>
      <c r="AZ560" s="56"/>
      <c r="BA560" s="56"/>
      <c r="BB560" s="56"/>
      <c r="BC560" s="56"/>
      <c r="BD560" s="56"/>
      <c r="BE560" s="56"/>
      <c r="BF560" s="56"/>
      <c r="BG560" s="56"/>
      <c r="BH560" s="56"/>
      <c r="BI560" s="56"/>
      <c r="BJ560" s="56"/>
      <c r="BK560" s="56"/>
      <c r="BL560" s="56"/>
      <c r="BM560" s="56"/>
      <c r="BN560" s="56"/>
      <c r="BO560" s="56"/>
      <c r="BP560" s="56"/>
      <c r="BQ560" s="56"/>
      <c r="BR560" s="56"/>
      <c r="BS560" s="56"/>
      <c r="BT560" s="56"/>
      <c r="BU560" s="56"/>
      <c r="BV560" s="56"/>
      <c r="BW560" s="56"/>
      <c r="BX560" s="56"/>
      <c r="BY560" s="56"/>
      <c r="BZ560" s="56"/>
      <c r="CA560" s="56"/>
      <c r="CB560" s="56"/>
      <c r="CC560" s="56"/>
      <c r="CD560" s="56"/>
      <c r="CE560" s="56"/>
      <c r="CF560" s="56"/>
      <c r="CG560" s="56"/>
      <c r="CH560" s="56"/>
      <c r="CI560" s="56"/>
      <c r="CJ560" s="56" t="s">
        <v>5233</v>
      </c>
      <c r="CK560" s="56" t="s">
        <v>5788</v>
      </c>
      <c r="CL560" s="56">
        <v>2</v>
      </c>
      <c r="CM560" s="56"/>
      <c r="CN560" s="56"/>
      <c r="CO560" s="58"/>
      <c r="CP560" s="56" t="s">
        <v>5079</v>
      </c>
      <c r="CQ560" s="56"/>
      <c r="CR560" s="58"/>
      <c r="CS560" s="56"/>
      <c r="CT560" s="59"/>
      <c r="CU560" s="60"/>
      <c r="CV560" s="68" t="str">
        <f>FLEET7[[#This Row],[Category]]</f>
        <v>Flatbed Trailer</v>
      </c>
      <c r="CW560" s="61" t="str">
        <f t="shared" si="16"/>
        <v>TD-01s</v>
      </c>
      <c r="CX560" s="62" t="str">
        <f>IFERROR(TRIM(MID(FLEET7[[#This Row],[Secondary Asset Identifier]], FIND(" - ", FLEET7[[#This Row],[Secondary Asset Identifier]]) + 3, LEN(FLEET7[[#This Row],[Secondary Asset Identifier]]))),FLEET7[[#This Row],[Emp ID]])</f>
        <v/>
      </c>
      <c r="CY560"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0" s="62" t="str">
        <f>FLEET7[[#This Row],[Assigned]]</f>
        <v/>
      </c>
      <c r="DA560" s="62" t="str">
        <f t="shared" si="17"/>
        <v>TD-01s</v>
      </c>
    </row>
    <row r="561" spans="1:105" x14ac:dyDescent="0.3">
      <c r="A561" s="17" t="s">
        <v>5060</v>
      </c>
      <c r="B561" s="18" t="s">
        <v>5061</v>
      </c>
      <c r="C561" s="18" t="s">
        <v>8158</v>
      </c>
      <c r="D561" s="18" t="s">
        <v>5291</v>
      </c>
      <c r="E561" s="18" t="s">
        <v>8159</v>
      </c>
      <c r="F561" s="18" t="s">
        <v>8160</v>
      </c>
      <c r="G561" s="18">
        <v>2024</v>
      </c>
      <c r="H561" s="18" t="s">
        <v>8161</v>
      </c>
      <c r="I561" s="19"/>
      <c r="J561" s="18"/>
      <c r="K561" s="20">
        <v>45754.827696759297</v>
      </c>
      <c r="L561" s="18" t="s">
        <v>5191</v>
      </c>
      <c r="M561" s="18"/>
      <c r="N561" s="18"/>
      <c r="O561" s="18"/>
      <c r="P561" s="18"/>
      <c r="Q561" s="18"/>
      <c r="R561" s="18" t="s">
        <v>5066</v>
      </c>
      <c r="S561" s="18"/>
      <c r="T561" s="18" t="s">
        <v>5067</v>
      </c>
      <c r="U561" s="18" t="s">
        <v>5232</v>
      </c>
      <c r="V561" s="18">
        <v>82</v>
      </c>
      <c r="W561" s="18">
        <v>0</v>
      </c>
      <c r="X561" s="18">
        <v>0</v>
      </c>
      <c r="Y561" s="18">
        <v>0</v>
      </c>
      <c r="Z561" s="18">
        <v>0</v>
      </c>
      <c r="AA561" s="18" t="s">
        <v>8089</v>
      </c>
      <c r="AB561" s="18" t="s">
        <v>8162</v>
      </c>
      <c r="AC561" s="18" t="s">
        <v>8163</v>
      </c>
      <c r="AD561" s="18" t="s">
        <v>8334</v>
      </c>
      <c r="AE561" s="18" t="s">
        <v>5069</v>
      </c>
      <c r="AF561" s="18"/>
      <c r="AG561" s="18"/>
      <c r="AH561" s="18" t="s">
        <v>8164</v>
      </c>
      <c r="AI561" s="18"/>
      <c r="AJ561" s="18"/>
      <c r="AK561" s="18"/>
      <c r="AL561" s="18"/>
      <c r="AM561" s="18"/>
      <c r="AN561" s="18"/>
      <c r="AO561" s="18" t="s">
        <v>5070</v>
      </c>
      <c r="AP561" s="18"/>
      <c r="AQ561" s="18">
        <v>0</v>
      </c>
      <c r="AR561" s="18">
        <v>0</v>
      </c>
      <c r="AS561" s="18" t="s">
        <v>5879</v>
      </c>
      <c r="AT561" s="18">
        <v>0</v>
      </c>
      <c r="AU561" s="18">
        <v>0</v>
      </c>
      <c r="AV561" s="18">
        <v>0</v>
      </c>
      <c r="AW561" s="18">
        <v>0</v>
      </c>
      <c r="AX561" s="18" t="s">
        <v>8598</v>
      </c>
      <c r="AY561" s="18"/>
      <c r="AZ561" s="18"/>
      <c r="BA561" s="18"/>
      <c r="BB561" s="18"/>
      <c r="BC561" s="18"/>
      <c r="BD561" s="18"/>
      <c r="BE561" s="18"/>
      <c r="BF561" s="18" t="s">
        <v>8165</v>
      </c>
      <c r="BG561" s="18"/>
      <c r="BH561" s="18"/>
      <c r="BI561" s="18"/>
      <c r="BJ561" s="18"/>
      <c r="BK561" s="18"/>
      <c r="BL561" s="18"/>
      <c r="BM561" s="18"/>
      <c r="BN561" s="18"/>
      <c r="BO561" s="18"/>
      <c r="BP561" s="18"/>
      <c r="BQ561" s="18"/>
      <c r="BR561" s="18"/>
      <c r="BS561" s="18"/>
      <c r="BT561" s="18"/>
      <c r="BU561" s="18"/>
      <c r="BV561" s="18"/>
      <c r="BW561" s="18"/>
      <c r="BX561" s="18"/>
      <c r="BY561" s="18"/>
      <c r="BZ561" s="18"/>
      <c r="CA561" s="18"/>
      <c r="CB561" s="18"/>
      <c r="CC561" s="18"/>
      <c r="CD561" s="18"/>
      <c r="CE561" s="18"/>
      <c r="CF561" s="18"/>
      <c r="CG561" s="18"/>
      <c r="CH561" s="18"/>
      <c r="CI561" s="18"/>
      <c r="CJ561" s="18" t="s">
        <v>5282</v>
      </c>
      <c r="CK561" s="18" t="s">
        <v>8166</v>
      </c>
      <c r="CL561" s="18">
        <v>2</v>
      </c>
      <c r="CM561" s="18"/>
      <c r="CN561" s="18"/>
      <c r="CO561" s="21">
        <v>46081</v>
      </c>
      <c r="CP561" s="18" t="s">
        <v>5079</v>
      </c>
      <c r="CQ561" s="18"/>
      <c r="CR561" s="21"/>
      <c r="CS561" s="18"/>
      <c r="CT561" s="31"/>
      <c r="CU561" s="33"/>
      <c r="CV561" s="67" t="str">
        <f>FLEET7[[#This Row],[Category]]</f>
        <v>ASPHALT DISTRIBUTOR TRAILER</v>
      </c>
      <c r="CW561" s="69" t="str">
        <f t="shared" si="16"/>
        <v>TDT-01</v>
      </c>
      <c r="CX561" s="22" t="str">
        <f>IFERROR(TRIM(MID(FLEET7[[#This Row],[Secondary Asset Identifier]], FIND(" - ", FLEET7[[#This Row],[Secondary Asset Identifier]]) + 3, LEN(FLEET7[[#This Row],[Secondary Asset Identifier]]))),FLEET7[[#This Row],[Emp ID]])</f>
        <v xml:space="preserve"> </v>
      </c>
      <c r="CY561"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xml:space="preserve"> </v>
      </c>
      <c r="CZ561" s="22" t="str">
        <f>FLEET7[[#This Row],[Assigned]]</f>
        <v xml:space="preserve"> </v>
      </c>
      <c r="DA561" s="22" t="str">
        <f t="shared" si="17"/>
        <v>TDT-01</v>
      </c>
    </row>
    <row r="562" spans="1:105" x14ac:dyDescent="0.3">
      <c r="A562" s="17" t="s">
        <v>5060</v>
      </c>
      <c r="B562" s="18" t="s">
        <v>5061</v>
      </c>
      <c r="C562" s="18" t="s">
        <v>124</v>
      </c>
      <c r="D562" s="18" t="s">
        <v>5121</v>
      </c>
      <c r="E562" s="18" t="s">
        <v>4660</v>
      </c>
      <c r="F562" s="18" t="s">
        <v>4661</v>
      </c>
      <c r="G562" s="18">
        <v>2013</v>
      </c>
      <c r="H562" s="18" t="s">
        <v>5174</v>
      </c>
      <c r="I562" s="19" t="s">
        <v>5175</v>
      </c>
      <c r="J562" s="18"/>
      <c r="K562" s="20">
        <v>45789.190995370402</v>
      </c>
      <c r="L562" s="18" t="s">
        <v>5191</v>
      </c>
      <c r="M562" s="18"/>
      <c r="N562" s="18"/>
      <c r="O562" s="18"/>
      <c r="P562" s="18"/>
      <c r="Q562" s="18"/>
      <c r="R562" s="18" t="s">
        <v>7625</v>
      </c>
      <c r="S562" s="18"/>
      <c r="T562" s="18" t="s">
        <v>5067</v>
      </c>
      <c r="U562" s="18" t="s">
        <v>1507</v>
      </c>
      <c r="V562" s="18">
        <v>1007</v>
      </c>
      <c r="W562" s="18">
        <v>384.7</v>
      </c>
      <c r="X562" s="18">
        <v>384.7</v>
      </c>
      <c r="Y562" s="18">
        <v>4374</v>
      </c>
      <c r="Z562" s="18">
        <v>4374</v>
      </c>
      <c r="AA562" s="18" t="s">
        <v>5202</v>
      </c>
      <c r="AB562" s="18" t="s">
        <v>4659</v>
      </c>
      <c r="AC562" s="18"/>
      <c r="AD562" s="18"/>
      <c r="AE562" s="18"/>
      <c r="AF562" s="18"/>
      <c r="AG562" s="18"/>
      <c r="AH562" s="18"/>
      <c r="AI562" s="18"/>
      <c r="AJ562" s="18"/>
      <c r="AK562" s="18"/>
      <c r="AL562" s="18"/>
      <c r="AM562" s="18"/>
      <c r="AN562" s="18"/>
      <c r="AO562" s="18" t="s">
        <v>5070</v>
      </c>
      <c r="AP562" s="18" t="s">
        <v>5071</v>
      </c>
      <c r="AQ562" s="18"/>
      <c r="AR562" s="18">
        <v>0</v>
      </c>
      <c r="AS562" s="18" t="s">
        <v>5879</v>
      </c>
      <c r="AT562" s="18"/>
      <c r="AU562" s="18">
        <v>0</v>
      </c>
      <c r="AV562" s="18">
        <v>0</v>
      </c>
      <c r="AW562" s="18">
        <v>0</v>
      </c>
      <c r="AX562" s="18"/>
      <c r="AY562" s="18" t="s">
        <v>5203</v>
      </c>
      <c r="AZ562" s="18">
        <v>78968.399999999994</v>
      </c>
      <c r="BA562" s="18">
        <v>0</v>
      </c>
      <c r="BB562" s="18">
        <v>0</v>
      </c>
      <c r="BC562" s="18"/>
      <c r="BD562" s="18"/>
      <c r="BE562" s="18"/>
      <c r="BF562" s="18"/>
      <c r="BG562" s="18"/>
      <c r="BH562" s="18"/>
      <c r="BI562" s="18"/>
      <c r="BJ562" s="18"/>
      <c r="BK562" s="18"/>
      <c r="BL562" s="18"/>
      <c r="BM562" s="18"/>
      <c r="BN562" s="18"/>
      <c r="BO562" s="18"/>
      <c r="BP562" s="18"/>
      <c r="BQ562" s="18"/>
      <c r="BR562" s="18"/>
      <c r="BS562" s="18"/>
      <c r="BT562" s="18"/>
      <c r="BU562" s="18"/>
      <c r="BV562" s="18"/>
      <c r="BW562" s="18"/>
      <c r="BX562" s="18"/>
      <c r="BY562" s="18"/>
      <c r="BZ562" s="18"/>
      <c r="CA562" s="18"/>
      <c r="CB562" s="18"/>
      <c r="CC562" s="18"/>
      <c r="CD562" s="18"/>
      <c r="CE562" s="18"/>
      <c r="CF562" s="18"/>
      <c r="CG562" s="18"/>
      <c r="CH562" s="18"/>
      <c r="CI562" s="18"/>
      <c r="CJ562" s="18" t="s">
        <v>5125</v>
      </c>
      <c r="CK562" s="18" t="s">
        <v>5204</v>
      </c>
      <c r="CL562" s="18"/>
      <c r="CM562" s="18"/>
      <c r="CN562" s="18"/>
      <c r="CO562" s="21"/>
      <c r="CP562" s="18" t="s">
        <v>5073</v>
      </c>
      <c r="CQ562" s="18"/>
      <c r="CR562" s="21"/>
      <c r="CS562" s="18"/>
      <c r="CT562" s="31"/>
      <c r="CU562" s="33"/>
      <c r="CV562" s="67" t="str">
        <f>FLEET7[[#This Row],[Category]]</f>
        <v>Telehandler</v>
      </c>
      <c r="CW562" s="69" t="str">
        <f t="shared" si="16"/>
        <v>TH-02</v>
      </c>
      <c r="CX562" s="22" t="str">
        <f>IFERROR(TRIM(MID(FLEET7[[#This Row],[Secondary Asset Identifier]], FIND(" - ", FLEET7[[#This Row],[Secondary Asset Identifier]]) + 3, LEN(FLEET7[[#This Row],[Secondary Asset Identifier]]))),FLEET7[[#This Row],[Emp ID]])</f>
        <v/>
      </c>
      <c r="CY562"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2" s="22" t="str">
        <f>FLEET7[[#This Row],[Assigned]]</f>
        <v/>
      </c>
      <c r="DA562" s="22" t="str">
        <f t="shared" si="17"/>
        <v>TH-02</v>
      </c>
    </row>
    <row r="563" spans="1:105" x14ac:dyDescent="0.3">
      <c r="A563" s="17" t="s">
        <v>5060</v>
      </c>
      <c r="B563" s="18" t="s">
        <v>5061</v>
      </c>
      <c r="C563" s="18" t="s">
        <v>4662</v>
      </c>
      <c r="D563" s="18" t="s">
        <v>5121</v>
      </c>
      <c r="E563" s="18" t="s">
        <v>4660</v>
      </c>
      <c r="F563" s="18" t="s">
        <v>4661</v>
      </c>
      <c r="G563" s="18">
        <v>2011</v>
      </c>
      <c r="H563" s="18" t="s">
        <v>5174</v>
      </c>
      <c r="I563" s="19" t="s">
        <v>5175</v>
      </c>
      <c r="J563" s="18"/>
      <c r="K563" s="20">
        <v>45789.422893518502</v>
      </c>
      <c r="L563" s="18" t="s">
        <v>5164</v>
      </c>
      <c r="M563" s="18"/>
      <c r="N563" s="18"/>
      <c r="O563" s="18"/>
      <c r="P563" s="18"/>
      <c r="Q563" s="18"/>
      <c r="R563" s="18" t="s">
        <v>5066</v>
      </c>
      <c r="S563" s="18"/>
      <c r="T563" s="18" t="s">
        <v>5067</v>
      </c>
      <c r="U563" s="18" t="s">
        <v>5068</v>
      </c>
      <c r="V563" s="18">
        <v>1006</v>
      </c>
      <c r="W563" s="18">
        <v>420.4</v>
      </c>
      <c r="X563" s="18">
        <v>420.4</v>
      </c>
      <c r="Y563" s="18">
        <v>4833</v>
      </c>
      <c r="Z563" s="18">
        <v>4833</v>
      </c>
      <c r="AA563" s="18"/>
      <c r="AB563" s="18" t="s">
        <v>4663</v>
      </c>
      <c r="AC563" s="18"/>
      <c r="AD563" s="18"/>
      <c r="AE563" s="18"/>
      <c r="AF563" s="18"/>
      <c r="AG563" s="18"/>
      <c r="AH563" s="18"/>
      <c r="AI563" s="18"/>
      <c r="AJ563" s="18"/>
      <c r="AK563" s="18"/>
      <c r="AL563" s="18"/>
      <c r="AM563" s="18"/>
      <c r="AN563" s="18"/>
      <c r="AO563" s="18" t="s">
        <v>5070</v>
      </c>
      <c r="AP563" s="18" t="s">
        <v>5071</v>
      </c>
      <c r="AQ563" s="18"/>
      <c r="AR563" s="18">
        <v>0</v>
      </c>
      <c r="AS563" s="18" t="s">
        <v>5879</v>
      </c>
      <c r="AT563" s="18"/>
      <c r="AU563" s="18">
        <v>0</v>
      </c>
      <c r="AV563" s="18">
        <v>0</v>
      </c>
      <c r="AW563" s="18">
        <v>0</v>
      </c>
      <c r="AX563" s="18"/>
      <c r="AY563" s="18" t="s">
        <v>5124</v>
      </c>
      <c r="AZ563" s="18">
        <v>73950</v>
      </c>
      <c r="BA563" s="18">
        <v>0</v>
      </c>
      <c r="BB563" s="18">
        <v>0</v>
      </c>
      <c r="BC563" s="18"/>
      <c r="BD563" s="18"/>
      <c r="BE563" s="18"/>
      <c r="BF563" s="18"/>
      <c r="BG563" s="18"/>
      <c r="BH563" s="18"/>
      <c r="BI563" s="18"/>
      <c r="BJ563" s="18"/>
      <c r="BK563" s="18"/>
      <c r="BL563" s="18"/>
      <c r="BM563" s="18"/>
      <c r="BN563" s="18"/>
      <c r="BO563" s="18"/>
      <c r="BP563" s="18"/>
      <c r="BQ563" s="18"/>
      <c r="BR563" s="18"/>
      <c r="BS563" s="18"/>
      <c r="BT563" s="18"/>
      <c r="BU563" s="18"/>
      <c r="BV563" s="18"/>
      <c r="BW563" s="18"/>
      <c r="BX563" s="18"/>
      <c r="BY563" s="18"/>
      <c r="BZ563" s="18"/>
      <c r="CA563" s="18"/>
      <c r="CB563" s="18"/>
      <c r="CC563" s="18"/>
      <c r="CD563" s="18"/>
      <c r="CE563" s="18"/>
      <c r="CF563" s="18"/>
      <c r="CG563" s="18"/>
      <c r="CH563" s="18"/>
      <c r="CI563" s="18"/>
      <c r="CJ563" s="18" t="s">
        <v>5125</v>
      </c>
      <c r="CK563" s="18" t="s">
        <v>5795</v>
      </c>
      <c r="CL563" s="18"/>
      <c r="CM563" s="18"/>
      <c r="CN563" s="18"/>
      <c r="CO563" s="21"/>
      <c r="CP563" s="18" t="s">
        <v>5073</v>
      </c>
      <c r="CQ563" s="18"/>
      <c r="CR563" s="21"/>
      <c r="CS563" s="18"/>
      <c r="CT563" s="31"/>
      <c r="CU563" s="33"/>
      <c r="CV563" s="67" t="str">
        <f>FLEET7[[#This Row],[Category]]</f>
        <v>Telehandler</v>
      </c>
      <c r="CW563" s="69" t="str">
        <f t="shared" si="16"/>
        <v>TH-04</v>
      </c>
      <c r="CX563" s="22" t="str">
        <f>IFERROR(TRIM(MID(FLEET7[[#This Row],[Secondary Asset Identifier]], FIND(" - ", FLEET7[[#This Row],[Secondary Asset Identifier]]) + 3, LEN(FLEET7[[#This Row],[Secondary Asset Identifier]]))),FLEET7[[#This Row],[Emp ID]])</f>
        <v>shop use</v>
      </c>
      <c r="CY563"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shop use</v>
      </c>
      <c r="CZ563" s="22" t="str">
        <f>FLEET7[[#This Row],[Assigned]]</f>
        <v>shop use</v>
      </c>
      <c r="DA563" s="22" t="str">
        <f t="shared" si="17"/>
        <v>TH-04</v>
      </c>
    </row>
    <row r="564" spans="1:105" x14ac:dyDescent="0.3">
      <c r="A564" s="55" t="s">
        <v>5060</v>
      </c>
      <c r="B564" s="56" t="s">
        <v>5061</v>
      </c>
      <c r="C564" s="56" t="s">
        <v>479</v>
      </c>
      <c r="D564" s="56" t="s">
        <v>5121</v>
      </c>
      <c r="E564" s="56" t="s">
        <v>4660</v>
      </c>
      <c r="F564" s="56" t="s">
        <v>4661</v>
      </c>
      <c r="G564" s="56">
        <v>2012</v>
      </c>
      <c r="H564" s="56" t="s">
        <v>5174</v>
      </c>
      <c r="I564" s="57" t="s">
        <v>5175</v>
      </c>
      <c r="J564" s="56"/>
      <c r="K564" s="56">
        <v>45789.42</v>
      </c>
      <c r="L564" s="56" t="s">
        <v>5164</v>
      </c>
      <c r="M564" s="56"/>
      <c r="N564" s="56"/>
      <c r="O564" s="56"/>
      <c r="P564" s="56"/>
      <c r="Q564" s="56"/>
      <c r="R564" s="56" t="s">
        <v>7896</v>
      </c>
      <c r="S564" s="56"/>
      <c r="T564" s="56" t="s">
        <v>5067</v>
      </c>
      <c r="U564" s="56" t="s">
        <v>5068</v>
      </c>
      <c r="V564" s="56">
        <v>1006</v>
      </c>
      <c r="W564" s="56">
        <v>301.8</v>
      </c>
      <c r="X564" s="56">
        <v>301.8</v>
      </c>
      <c r="Y564" s="56">
        <v>7673</v>
      </c>
      <c r="Z564" s="56">
        <v>7673</v>
      </c>
      <c r="AA564" s="56"/>
      <c r="AB564" s="56" t="s">
        <v>4664</v>
      </c>
      <c r="AC564" s="56"/>
      <c r="AD564" s="56"/>
      <c r="AE564" s="56"/>
      <c r="AF564" s="56"/>
      <c r="AG564" s="56"/>
      <c r="AH564" s="56"/>
      <c r="AI564" s="56"/>
      <c r="AJ564" s="56"/>
      <c r="AK564" s="56"/>
      <c r="AL564" s="56"/>
      <c r="AM564" s="56"/>
      <c r="AN564" s="56"/>
      <c r="AO564" s="56" t="s">
        <v>5070</v>
      </c>
      <c r="AP564" s="56" t="s">
        <v>5071</v>
      </c>
      <c r="AQ564" s="56"/>
      <c r="AR564" s="56">
        <v>0</v>
      </c>
      <c r="AS564" s="56" t="s">
        <v>5879</v>
      </c>
      <c r="AT564" s="56"/>
      <c r="AU564" s="56">
        <v>0</v>
      </c>
      <c r="AV564" s="56">
        <v>0</v>
      </c>
      <c r="AW564" s="56">
        <v>0</v>
      </c>
      <c r="AX564" s="56"/>
      <c r="AY564" s="56"/>
      <c r="AZ564" s="56">
        <v>0</v>
      </c>
      <c r="BA564" s="56">
        <v>0</v>
      </c>
      <c r="BB564" s="56">
        <v>0</v>
      </c>
      <c r="BC564" s="56"/>
      <c r="BD564" s="56"/>
      <c r="BE564" s="56"/>
      <c r="BF564" s="56"/>
      <c r="BG564" s="56"/>
      <c r="BH564" s="56"/>
      <c r="BI564" s="56"/>
      <c r="BJ564" s="56"/>
      <c r="BK564" s="56"/>
      <c r="BL564" s="56"/>
      <c r="BM564" s="56"/>
      <c r="BN564" s="56"/>
      <c r="BO564" s="56"/>
      <c r="BP564" s="56"/>
      <c r="BQ564" s="56"/>
      <c r="BR564" s="56"/>
      <c r="BS564" s="56"/>
      <c r="BT564" s="56"/>
      <c r="BU564" s="56"/>
      <c r="BV564" s="56"/>
      <c r="BW564" s="56"/>
      <c r="BX564" s="56"/>
      <c r="BY564" s="56"/>
      <c r="BZ564" s="56"/>
      <c r="CA564" s="56"/>
      <c r="CB564" s="56"/>
      <c r="CC564" s="56"/>
      <c r="CD564" s="56" t="s">
        <v>5620</v>
      </c>
      <c r="CE564" s="56" t="s">
        <v>5581</v>
      </c>
      <c r="CF564" s="56" t="s">
        <v>5621</v>
      </c>
      <c r="CG564" s="56"/>
      <c r="CH564" s="56"/>
      <c r="CI564" s="56"/>
      <c r="CJ564" s="56" t="s">
        <v>5125</v>
      </c>
      <c r="CK564" s="56" t="s">
        <v>5622</v>
      </c>
      <c r="CL564" s="56"/>
      <c r="CM564" s="56"/>
      <c r="CN564" s="56"/>
      <c r="CO564" s="58"/>
      <c r="CP564" s="56" t="s">
        <v>5073</v>
      </c>
      <c r="CQ564" s="56"/>
      <c r="CR564" s="58"/>
      <c r="CS564" s="56"/>
      <c r="CT564" s="59"/>
      <c r="CU564" s="60"/>
      <c r="CV564" s="68" t="str">
        <f>FLEET7[[#This Row],[Category]]</f>
        <v>Telehandler</v>
      </c>
      <c r="CW564" s="61" t="str">
        <f t="shared" si="16"/>
        <v>TH-06</v>
      </c>
      <c r="CX564" s="62" t="str">
        <f>IFERROR(TRIM(MID(FLEET7[[#This Row],[Secondary Asset Identifier]], FIND(" - ", FLEET7[[#This Row],[Secondary Asset Identifier]]) + 3, LEN(FLEET7[[#This Row],[Secondary Asset Identifier]]))),FLEET7[[#This Row],[Emp ID]])</f>
        <v/>
      </c>
      <c r="CY564"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4" s="22" t="str">
        <f>FLEET7[[#This Row],[Assigned]]</f>
        <v/>
      </c>
      <c r="DA564" s="62" t="str">
        <f t="shared" si="17"/>
        <v>TH-06</v>
      </c>
    </row>
    <row r="565" spans="1:105" x14ac:dyDescent="0.3">
      <c r="A565" s="55" t="s">
        <v>5060</v>
      </c>
      <c r="B565" s="56" t="s">
        <v>5061</v>
      </c>
      <c r="C565" s="56" t="s">
        <v>125</v>
      </c>
      <c r="D565" s="56" t="s">
        <v>5121</v>
      </c>
      <c r="E565" s="56" t="s">
        <v>4660</v>
      </c>
      <c r="F565" s="56" t="s">
        <v>4661</v>
      </c>
      <c r="G565" s="56">
        <v>2015</v>
      </c>
      <c r="H565" s="56" t="s">
        <v>5174</v>
      </c>
      <c r="I565" s="57" t="s">
        <v>5175</v>
      </c>
      <c r="J565" s="56"/>
      <c r="K565" s="56">
        <v>45789.418148148201</v>
      </c>
      <c r="L565" s="56" t="s">
        <v>5093</v>
      </c>
      <c r="M565" s="56"/>
      <c r="N565" s="56"/>
      <c r="O565" s="56"/>
      <c r="P565" s="56"/>
      <c r="Q565" s="56"/>
      <c r="R565" s="56" t="s">
        <v>8456</v>
      </c>
      <c r="S565" s="56"/>
      <c r="T565" s="56" t="s">
        <v>5067</v>
      </c>
      <c r="U565" s="56" t="s">
        <v>5068</v>
      </c>
      <c r="V565" s="56">
        <v>1007</v>
      </c>
      <c r="W565" s="56">
        <v>5580.6</v>
      </c>
      <c r="X565" s="56">
        <v>5580.6</v>
      </c>
      <c r="Y565" s="56">
        <v>5189</v>
      </c>
      <c r="Z565" s="56">
        <v>5189</v>
      </c>
      <c r="AA565" s="56"/>
      <c r="AB565" s="56" t="s">
        <v>4665</v>
      </c>
      <c r="AC565" s="56"/>
      <c r="AD565" s="56"/>
      <c r="AE565" s="56"/>
      <c r="AF565" s="56"/>
      <c r="AG565" s="56"/>
      <c r="AH565" s="56"/>
      <c r="AI565" s="56"/>
      <c r="AJ565" s="56"/>
      <c r="AK565" s="56"/>
      <c r="AL565" s="56"/>
      <c r="AM565" s="56"/>
      <c r="AN565" s="56"/>
      <c r="AO565" s="56" t="s">
        <v>5070</v>
      </c>
      <c r="AP565" s="56" t="s">
        <v>5071</v>
      </c>
      <c r="AQ565" s="56"/>
      <c r="AR565" s="56">
        <v>0</v>
      </c>
      <c r="AS565" s="56" t="s">
        <v>5879</v>
      </c>
      <c r="AT565" s="56"/>
      <c r="AU565" s="56">
        <v>0</v>
      </c>
      <c r="AV565" s="56">
        <v>0</v>
      </c>
      <c r="AW565" s="56">
        <v>0</v>
      </c>
      <c r="AX565" s="56"/>
      <c r="AY565" s="56"/>
      <c r="AZ565" s="56">
        <v>0</v>
      </c>
      <c r="BA565" s="56">
        <v>0</v>
      </c>
      <c r="BB565" s="56">
        <v>0</v>
      </c>
      <c r="BC565" s="56"/>
      <c r="BD565" s="56"/>
      <c r="BE565" s="56"/>
      <c r="BF565" s="56"/>
      <c r="BG565" s="56"/>
      <c r="BH565" s="56"/>
      <c r="BI565" s="56"/>
      <c r="BJ565" s="56"/>
      <c r="BK565" s="56"/>
      <c r="BL565" s="56"/>
      <c r="BM565" s="56"/>
      <c r="BN565" s="56"/>
      <c r="BO565" s="56"/>
      <c r="BP565" s="56"/>
      <c r="BQ565" s="56"/>
      <c r="BR565" s="56"/>
      <c r="BS565" s="56"/>
      <c r="BT565" s="56"/>
      <c r="BU565" s="56"/>
      <c r="BV565" s="56"/>
      <c r="BW565" s="56"/>
      <c r="BX565" s="56"/>
      <c r="BY565" s="56"/>
      <c r="BZ565" s="56"/>
      <c r="CA565" s="56"/>
      <c r="CB565" s="56"/>
      <c r="CC565" s="56"/>
      <c r="CD565" s="56"/>
      <c r="CE565" s="56"/>
      <c r="CF565" s="56"/>
      <c r="CG565" s="56"/>
      <c r="CH565" s="56"/>
      <c r="CI565" s="56"/>
      <c r="CJ565" s="56" t="s">
        <v>5125</v>
      </c>
      <c r="CK565" s="56" t="s">
        <v>5176</v>
      </c>
      <c r="CL565" s="56"/>
      <c r="CM565" s="56"/>
      <c r="CN565" s="56"/>
      <c r="CO565" s="58"/>
      <c r="CP565" s="56" t="s">
        <v>5073</v>
      </c>
      <c r="CQ565" s="56"/>
      <c r="CR565" s="58"/>
      <c r="CS565" s="56"/>
      <c r="CT565" s="59"/>
      <c r="CU565" s="60"/>
      <c r="CV565" s="68" t="str">
        <f>FLEET7[[#This Row],[Category]]</f>
        <v>Telehandler</v>
      </c>
      <c r="CW565" s="61" t="str">
        <f t="shared" si="16"/>
        <v>TH-07</v>
      </c>
      <c r="CX565" s="62" t="str">
        <f>IFERROR(TRIM(MID(FLEET7[[#This Row],[Secondary Asset Identifier]], FIND(" - ", FLEET7[[#This Row],[Secondary Asset Identifier]]) + 3, LEN(FLEET7[[#This Row],[Secondary Asset Identifier]]))),FLEET7[[#This Row],[Emp ID]])</f>
        <v/>
      </c>
      <c r="CY565"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5" s="22" t="str">
        <f>FLEET7[[#This Row],[Assigned]]</f>
        <v/>
      </c>
      <c r="DA565" s="62" t="str">
        <f t="shared" si="17"/>
        <v>TH-07</v>
      </c>
    </row>
    <row r="566" spans="1:105" x14ac:dyDescent="0.3">
      <c r="A566" s="55" t="s">
        <v>5060</v>
      </c>
      <c r="B566" s="56" t="s">
        <v>5061</v>
      </c>
      <c r="C566" s="56" t="s">
        <v>126</v>
      </c>
      <c r="D566" s="56" t="s">
        <v>5121</v>
      </c>
      <c r="E566" s="56" t="s">
        <v>4660</v>
      </c>
      <c r="F566" s="56" t="s">
        <v>4661</v>
      </c>
      <c r="G566" s="56">
        <v>2013</v>
      </c>
      <c r="H566" s="56" t="s">
        <v>5174</v>
      </c>
      <c r="I566" s="57" t="s">
        <v>5175</v>
      </c>
      <c r="J566" s="56"/>
      <c r="K566" s="56">
        <v>45789.4221875</v>
      </c>
      <c r="L566" s="56" t="s">
        <v>5065</v>
      </c>
      <c r="M566" s="56"/>
      <c r="N566" s="56"/>
      <c r="O566" s="56"/>
      <c r="P566" s="56"/>
      <c r="Q566" s="56"/>
      <c r="R566" s="56" t="s">
        <v>5432</v>
      </c>
      <c r="S566" s="56"/>
      <c r="T566" s="56" t="s">
        <v>5067</v>
      </c>
      <c r="U566" s="56" t="s">
        <v>5068</v>
      </c>
      <c r="V566" s="56">
        <v>1012</v>
      </c>
      <c r="W566" s="56">
        <v>6192.7</v>
      </c>
      <c r="X566" s="56">
        <v>6192.7</v>
      </c>
      <c r="Y566" s="56">
        <v>6111</v>
      </c>
      <c r="Z566" s="56">
        <v>6111</v>
      </c>
      <c r="AA566" s="56"/>
      <c r="AB566" s="56" t="s">
        <v>4666</v>
      </c>
      <c r="AC566" s="56"/>
      <c r="AD566" s="56"/>
      <c r="AE566" s="56"/>
      <c r="AF566" s="56"/>
      <c r="AG566" s="56"/>
      <c r="AH566" s="56"/>
      <c r="AI566" s="56"/>
      <c r="AJ566" s="56"/>
      <c r="AK566" s="56"/>
      <c r="AL566" s="56"/>
      <c r="AM566" s="56"/>
      <c r="AN566" s="56"/>
      <c r="AO566" s="56" t="s">
        <v>5070</v>
      </c>
      <c r="AP566" s="56" t="s">
        <v>5071</v>
      </c>
      <c r="AQ566" s="56"/>
      <c r="AR566" s="56">
        <v>0</v>
      </c>
      <c r="AS566" s="56" t="s">
        <v>5879</v>
      </c>
      <c r="AT566" s="56"/>
      <c r="AU566" s="56">
        <v>0</v>
      </c>
      <c r="AV566" s="56">
        <v>0</v>
      </c>
      <c r="AW566" s="56">
        <v>0</v>
      </c>
      <c r="AX566" s="56"/>
      <c r="AY566" s="56"/>
      <c r="AZ566" s="56">
        <v>0</v>
      </c>
      <c r="BA566" s="56">
        <v>0</v>
      </c>
      <c r="BB566" s="56">
        <v>0</v>
      </c>
      <c r="BC566" s="56"/>
      <c r="BD566" s="56"/>
      <c r="BE566" s="56"/>
      <c r="BF566" s="56"/>
      <c r="BG566" s="56"/>
      <c r="BH566" s="56"/>
      <c r="BI566" s="56"/>
      <c r="BJ566" s="56"/>
      <c r="BK566" s="56"/>
      <c r="BL566" s="56"/>
      <c r="BM566" s="56"/>
      <c r="BN566" s="56"/>
      <c r="BO566" s="56"/>
      <c r="BP566" s="56"/>
      <c r="BQ566" s="56"/>
      <c r="BR566" s="56"/>
      <c r="BS566" s="56"/>
      <c r="BT566" s="56"/>
      <c r="BU566" s="56"/>
      <c r="BV566" s="56"/>
      <c r="BW566" s="56"/>
      <c r="BX566" s="56"/>
      <c r="BY566" s="56"/>
      <c r="BZ566" s="56"/>
      <c r="CA566" s="56"/>
      <c r="CB566" s="56"/>
      <c r="CC566" s="56"/>
      <c r="CD566" s="56"/>
      <c r="CE566" s="56"/>
      <c r="CF566" s="56"/>
      <c r="CG566" s="56"/>
      <c r="CH566" s="56"/>
      <c r="CI566" s="56"/>
      <c r="CJ566" s="56" t="s">
        <v>5125</v>
      </c>
      <c r="CK566" s="56" t="s">
        <v>5611</v>
      </c>
      <c r="CL566" s="56"/>
      <c r="CM566" s="56"/>
      <c r="CN566" s="56"/>
      <c r="CO566" s="58"/>
      <c r="CP566" s="56" t="s">
        <v>5073</v>
      </c>
      <c r="CQ566" s="56"/>
      <c r="CR566" s="58"/>
      <c r="CS566" s="56"/>
      <c r="CT566" s="59"/>
      <c r="CU566" s="60"/>
      <c r="CV566" s="68" t="str">
        <f>FLEET7[[#This Row],[Category]]</f>
        <v>Telehandler</v>
      </c>
      <c r="CW566" s="61" t="str">
        <f t="shared" si="16"/>
        <v>TH-09</v>
      </c>
      <c r="CX566" s="62" t="str">
        <f>IFERROR(TRIM(MID(FLEET7[[#This Row],[Secondary Asset Identifier]], FIND(" - ", FLEET7[[#This Row],[Secondary Asset Identifier]]) + 3, LEN(FLEET7[[#This Row],[Secondary Asset Identifier]]))),FLEET7[[#This Row],[Emp ID]])</f>
        <v/>
      </c>
      <c r="CY566"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6" s="22" t="str">
        <f>FLEET7[[#This Row],[Assigned]]</f>
        <v/>
      </c>
      <c r="DA566" s="62" t="str">
        <f t="shared" si="17"/>
        <v>TH-09</v>
      </c>
    </row>
    <row r="567" spans="1:105" x14ac:dyDescent="0.3">
      <c r="A567" s="55" t="s">
        <v>5060</v>
      </c>
      <c r="B567" s="56" t="s">
        <v>5061</v>
      </c>
      <c r="C567" s="56" t="s">
        <v>480</v>
      </c>
      <c r="D567" s="56" t="s">
        <v>5121</v>
      </c>
      <c r="E567" s="56" t="s">
        <v>4660</v>
      </c>
      <c r="F567" s="56" t="s">
        <v>4668</v>
      </c>
      <c r="G567" s="56">
        <v>2016</v>
      </c>
      <c r="H567" s="56" t="s">
        <v>5174</v>
      </c>
      <c r="I567" s="57"/>
      <c r="J567" s="56"/>
      <c r="K567" s="56">
        <v>45788.466956018499</v>
      </c>
      <c r="L567" s="56" t="s">
        <v>5191</v>
      </c>
      <c r="M567" s="56"/>
      <c r="N567" s="56"/>
      <c r="O567" s="56"/>
      <c r="P567" s="56"/>
      <c r="Q567" s="56"/>
      <c r="R567" s="56" t="s">
        <v>5066</v>
      </c>
      <c r="S567" s="56"/>
      <c r="T567" s="56" t="s">
        <v>5067</v>
      </c>
      <c r="U567" s="56" t="s">
        <v>1456</v>
      </c>
      <c r="V567" s="56">
        <v>467</v>
      </c>
      <c r="W567" s="56">
        <v>386.8</v>
      </c>
      <c r="X567" s="56">
        <v>386.8</v>
      </c>
      <c r="Y567" s="56">
        <v>2716</v>
      </c>
      <c r="Z567" s="56">
        <v>2716</v>
      </c>
      <c r="AA567" s="56"/>
      <c r="AB567" s="56" t="s">
        <v>4667</v>
      </c>
      <c r="AC567" s="56"/>
      <c r="AD567" s="56"/>
      <c r="AE567" s="56"/>
      <c r="AF567" s="56"/>
      <c r="AG567" s="56"/>
      <c r="AH567" s="56"/>
      <c r="AI567" s="56"/>
      <c r="AJ567" s="56"/>
      <c r="AK567" s="56"/>
      <c r="AL567" s="56"/>
      <c r="AM567" s="56"/>
      <c r="AN567" s="56"/>
      <c r="AO567" s="56" t="s">
        <v>5070</v>
      </c>
      <c r="AP567" s="56"/>
      <c r="AQ567" s="56">
        <v>0</v>
      </c>
      <c r="AR567" s="56">
        <v>0</v>
      </c>
      <c r="AS567" s="56" t="s">
        <v>5879</v>
      </c>
      <c r="AT567" s="56">
        <v>0</v>
      </c>
      <c r="AU567" s="56">
        <v>0</v>
      </c>
      <c r="AV567" s="56">
        <v>0</v>
      </c>
      <c r="AW567" s="56">
        <v>0</v>
      </c>
      <c r="AX567" s="56"/>
      <c r="AY567" s="56"/>
      <c r="AZ567" s="56"/>
      <c r="BA567" s="56"/>
      <c r="BB567" s="56"/>
      <c r="BC567" s="56"/>
      <c r="BD567" s="56"/>
      <c r="BE567" s="56"/>
      <c r="BF567" s="56"/>
      <c r="BG567" s="56"/>
      <c r="BH567" s="56"/>
      <c r="BI567" s="56"/>
      <c r="BJ567" s="56"/>
      <c r="BK567" s="56"/>
      <c r="BL567" s="56"/>
      <c r="BM567" s="56"/>
      <c r="BN567" s="56"/>
      <c r="BO567" s="56"/>
      <c r="BP567" s="56"/>
      <c r="BQ567" s="56"/>
      <c r="BR567" s="56"/>
      <c r="BS567" s="56"/>
      <c r="BT567" s="56"/>
      <c r="BU567" s="56"/>
      <c r="BV567" s="56"/>
      <c r="BW567" s="56"/>
      <c r="BX567" s="56"/>
      <c r="BY567" s="56"/>
      <c r="BZ567" s="56"/>
      <c r="CA567" s="56"/>
      <c r="CB567" s="56"/>
      <c r="CC567" s="56"/>
      <c r="CD567" s="56"/>
      <c r="CE567" s="56"/>
      <c r="CF567" s="56"/>
      <c r="CG567" s="56"/>
      <c r="CH567" s="56"/>
      <c r="CI567" s="56"/>
      <c r="CJ567" s="56" t="s">
        <v>5125</v>
      </c>
      <c r="CK567" s="56" t="s">
        <v>5675</v>
      </c>
      <c r="CL567" s="56"/>
      <c r="CM567" s="56"/>
      <c r="CN567" s="56"/>
      <c r="CO567" s="58"/>
      <c r="CP567" s="56" t="s">
        <v>5079</v>
      </c>
      <c r="CQ567" s="56"/>
      <c r="CR567" s="58"/>
      <c r="CS567" s="56"/>
      <c r="CT567" s="59"/>
      <c r="CU567" s="60"/>
      <c r="CV567" s="68" t="str">
        <f>FLEET7[[#This Row],[Category]]</f>
        <v>Telehandler</v>
      </c>
      <c r="CW567" s="61" t="str">
        <f t="shared" si="16"/>
        <v>TH-10</v>
      </c>
      <c r="CX567" s="62" t="str">
        <f>IFERROR(TRIM(MID(FLEET7[[#This Row],[Secondary Asset Identifier]], FIND(" - ", FLEET7[[#This Row],[Secondary Asset Identifier]]) + 3, LEN(FLEET7[[#This Row],[Secondary Asset Identifier]]))),FLEET7[[#This Row],[Emp ID]])</f>
        <v/>
      </c>
      <c r="CY567"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7" s="22" t="str">
        <f>FLEET7[[#This Row],[Assigned]]</f>
        <v/>
      </c>
      <c r="DA567" s="62" t="str">
        <f t="shared" si="17"/>
        <v>TH-10</v>
      </c>
    </row>
    <row r="568" spans="1:105" x14ac:dyDescent="0.3">
      <c r="A568" s="55" t="s">
        <v>5060</v>
      </c>
      <c r="B568" s="56" t="s">
        <v>5061</v>
      </c>
      <c r="C568" s="56" t="s">
        <v>6005</v>
      </c>
      <c r="D568" s="56" t="s">
        <v>5121</v>
      </c>
      <c r="E568" s="56" t="s">
        <v>4481</v>
      </c>
      <c r="F568" s="56" t="s">
        <v>6006</v>
      </c>
      <c r="G568" s="56">
        <v>2017</v>
      </c>
      <c r="H568" s="56" t="s">
        <v>5174</v>
      </c>
      <c r="I568" s="57"/>
      <c r="J568" s="56"/>
      <c r="K568" s="56">
        <v>45787.576122685197</v>
      </c>
      <c r="L568" s="56" t="s">
        <v>5191</v>
      </c>
      <c r="M568" s="56"/>
      <c r="N568" s="56"/>
      <c r="O568" s="56"/>
      <c r="P568" s="56"/>
      <c r="Q568" s="56"/>
      <c r="R568" s="56" t="s">
        <v>7625</v>
      </c>
      <c r="S568" s="56"/>
      <c r="T568" s="56" t="s">
        <v>5067</v>
      </c>
      <c r="U568" s="56" t="s">
        <v>1507</v>
      </c>
      <c r="V568" s="56">
        <v>259</v>
      </c>
      <c r="W568" s="56">
        <v>96.1</v>
      </c>
      <c r="X568" s="56">
        <v>96.1</v>
      </c>
      <c r="Y568" s="56">
        <v>1768</v>
      </c>
      <c r="Z568" s="56">
        <v>1768</v>
      </c>
      <c r="AA568" s="56"/>
      <c r="AB568" s="56" t="s">
        <v>7635</v>
      </c>
      <c r="AC568" s="56"/>
      <c r="AD568" s="56"/>
      <c r="AE568" s="56"/>
      <c r="AF568" s="56"/>
      <c r="AG568" s="56"/>
      <c r="AH568" s="56"/>
      <c r="AI568" s="56"/>
      <c r="AJ568" s="56"/>
      <c r="AK568" s="56"/>
      <c r="AL568" s="56"/>
      <c r="AM568" s="56"/>
      <c r="AN568" s="56"/>
      <c r="AO568" s="56" t="s">
        <v>5070</v>
      </c>
      <c r="AP568" s="56"/>
      <c r="AQ568" s="56">
        <v>0</v>
      </c>
      <c r="AR568" s="56">
        <v>0</v>
      </c>
      <c r="AS568" s="56" t="s">
        <v>5879</v>
      </c>
      <c r="AT568" s="56">
        <v>0</v>
      </c>
      <c r="AU568" s="56">
        <v>0</v>
      </c>
      <c r="AV568" s="56">
        <v>0</v>
      </c>
      <c r="AW568" s="56">
        <v>0</v>
      </c>
      <c r="AX568" s="56"/>
      <c r="AY568" s="56"/>
      <c r="AZ568" s="56"/>
      <c r="BA568" s="56"/>
      <c r="BB568" s="56"/>
      <c r="BC568" s="56"/>
      <c r="BD568" s="56"/>
      <c r="BE568" s="56"/>
      <c r="BF568" s="56"/>
      <c r="BG568" s="56"/>
      <c r="BH568" s="56"/>
      <c r="BI568" s="56"/>
      <c r="BJ568" s="56"/>
      <c r="BK568" s="56"/>
      <c r="BL568" s="56"/>
      <c r="BM568" s="56"/>
      <c r="BN568" s="56"/>
      <c r="BO568" s="56"/>
      <c r="BP568" s="56"/>
      <c r="BQ568" s="56"/>
      <c r="BR568" s="56"/>
      <c r="BS568" s="56"/>
      <c r="BT568" s="56"/>
      <c r="BU568" s="56"/>
      <c r="BV568" s="56"/>
      <c r="BW568" s="56"/>
      <c r="BX568" s="56"/>
      <c r="BY568" s="56"/>
      <c r="BZ568" s="56"/>
      <c r="CA568" s="56"/>
      <c r="CB568" s="56"/>
      <c r="CC568" s="56"/>
      <c r="CD568" s="56"/>
      <c r="CE568" s="56"/>
      <c r="CF568" s="56"/>
      <c r="CG568" s="56"/>
      <c r="CH568" s="56"/>
      <c r="CI568" s="56"/>
      <c r="CJ568" s="56" t="s">
        <v>5125</v>
      </c>
      <c r="CK568" s="56" t="s">
        <v>6007</v>
      </c>
      <c r="CL568" s="56"/>
      <c r="CM568" s="56"/>
      <c r="CN568" s="56"/>
      <c r="CO568" s="58"/>
      <c r="CP568" s="56" t="s">
        <v>5079</v>
      </c>
      <c r="CQ568" s="56"/>
      <c r="CR568" s="58"/>
      <c r="CS568" s="56"/>
      <c r="CT568" s="59"/>
      <c r="CU568" s="60"/>
      <c r="CV568" s="68" t="str">
        <f>FLEET7[[#This Row],[Category]]</f>
        <v>Telehandler</v>
      </c>
      <c r="CW568" s="61" t="str">
        <f t="shared" si="16"/>
        <v>TH-11</v>
      </c>
      <c r="CX568" s="62" t="str">
        <f>IFERROR(TRIM(MID(FLEET7[[#This Row],[Secondary Asset Identifier]], FIND(" - ", FLEET7[[#This Row],[Secondary Asset Identifier]]) + 3, LEN(FLEET7[[#This Row],[Secondary Asset Identifier]]))),FLEET7[[#This Row],[Emp ID]])</f>
        <v/>
      </c>
      <c r="CY568"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8" s="22" t="str">
        <f>FLEET7[[#This Row],[Assigned]]</f>
        <v/>
      </c>
      <c r="DA568" s="62" t="str">
        <f t="shared" si="17"/>
        <v>TH-11</v>
      </c>
    </row>
    <row r="569" spans="1:105" x14ac:dyDescent="0.3">
      <c r="A569" s="55" t="s">
        <v>5060</v>
      </c>
      <c r="B569" s="56" t="s">
        <v>5061</v>
      </c>
      <c r="C569" s="56" t="s">
        <v>7788</v>
      </c>
      <c r="D569" s="56" t="s">
        <v>5121</v>
      </c>
      <c r="E569" s="56" t="s">
        <v>4660</v>
      </c>
      <c r="F569" s="56" t="s">
        <v>7789</v>
      </c>
      <c r="G569" s="56">
        <v>2016</v>
      </c>
      <c r="H569" s="56" t="s">
        <v>5174</v>
      </c>
      <c r="I569" s="57"/>
      <c r="J569" s="56"/>
      <c r="K569" s="56">
        <v>45788.547604166699</v>
      </c>
      <c r="L569" s="56" t="s">
        <v>5191</v>
      </c>
      <c r="M569" s="56"/>
      <c r="N569" s="56"/>
      <c r="O569" s="56"/>
      <c r="P569" s="56"/>
      <c r="Q569" s="56"/>
      <c r="R569" s="56" t="s">
        <v>5066</v>
      </c>
      <c r="S569" s="56"/>
      <c r="T569" s="56" t="s">
        <v>5067</v>
      </c>
      <c r="U569" s="56" t="s">
        <v>7653</v>
      </c>
      <c r="V569" s="56">
        <v>144</v>
      </c>
      <c r="W569" s="56">
        <v>38.4</v>
      </c>
      <c r="X569" s="56">
        <v>38.4</v>
      </c>
      <c r="Y569" s="56">
        <v>3704</v>
      </c>
      <c r="Z569" s="56">
        <v>3704</v>
      </c>
      <c r="AA569" s="56"/>
      <c r="AB569" s="56" t="s">
        <v>7790</v>
      </c>
      <c r="AC569" s="56"/>
      <c r="AD569" s="56"/>
      <c r="AE569" s="56"/>
      <c r="AF569" s="56"/>
      <c r="AG569" s="56"/>
      <c r="AH569" s="56"/>
      <c r="AI569" s="56"/>
      <c r="AJ569" s="56"/>
      <c r="AK569" s="56"/>
      <c r="AL569" s="56"/>
      <c r="AM569" s="56"/>
      <c r="AN569" s="56"/>
      <c r="AO569" s="56" t="s">
        <v>5070</v>
      </c>
      <c r="AP569" s="56"/>
      <c r="AQ569" s="56">
        <v>0</v>
      </c>
      <c r="AR569" s="56">
        <v>0</v>
      </c>
      <c r="AS569" s="56" t="s">
        <v>5879</v>
      </c>
      <c r="AT569" s="56">
        <v>0</v>
      </c>
      <c r="AU569" s="56">
        <v>0</v>
      </c>
      <c r="AV569" s="56">
        <v>0</v>
      </c>
      <c r="AW569" s="56">
        <v>0</v>
      </c>
      <c r="AX569" s="56"/>
      <c r="AY569" s="56"/>
      <c r="AZ569" s="56"/>
      <c r="BA569" s="56"/>
      <c r="BB569" s="56"/>
      <c r="BC569" s="56"/>
      <c r="BD569" s="56"/>
      <c r="BE569" s="56"/>
      <c r="BF569" s="56"/>
      <c r="BG569" s="56"/>
      <c r="BH569" s="56"/>
      <c r="BI569" s="56"/>
      <c r="BJ569" s="56"/>
      <c r="BK569" s="56"/>
      <c r="BL569" s="56"/>
      <c r="BM569" s="56"/>
      <c r="BN569" s="56"/>
      <c r="BO569" s="56"/>
      <c r="BP569" s="56"/>
      <c r="BQ569" s="56"/>
      <c r="BR569" s="56"/>
      <c r="BS569" s="56"/>
      <c r="BT569" s="56"/>
      <c r="BU569" s="56"/>
      <c r="BV569" s="56"/>
      <c r="BW569" s="56"/>
      <c r="BX569" s="56"/>
      <c r="BY569" s="56"/>
      <c r="BZ569" s="56"/>
      <c r="CA569" s="56"/>
      <c r="CB569" s="56"/>
      <c r="CC569" s="56"/>
      <c r="CD569" s="56"/>
      <c r="CE569" s="56"/>
      <c r="CF569" s="56"/>
      <c r="CG569" s="56"/>
      <c r="CH569" s="56"/>
      <c r="CI569" s="56"/>
      <c r="CJ569" s="56" t="s">
        <v>5125</v>
      </c>
      <c r="CK569" s="56" t="s">
        <v>7791</v>
      </c>
      <c r="CL569" s="56"/>
      <c r="CM569" s="56"/>
      <c r="CN569" s="56"/>
      <c r="CO569" s="58"/>
      <c r="CP569" s="56" t="s">
        <v>5079</v>
      </c>
      <c r="CQ569" s="56"/>
      <c r="CR569" s="58"/>
      <c r="CS569" s="56"/>
      <c r="CT569" s="59"/>
      <c r="CU569" s="60"/>
      <c r="CV569" s="68" t="str">
        <f>FLEET7[[#This Row],[Category]]</f>
        <v>Telehandler</v>
      </c>
      <c r="CW569" s="61" t="str">
        <f t="shared" si="16"/>
        <v>TH-12</v>
      </c>
      <c r="CX569" s="62" t="str">
        <f>IFERROR(TRIM(MID(FLEET7[[#This Row],[Secondary Asset Identifier]], FIND(" - ", FLEET7[[#This Row],[Secondary Asset Identifier]]) + 3, LEN(FLEET7[[#This Row],[Secondary Asset Identifier]]))),FLEET7[[#This Row],[Emp ID]])</f>
        <v/>
      </c>
      <c r="CY569"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69" s="22" t="str">
        <f>FLEET7[[#This Row],[Assigned]]</f>
        <v/>
      </c>
      <c r="DA569" s="62" t="str">
        <f t="shared" si="17"/>
        <v>TH-12</v>
      </c>
    </row>
    <row r="570" spans="1:105" x14ac:dyDescent="0.3">
      <c r="A570" s="17" t="s">
        <v>5060</v>
      </c>
      <c r="B570" s="18" t="s">
        <v>5061</v>
      </c>
      <c r="C570" s="18" t="s">
        <v>8335</v>
      </c>
      <c r="D570" s="18" t="s">
        <v>5230</v>
      </c>
      <c r="E570" s="18" t="s">
        <v>8336</v>
      </c>
      <c r="F570" s="18" t="s">
        <v>8337</v>
      </c>
      <c r="G570" s="18">
        <v>2024</v>
      </c>
      <c r="H570" s="18" t="s">
        <v>5787</v>
      </c>
      <c r="I570" s="19"/>
      <c r="J570" s="18"/>
      <c r="K570" s="20"/>
      <c r="L570" s="18"/>
      <c r="M570" s="18"/>
      <c r="N570" s="18"/>
      <c r="O570" s="18"/>
      <c r="P570" s="18"/>
      <c r="Q570" s="18"/>
      <c r="R570" s="18"/>
      <c r="S570" s="18"/>
      <c r="T570" s="18" t="s">
        <v>5067</v>
      </c>
      <c r="U570" s="18" t="s">
        <v>5232</v>
      </c>
      <c r="V570" s="18"/>
      <c r="W570" s="18"/>
      <c r="X570" s="18"/>
      <c r="Y570" s="18"/>
      <c r="Z570" s="18"/>
      <c r="AA570" s="18" t="s">
        <v>8338</v>
      </c>
      <c r="AB570" s="18" t="s">
        <v>8339</v>
      </c>
      <c r="AC570" s="18"/>
      <c r="AD570" s="18" t="s">
        <v>8340</v>
      </c>
      <c r="AE570" s="18" t="s">
        <v>5069</v>
      </c>
      <c r="AF570" s="18"/>
      <c r="AG570" s="18"/>
      <c r="AH570" s="19" t="s">
        <v>8341</v>
      </c>
      <c r="AI570" s="18"/>
      <c r="AJ570" s="18"/>
      <c r="AK570" s="18"/>
      <c r="AL570" s="18"/>
      <c r="AM570" s="18"/>
      <c r="AN570" s="18"/>
      <c r="AO570" s="18" t="s">
        <v>5070</v>
      </c>
      <c r="AP570" s="18"/>
      <c r="AQ570" s="18">
        <v>0</v>
      </c>
      <c r="AR570" s="18">
        <v>0</v>
      </c>
      <c r="AS570" s="18" t="s">
        <v>5879</v>
      </c>
      <c r="AT570" s="18">
        <v>0</v>
      </c>
      <c r="AU570" s="18">
        <v>0</v>
      </c>
      <c r="AV570" s="18">
        <v>0</v>
      </c>
      <c r="AW570" s="18">
        <v>0</v>
      </c>
      <c r="AX570" s="18"/>
      <c r="AY570" s="18" t="s">
        <v>8342</v>
      </c>
      <c r="AZ570" s="18">
        <v>119759.14</v>
      </c>
      <c r="BA570" s="18"/>
      <c r="BB570" s="18"/>
      <c r="BC570" s="18"/>
      <c r="BD570" s="18"/>
      <c r="BE570" s="18"/>
      <c r="BF570" s="18"/>
      <c r="BG570" s="18"/>
      <c r="BH570" s="18"/>
      <c r="BI570" s="18"/>
      <c r="BJ570" s="18"/>
      <c r="BK570" s="18"/>
      <c r="BL570" s="18"/>
      <c r="BM570" s="18"/>
      <c r="BN570" s="18"/>
      <c r="BO570" s="18"/>
      <c r="BP570" s="18"/>
      <c r="BQ570" s="18"/>
      <c r="BR570" s="18"/>
      <c r="BS570" s="18"/>
      <c r="BT570" s="18"/>
      <c r="BU570" s="18"/>
      <c r="BV570" s="18"/>
      <c r="BW570" s="18"/>
      <c r="BX570" s="18"/>
      <c r="BY570" s="18"/>
      <c r="BZ570" s="18"/>
      <c r="CA570" s="18"/>
      <c r="CB570" s="18"/>
      <c r="CC570" s="18"/>
      <c r="CD570" s="18"/>
      <c r="CE570" s="18"/>
      <c r="CF570" s="18"/>
      <c r="CG570" s="18"/>
      <c r="CH570" s="18"/>
      <c r="CI570" s="18"/>
      <c r="CJ570" s="18"/>
      <c r="CK570" s="18"/>
      <c r="CL570" s="18"/>
      <c r="CM570" s="18"/>
      <c r="CN570" s="18"/>
      <c r="CO570" s="21">
        <v>46081</v>
      </c>
      <c r="CP570" s="21" t="s">
        <v>5079</v>
      </c>
      <c r="CQ570" s="18"/>
      <c r="CR570" s="21"/>
      <c r="CS570" s="18"/>
      <c r="CT570" s="31"/>
      <c r="CU570" s="33"/>
      <c r="CV570" s="67" t="str">
        <f>FLEET7[[#This Row],[Category]]</f>
        <v>Vacuum Trailer</v>
      </c>
      <c r="CW570" s="69" t="str">
        <f t="shared" si="16"/>
        <v>VT-01</v>
      </c>
      <c r="CX570" s="22" t="str">
        <f>IFERROR(TRIM(MID(FLEET7[[#This Row],[Secondary Asset Identifier]], FIND(" - ", FLEET7[[#This Row],[Secondary Asset Identifier]]) + 3, LEN(FLEET7[[#This Row],[Secondary Asset Identifier]]))),FLEET7[[#This Row],[Emp ID]])</f>
        <v>LP873</v>
      </c>
      <c r="CY570" s="2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LP873</v>
      </c>
      <c r="CZ570" s="22" t="str">
        <f>FLEET7[[#This Row],[Assigned]]</f>
        <v>LP873</v>
      </c>
      <c r="DA570" s="22" t="str">
        <f t="shared" si="17"/>
        <v>VT-01</v>
      </c>
    </row>
    <row r="571" spans="1:105" x14ac:dyDescent="0.3">
      <c r="A571" s="55" t="s">
        <v>5060</v>
      </c>
      <c r="B571" s="56" t="s">
        <v>5061</v>
      </c>
      <c r="C571" s="56" t="s">
        <v>4669</v>
      </c>
      <c r="D571" s="56" t="s">
        <v>5230</v>
      </c>
      <c r="E571" s="56" t="s">
        <v>4671</v>
      </c>
      <c r="F571" s="56" t="s">
        <v>8011</v>
      </c>
      <c r="G571" s="56">
        <v>2017</v>
      </c>
      <c r="H571" s="56" t="s">
        <v>5787</v>
      </c>
      <c r="I571" s="57"/>
      <c r="J571" s="56"/>
      <c r="K571" s="56">
        <v>45789.028668981497</v>
      </c>
      <c r="L571" s="56" t="s">
        <v>5191</v>
      </c>
      <c r="M571" s="56"/>
      <c r="N571" s="56"/>
      <c r="O571" s="56"/>
      <c r="P571" s="56"/>
      <c r="Q571" s="56"/>
      <c r="R571" s="56" t="s">
        <v>5066</v>
      </c>
      <c r="S571" s="56"/>
      <c r="T571" s="56" t="s">
        <v>5067</v>
      </c>
      <c r="U571" s="56" t="s">
        <v>5232</v>
      </c>
      <c r="V571" s="56">
        <v>106</v>
      </c>
      <c r="W571" s="56">
        <v>0</v>
      </c>
      <c r="X571" s="56">
        <v>0</v>
      </c>
      <c r="Y571" s="56">
        <v>0</v>
      </c>
      <c r="Z571" s="56">
        <v>0</v>
      </c>
      <c r="AA571" s="56" t="s">
        <v>4669</v>
      </c>
      <c r="AB571" s="56" t="s">
        <v>4670</v>
      </c>
      <c r="AC571" s="56" t="s">
        <v>8012</v>
      </c>
      <c r="AD571" s="56" t="s">
        <v>6008</v>
      </c>
      <c r="AE571" s="56" t="s">
        <v>5069</v>
      </c>
      <c r="AF571" s="56"/>
      <c r="AG571" s="56"/>
      <c r="AH571" s="56"/>
      <c r="AI571" s="56"/>
      <c r="AJ571" s="56"/>
      <c r="AK571" s="56"/>
      <c r="AL571" s="56"/>
      <c r="AM571" s="56"/>
      <c r="AN571" s="56"/>
      <c r="AO571" s="56" t="s">
        <v>5070</v>
      </c>
      <c r="AP571" s="56" t="s">
        <v>5071</v>
      </c>
      <c r="AQ571" s="56">
        <v>0</v>
      </c>
      <c r="AR571" s="56">
        <v>0</v>
      </c>
      <c r="AS571" s="56" t="s">
        <v>5879</v>
      </c>
      <c r="AT571" s="56">
        <v>0</v>
      </c>
      <c r="AU571" s="56">
        <v>0</v>
      </c>
      <c r="AV571" s="56">
        <v>0</v>
      </c>
      <c r="AW571" s="56">
        <v>0</v>
      </c>
      <c r="AX571" s="56"/>
      <c r="AY571" s="56"/>
      <c r="AZ571" s="56"/>
      <c r="BA571" s="56"/>
      <c r="BB571" s="56"/>
      <c r="BC571" s="56"/>
      <c r="BD571" s="56"/>
      <c r="BE571" s="56"/>
      <c r="BF571" s="56"/>
      <c r="BG571" s="56"/>
      <c r="BH571" s="56"/>
      <c r="BI571" s="56"/>
      <c r="BJ571" s="56"/>
      <c r="BK571" s="56"/>
      <c r="BL571" s="56"/>
      <c r="BM571" s="56"/>
      <c r="BN571" s="56"/>
      <c r="BO571" s="56"/>
      <c r="BP571" s="56"/>
      <c r="BQ571" s="56"/>
      <c r="BR571" s="56"/>
      <c r="BS571" s="56"/>
      <c r="BT571" s="56"/>
      <c r="BU571" s="56"/>
      <c r="BV571" s="56"/>
      <c r="BW571" s="56"/>
      <c r="BX571" s="56"/>
      <c r="BY571" s="56"/>
      <c r="BZ571" s="56"/>
      <c r="CA571" s="56"/>
      <c r="CB571" s="56"/>
      <c r="CC571" s="56"/>
      <c r="CD571" s="56"/>
      <c r="CE571" s="56"/>
      <c r="CF571" s="56"/>
      <c r="CG571" s="56"/>
      <c r="CH571" s="56"/>
      <c r="CI571" s="56"/>
      <c r="CJ571" s="56" t="s">
        <v>5282</v>
      </c>
      <c r="CK571" s="56" t="s">
        <v>8013</v>
      </c>
      <c r="CL571" s="56"/>
      <c r="CM571" s="56"/>
      <c r="CN571" s="56"/>
      <c r="CO571" s="58">
        <v>45900</v>
      </c>
      <c r="CP571" s="56" t="s">
        <v>5079</v>
      </c>
      <c r="CQ571" s="56"/>
      <c r="CR571" s="58"/>
      <c r="CS571" s="56"/>
      <c r="CT571" s="59"/>
      <c r="CU571" s="60"/>
      <c r="CV571" s="68" t="str">
        <f>FLEET7[[#This Row],[Category]]</f>
        <v>Vacuum Trailer</v>
      </c>
      <c r="CW571" s="61" t="str">
        <f t="shared" ref="CW571:CW581" si="18">TRIM(LEFT($C571, FIND("(", $C571 &amp; "(") - 1))</f>
        <v>VT-01S</v>
      </c>
      <c r="CX571" s="62" t="str">
        <f>IFERROR(TRIM(MID(FLEET7[[#This Row],[Secondary Asset Identifier]], FIND(" - ", FLEET7[[#This Row],[Secondary Asset Identifier]]) + 3, LEN(FLEET7[[#This Row],[Secondary Asset Identifier]]))),FLEET7[[#This Row],[Emp ID]])</f>
        <v/>
      </c>
      <c r="CY571"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1" s="62" t="str">
        <f>FLEET7[[#This Row],[Assigned]]</f>
        <v/>
      </c>
      <c r="DA571" s="62" t="str">
        <f t="shared" ref="DA571:DA581" si="19">TRIM(LEFT($C571, FIND("(", $C571 &amp; "(") - 1))</f>
        <v>VT-01S</v>
      </c>
    </row>
    <row r="572" spans="1:105" x14ac:dyDescent="0.3">
      <c r="A572" s="55" t="s">
        <v>5060</v>
      </c>
      <c r="B572" s="56" t="s">
        <v>5061</v>
      </c>
      <c r="C572" s="56" t="s">
        <v>8014</v>
      </c>
      <c r="D572" s="56" t="s">
        <v>5121</v>
      </c>
      <c r="E572" s="56" t="s">
        <v>4503</v>
      </c>
      <c r="F572" s="56" t="s">
        <v>8015</v>
      </c>
      <c r="G572" s="56">
        <v>2024</v>
      </c>
      <c r="H572" s="56" t="s">
        <v>5281</v>
      </c>
      <c r="I572" s="57"/>
      <c r="J572" s="56"/>
      <c r="K572" s="56">
        <v>45788.961157407401</v>
      </c>
      <c r="L572" s="56" t="s">
        <v>5191</v>
      </c>
      <c r="M572" s="56"/>
      <c r="N572" s="56"/>
      <c r="O572" s="56"/>
      <c r="P572" s="56"/>
      <c r="Q572" s="56"/>
      <c r="R572" s="56" t="s">
        <v>8599</v>
      </c>
      <c r="S572" s="56"/>
      <c r="T572" s="56" t="s">
        <v>5067</v>
      </c>
      <c r="U572" s="56" t="s">
        <v>5232</v>
      </c>
      <c r="V572" s="56">
        <v>118</v>
      </c>
      <c r="W572" s="56">
        <v>0</v>
      </c>
      <c r="X572" s="56">
        <v>0</v>
      </c>
      <c r="Y572" s="56">
        <v>0</v>
      </c>
      <c r="Z572" s="56">
        <v>0</v>
      </c>
      <c r="AA572" s="56"/>
      <c r="AB572" s="56" t="s">
        <v>8016</v>
      </c>
      <c r="AC572" s="56"/>
      <c r="AD572" s="56"/>
      <c r="AE572" s="56"/>
      <c r="AF572" s="56"/>
      <c r="AG572" s="56"/>
      <c r="AH572" s="56"/>
      <c r="AI572" s="56"/>
      <c r="AJ572" s="56"/>
      <c r="AK572" s="56"/>
      <c r="AL572" s="56"/>
      <c r="AM572" s="56"/>
      <c r="AN572" s="56"/>
      <c r="AO572" s="56" t="s">
        <v>5070</v>
      </c>
      <c r="AP572" s="56"/>
      <c r="AQ572" s="56">
        <v>0</v>
      </c>
      <c r="AR572" s="56">
        <v>0</v>
      </c>
      <c r="AS572" s="56" t="s">
        <v>5879</v>
      </c>
      <c r="AT572" s="56">
        <v>0</v>
      </c>
      <c r="AU572" s="56">
        <v>0</v>
      </c>
      <c r="AV572" s="56">
        <v>0</v>
      </c>
      <c r="AW572" s="56">
        <v>0</v>
      </c>
      <c r="AX572" s="56"/>
      <c r="AY572" s="56"/>
      <c r="AZ572" s="56"/>
      <c r="BA572" s="56"/>
      <c r="BB572" s="56"/>
      <c r="BC572" s="56"/>
      <c r="BD572" s="56"/>
      <c r="BE572" s="56"/>
      <c r="BF572" s="56"/>
      <c r="BG572" s="56"/>
      <c r="BH572" s="56"/>
      <c r="BI572" s="56"/>
      <c r="BJ572" s="56"/>
      <c r="BK572" s="56"/>
      <c r="BL572" s="56"/>
      <c r="BM572" s="56"/>
      <c r="BN572" s="56"/>
      <c r="BO572" s="56"/>
      <c r="BP572" s="56"/>
      <c r="BQ572" s="56"/>
      <c r="BR572" s="56"/>
      <c r="BS572" s="56"/>
      <c r="BT572" s="56"/>
      <c r="BU572" s="56"/>
      <c r="BV572" s="56"/>
      <c r="BW572" s="56"/>
      <c r="BX572" s="56"/>
      <c r="BY572" s="56"/>
      <c r="BZ572" s="56"/>
      <c r="CA572" s="56"/>
      <c r="CB572" s="56"/>
      <c r="CC572" s="56"/>
      <c r="CD572" s="56"/>
      <c r="CE572" s="56"/>
      <c r="CF572" s="56"/>
      <c r="CG572" s="56"/>
      <c r="CH572" s="56"/>
      <c r="CI572" s="56"/>
      <c r="CJ572" s="56" t="s">
        <v>5282</v>
      </c>
      <c r="CK572" s="56" t="s">
        <v>8017</v>
      </c>
      <c r="CL572" s="56"/>
      <c r="CM572" s="56"/>
      <c r="CN572" s="56"/>
      <c r="CO572" s="58"/>
      <c r="CP572" s="56" t="s">
        <v>5079</v>
      </c>
      <c r="CQ572" s="56"/>
      <c r="CR572" s="58"/>
      <c r="CS572" s="56"/>
      <c r="CT572" s="59"/>
      <c r="CU572" s="60"/>
      <c r="CV572" s="68" t="str">
        <f>FLEET7[[#This Row],[Category]]</f>
        <v>Welder</v>
      </c>
      <c r="CW572" s="61" t="str">
        <f t="shared" si="18"/>
        <v>WEL-01S</v>
      </c>
      <c r="CX572" s="62" t="str">
        <f>IFERROR(TRIM(MID(FLEET7[[#This Row],[Secondary Asset Identifier]], FIND(" - ", FLEET7[[#This Row],[Secondary Asset Identifier]]) + 3, LEN(FLEET7[[#This Row],[Secondary Asset Identifier]]))),FLEET7[[#This Row],[Emp ID]])</f>
        <v/>
      </c>
      <c r="CY572"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2" s="62" t="str">
        <f>FLEET7[[#This Row],[Assigned]]</f>
        <v/>
      </c>
      <c r="DA572" s="62" t="str">
        <f t="shared" si="19"/>
        <v>WEL-01S</v>
      </c>
    </row>
    <row r="573" spans="1:105" x14ac:dyDescent="0.3">
      <c r="A573" s="55" t="s">
        <v>5060</v>
      </c>
      <c r="B573" s="56" t="s">
        <v>5061</v>
      </c>
      <c r="C573" s="56" t="s">
        <v>3774</v>
      </c>
      <c r="D573" s="56" t="s">
        <v>5121</v>
      </c>
      <c r="E573" s="56" t="s">
        <v>4673</v>
      </c>
      <c r="F573" s="56" t="s">
        <v>4674</v>
      </c>
      <c r="G573" s="56">
        <v>2024</v>
      </c>
      <c r="H573" s="56" t="s">
        <v>5281</v>
      </c>
      <c r="I573" s="57"/>
      <c r="J573" s="56"/>
      <c r="K573" s="56">
        <v>45789.288124999999</v>
      </c>
      <c r="L573" s="56" t="s">
        <v>5191</v>
      </c>
      <c r="M573" s="56"/>
      <c r="N573" s="56"/>
      <c r="O573" s="56"/>
      <c r="P573" s="56"/>
      <c r="Q573" s="56"/>
      <c r="R573" s="56" t="s">
        <v>7755</v>
      </c>
      <c r="S573" s="56"/>
      <c r="T573" s="56" t="s">
        <v>5067</v>
      </c>
      <c r="U573" s="56" t="s">
        <v>5232</v>
      </c>
      <c r="V573" s="56">
        <v>307</v>
      </c>
      <c r="W573" s="56">
        <v>0</v>
      </c>
      <c r="X573" s="56">
        <v>0</v>
      </c>
      <c r="Y573" s="56">
        <v>0</v>
      </c>
      <c r="Z573" s="56">
        <v>0</v>
      </c>
      <c r="AA573" s="56"/>
      <c r="AB573" s="56" t="s">
        <v>4672</v>
      </c>
      <c r="AC573" s="56"/>
      <c r="AD573" s="56"/>
      <c r="AE573" s="56"/>
      <c r="AF573" s="56"/>
      <c r="AG573" s="56"/>
      <c r="AH573" s="56"/>
      <c r="AI573" s="56"/>
      <c r="AJ573" s="56"/>
      <c r="AK573" s="56"/>
      <c r="AL573" s="56"/>
      <c r="AM573" s="56"/>
      <c r="AN573" s="56"/>
      <c r="AO573" s="56" t="s">
        <v>5070</v>
      </c>
      <c r="AP573" s="56"/>
      <c r="AQ573" s="56">
        <v>0</v>
      </c>
      <c r="AR573" s="56">
        <v>0</v>
      </c>
      <c r="AS573" s="56" t="s">
        <v>5879</v>
      </c>
      <c r="AT573" s="56">
        <v>0</v>
      </c>
      <c r="AU573" s="56">
        <v>0</v>
      </c>
      <c r="AV573" s="56">
        <v>0</v>
      </c>
      <c r="AW573" s="56">
        <v>0</v>
      </c>
      <c r="AX573" s="56"/>
      <c r="AY573" s="56"/>
      <c r="AZ573" s="56"/>
      <c r="BA573" s="56"/>
      <c r="BB573" s="56"/>
      <c r="BC573" s="56"/>
      <c r="BD573" s="56"/>
      <c r="BE573" s="56"/>
      <c r="BF573" s="56"/>
      <c r="BG573" s="56"/>
      <c r="BH573" s="56"/>
      <c r="BI573" s="56"/>
      <c r="BJ573" s="56"/>
      <c r="BK573" s="56"/>
      <c r="BL573" s="56"/>
      <c r="BM573" s="56"/>
      <c r="BN573" s="56"/>
      <c r="BO573" s="56"/>
      <c r="BP573" s="56"/>
      <c r="BQ573" s="56"/>
      <c r="BR573" s="56"/>
      <c r="BS573" s="56"/>
      <c r="BT573" s="56"/>
      <c r="BU573" s="56"/>
      <c r="BV573" s="56"/>
      <c r="BW573" s="56"/>
      <c r="BX573" s="56"/>
      <c r="BY573" s="56"/>
      <c r="BZ573" s="56"/>
      <c r="CA573" s="56"/>
      <c r="CB573" s="56"/>
      <c r="CC573" s="56"/>
      <c r="CD573" s="56"/>
      <c r="CE573" s="56"/>
      <c r="CF573" s="56"/>
      <c r="CG573" s="56"/>
      <c r="CH573" s="56"/>
      <c r="CI573" s="56"/>
      <c r="CJ573" s="56" t="s">
        <v>5282</v>
      </c>
      <c r="CK573" s="56" t="s">
        <v>5283</v>
      </c>
      <c r="CL573" s="56"/>
      <c r="CM573" s="56"/>
      <c r="CN573" s="56"/>
      <c r="CO573" s="58"/>
      <c r="CP573" s="56" t="s">
        <v>5079</v>
      </c>
      <c r="CQ573" s="56"/>
      <c r="CR573" s="58"/>
      <c r="CS573" s="56"/>
      <c r="CT573" s="59"/>
      <c r="CU573" s="60"/>
      <c r="CV573" s="68" t="str">
        <f>FLEET7[[#This Row],[Category]]</f>
        <v>Welder</v>
      </c>
      <c r="CW573" s="61" t="str">
        <f t="shared" si="18"/>
        <v>WEL-15</v>
      </c>
      <c r="CX573" s="62" t="str">
        <f>IFERROR(TRIM(MID(FLEET7[[#This Row],[Secondary Asset Identifier]], FIND(" - ", FLEET7[[#This Row],[Secondary Asset Identifier]]) + 3, LEN(FLEET7[[#This Row],[Secondary Asset Identifier]]))),FLEET7[[#This Row],[Emp ID]])</f>
        <v/>
      </c>
      <c r="CY573"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3" s="62" t="str">
        <f>FLEET7[[#This Row],[Assigned]]</f>
        <v/>
      </c>
      <c r="DA573" s="62" t="str">
        <f t="shared" si="19"/>
        <v>WEL-15</v>
      </c>
    </row>
    <row r="574" spans="1:105" x14ac:dyDescent="0.3">
      <c r="A574" s="55" t="s">
        <v>5060</v>
      </c>
      <c r="B574" s="56" t="s">
        <v>5061</v>
      </c>
      <c r="C574" s="56" t="s">
        <v>3819</v>
      </c>
      <c r="D574" s="56" t="s">
        <v>5121</v>
      </c>
      <c r="E574" s="56" t="s">
        <v>4503</v>
      </c>
      <c r="F574" s="56" t="s">
        <v>5521</v>
      </c>
      <c r="G574" s="56">
        <v>2024</v>
      </c>
      <c r="H574" s="56" t="s">
        <v>5281</v>
      </c>
      <c r="I574" s="57"/>
      <c r="J574" s="56"/>
      <c r="K574" s="56">
        <v>45789.259097222202</v>
      </c>
      <c r="L574" s="56" t="s">
        <v>5191</v>
      </c>
      <c r="M574" s="56"/>
      <c r="N574" s="56"/>
      <c r="O574" s="56"/>
      <c r="P574" s="56"/>
      <c r="Q574" s="56"/>
      <c r="R574" s="56" t="s">
        <v>8600</v>
      </c>
      <c r="S574" s="56"/>
      <c r="T574" s="56" t="s">
        <v>5067</v>
      </c>
      <c r="U574" s="56" t="s">
        <v>5232</v>
      </c>
      <c r="V574" s="56">
        <v>270</v>
      </c>
      <c r="W574" s="56">
        <v>0</v>
      </c>
      <c r="X574" s="56">
        <v>0</v>
      </c>
      <c r="Y574" s="56">
        <v>1</v>
      </c>
      <c r="Z574" s="56">
        <v>1</v>
      </c>
      <c r="AA574" s="56"/>
      <c r="AB574" s="56" t="s">
        <v>5522</v>
      </c>
      <c r="AC574" s="56"/>
      <c r="AD574" s="56"/>
      <c r="AE574" s="56"/>
      <c r="AF574" s="56"/>
      <c r="AG574" s="56"/>
      <c r="AH574" s="56"/>
      <c r="AI574" s="56"/>
      <c r="AJ574" s="56"/>
      <c r="AK574" s="56"/>
      <c r="AL574" s="56"/>
      <c r="AM574" s="56"/>
      <c r="AN574" s="56"/>
      <c r="AO574" s="56" t="s">
        <v>5070</v>
      </c>
      <c r="AP574" s="56"/>
      <c r="AQ574" s="56">
        <v>0</v>
      </c>
      <c r="AR574" s="56">
        <v>0</v>
      </c>
      <c r="AS574" s="56" t="s">
        <v>5879</v>
      </c>
      <c r="AT574" s="56">
        <v>0</v>
      </c>
      <c r="AU574" s="56">
        <v>0</v>
      </c>
      <c r="AV574" s="56">
        <v>0</v>
      </c>
      <c r="AW574" s="56">
        <v>0</v>
      </c>
      <c r="AX574" s="56"/>
      <c r="AY574" s="56"/>
      <c r="AZ574" s="56"/>
      <c r="BA574" s="56"/>
      <c r="BB574" s="56"/>
      <c r="BC574" s="56"/>
      <c r="BD574" s="56"/>
      <c r="BE574" s="56"/>
      <c r="BF574" s="56"/>
      <c r="BG574" s="56"/>
      <c r="BH574" s="56"/>
      <c r="BI574" s="56"/>
      <c r="BJ574" s="56"/>
      <c r="BK574" s="56"/>
      <c r="BL574" s="56"/>
      <c r="BM574" s="56"/>
      <c r="BN574" s="56"/>
      <c r="BO574" s="56"/>
      <c r="BP574" s="56"/>
      <c r="BQ574" s="56"/>
      <c r="BR574" s="56"/>
      <c r="BS574" s="56"/>
      <c r="BT574" s="56"/>
      <c r="BU574" s="56"/>
      <c r="BV574" s="56"/>
      <c r="BW574" s="56"/>
      <c r="BX574" s="56"/>
      <c r="BY574" s="56"/>
      <c r="BZ574" s="56"/>
      <c r="CA574" s="56"/>
      <c r="CB574" s="56"/>
      <c r="CC574" s="56"/>
      <c r="CD574" s="56"/>
      <c r="CE574" s="56"/>
      <c r="CF574" s="56"/>
      <c r="CG574" s="56"/>
      <c r="CH574" s="56"/>
      <c r="CI574" s="56"/>
      <c r="CJ574" s="56" t="s">
        <v>5282</v>
      </c>
      <c r="CK574" s="56" t="s">
        <v>5523</v>
      </c>
      <c r="CL574" s="56"/>
      <c r="CM574" s="56"/>
      <c r="CN574" s="56"/>
      <c r="CO574" s="58"/>
      <c r="CP574" s="56" t="s">
        <v>5079</v>
      </c>
      <c r="CQ574" s="56"/>
      <c r="CR574" s="58"/>
      <c r="CS574" s="56"/>
      <c r="CT574" s="59"/>
      <c r="CU574" s="60"/>
      <c r="CV574" s="68" t="str">
        <f>FLEET7[[#This Row],[Category]]</f>
        <v>Welder</v>
      </c>
      <c r="CW574" s="61" t="str">
        <f t="shared" si="18"/>
        <v>WEL-16</v>
      </c>
      <c r="CX574" s="62" t="str">
        <f>IFERROR(TRIM(MID(FLEET7[[#This Row],[Secondary Asset Identifier]], FIND(" - ", FLEET7[[#This Row],[Secondary Asset Identifier]]) + 3, LEN(FLEET7[[#This Row],[Secondary Asset Identifier]]))),FLEET7[[#This Row],[Emp ID]])</f>
        <v/>
      </c>
      <c r="CY574"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4" s="62" t="str">
        <f>FLEET7[[#This Row],[Assigned]]</f>
        <v/>
      </c>
      <c r="DA574" s="62" t="str">
        <f t="shared" si="19"/>
        <v>WEL-16</v>
      </c>
    </row>
    <row r="575" spans="1:105" x14ac:dyDescent="0.3">
      <c r="A575" s="55" t="s">
        <v>5060</v>
      </c>
      <c r="B575" s="56" t="s">
        <v>5061</v>
      </c>
      <c r="C575" s="56" t="s">
        <v>127</v>
      </c>
      <c r="D575" s="56" t="s">
        <v>5121</v>
      </c>
      <c r="E575" s="56" t="s">
        <v>3986</v>
      </c>
      <c r="F575" s="56" t="s">
        <v>4676</v>
      </c>
      <c r="G575" s="56">
        <v>2012</v>
      </c>
      <c r="H575" s="56" t="s">
        <v>5193</v>
      </c>
      <c r="I575" s="57"/>
      <c r="J575" s="56"/>
      <c r="K575" s="56">
        <v>45789.145509259302</v>
      </c>
      <c r="L575" s="56" t="s">
        <v>5191</v>
      </c>
      <c r="M575" s="56"/>
      <c r="N575" s="56"/>
      <c r="O575" s="56"/>
      <c r="P575" s="56"/>
      <c r="Q575" s="56"/>
      <c r="R575" s="56" t="s">
        <v>5066</v>
      </c>
      <c r="S575" s="56"/>
      <c r="T575" s="56" t="s">
        <v>5067</v>
      </c>
      <c r="U575" s="56" t="s">
        <v>5257</v>
      </c>
      <c r="V575" s="56">
        <v>852</v>
      </c>
      <c r="W575" s="56">
        <v>12520.1</v>
      </c>
      <c r="X575" s="56">
        <v>12520.1</v>
      </c>
      <c r="Y575" s="56">
        <v>12503</v>
      </c>
      <c r="Z575" s="56">
        <v>12503</v>
      </c>
      <c r="AA575" s="56" t="s">
        <v>5198</v>
      </c>
      <c r="AB575" s="56" t="s">
        <v>4675</v>
      </c>
      <c r="AC575" s="56"/>
      <c r="AD575" s="56"/>
      <c r="AE575" s="56"/>
      <c r="AF575" s="56"/>
      <c r="AG575" s="56"/>
      <c r="AH575" s="56"/>
      <c r="AI575" s="56"/>
      <c r="AJ575" s="56"/>
      <c r="AK575" s="56"/>
      <c r="AL575" s="56"/>
      <c r="AM575" s="56"/>
      <c r="AN575" s="56"/>
      <c r="AO575" s="56" t="s">
        <v>5070</v>
      </c>
      <c r="AP575" s="56" t="s">
        <v>5071</v>
      </c>
      <c r="AQ575" s="56"/>
      <c r="AR575" s="56">
        <v>0</v>
      </c>
      <c r="AS575" s="56" t="s">
        <v>5879</v>
      </c>
      <c r="AT575" s="56"/>
      <c r="AU575" s="56">
        <v>0</v>
      </c>
      <c r="AV575" s="56">
        <v>0</v>
      </c>
      <c r="AW575" s="56">
        <v>0</v>
      </c>
      <c r="AX575" s="56"/>
      <c r="AY575" s="56" t="s">
        <v>5199</v>
      </c>
      <c r="AZ575" s="56">
        <v>165000</v>
      </c>
      <c r="BA575" s="56">
        <v>0</v>
      </c>
      <c r="BB575" s="56">
        <v>0</v>
      </c>
      <c r="BC575" s="56"/>
      <c r="BD575" s="56"/>
      <c r="BE575" s="56"/>
      <c r="BF575" s="56"/>
      <c r="BG575" s="56"/>
      <c r="BH575" s="56"/>
      <c r="BI575" s="56"/>
      <c r="BJ575" s="56"/>
      <c r="BK575" s="56"/>
      <c r="BL575" s="56"/>
      <c r="BM575" s="56"/>
      <c r="BN575" s="56"/>
      <c r="BO575" s="56"/>
      <c r="BP575" s="56"/>
      <c r="BQ575" s="56"/>
      <c r="BR575" s="56"/>
      <c r="BS575" s="56"/>
      <c r="BT575" s="56"/>
      <c r="BU575" s="56"/>
      <c r="BV575" s="56"/>
      <c r="BW575" s="56"/>
      <c r="BX575" s="56"/>
      <c r="BY575" s="56"/>
      <c r="BZ575" s="56"/>
      <c r="CA575" s="56"/>
      <c r="CB575" s="56"/>
      <c r="CC575" s="56"/>
      <c r="CD575" s="56"/>
      <c r="CE575" s="56"/>
      <c r="CF575" s="56"/>
      <c r="CG575" s="56"/>
      <c r="CH575" s="56"/>
      <c r="CI575" s="56"/>
      <c r="CJ575" s="56" t="s">
        <v>5125</v>
      </c>
      <c r="CK575" s="56" t="s">
        <v>5200</v>
      </c>
      <c r="CL575" s="56"/>
      <c r="CM575" s="56"/>
      <c r="CN575" s="56"/>
      <c r="CO575" s="58"/>
      <c r="CP575" s="56" t="s">
        <v>5073</v>
      </c>
      <c r="CQ575" s="56"/>
      <c r="CR575" s="58"/>
      <c r="CS575" s="56"/>
      <c r="CT575" s="59"/>
      <c r="CU575" s="60"/>
      <c r="CV575" s="68" t="str">
        <f>FLEET7[[#This Row],[Category]]</f>
        <v>Wheel Loader</v>
      </c>
      <c r="CW575" s="61" t="str">
        <f t="shared" si="18"/>
        <v>WL-02</v>
      </c>
      <c r="CX575" s="62" t="str">
        <f>IFERROR(TRIM(MID(FLEET7[[#This Row],[Secondary Asset Identifier]], FIND(" - ", FLEET7[[#This Row],[Secondary Asset Identifier]]) + 3, LEN(FLEET7[[#This Row],[Secondary Asset Identifier]]))),FLEET7[[#This Row],[Emp ID]])</f>
        <v/>
      </c>
      <c r="CY575"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5" s="62" t="str">
        <f>FLEET7[[#This Row],[Assigned]]</f>
        <v/>
      </c>
      <c r="DA575" s="62" t="str">
        <f t="shared" si="19"/>
        <v>WL-02</v>
      </c>
    </row>
    <row r="576" spans="1:105" x14ac:dyDescent="0.3">
      <c r="A576" s="55" t="s">
        <v>5060</v>
      </c>
      <c r="B576" s="56" t="s">
        <v>5061</v>
      </c>
      <c r="C576" s="56" t="s">
        <v>128</v>
      </c>
      <c r="D576" s="56" t="s">
        <v>5121</v>
      </c>
      <c r="E576" s="56" t="s">
        <v>1018</v>
      </c>
      <c r="F576" s="56" t="s">
        <v>4678</v>
      </c>
      <c r="G576" s="56">
        <v>2012</v>
      </c>
      <c r="H576" s="56" t="s">
        <v>5193</v>
      </c>
      <c r="I576" s="57"/>
      <c r="J576" s="56"/>
      <c r="K576" s="56">
        <v>45788.647557870398</v>
      </c>
      <c r="L576" s="56" t="s">
        <v>5191</v>
      </c>
      <c r="M576" s="56"/>
      <c r="N576" s="56"/>
      <c r="O576" s="56"/>
      <c r="P576" s="56"/>
      <c r="Q576" s="56"/>
      <c r="R576" s="56" t="s">
        <v>5066</v>
      </c>
      <c r="S576" s="56"/>
      <c r="T576" s="56" t="s">
        <v>5067</v>
      </c>
      <c r="U576" s="56" t="s">
        <v>8096</v>
      </c>
      <c r="V576" s="56">
        <v>1008</v>
      </c>
      <c r="W576" s="56">
        <v>720.8</v>
      </c>
      <c r="X576" s="56">
        <v>720.8</v>
      </c>
      <c r="Y576" s="56">
        <v>8103</v>
      </c>
      <c r="Z576" s="56">
        <v>8103</v>
      </c>
      <c r="AA576" s="56" t="s">
        <v>5223</v>
      </c>
      <c r="AB576" s="56" t="s">
        <v>4677</v>
      </c>
      <c r="AC576" s="56"/>
      <c r="AD576" s="56"/>
      <c r="AE576" s="56"/>
      <c r="AF576" s="56"/>
      <c r="AG576" s="56"/>
      <c r="AH576" s="56"/>
      <c r="AI576" s="56"/>
      <c r="AJ576" s="56"/>
      <c r="AK576" s="56"/>
      <c r="AL576" s="56"/>
      <c r="AM576" s="56"/>
      <c r="AN576" s="56"/>
      <c r="AO576" s="56" t="s">
        <v>5070</v>
      </c>
      <c r="AP576" s="56" t="s">
        <v>5071</v>
      </c>
      <c r="AQ576" s="56"/>
      <c r="AR576" s="56">
        <v>0</v>
      </c>
      <c r="AS576" s="56" t="s">
        <v>5879</v>
      </c>
      <c r="AT576" s="56"/>
      <c r="AU576" s="56">
        <v>0</v>
      </c>
      <c r="AV576" s="56">
        <v>0</v>
      </c>
      <c r="AW576" s="56">
        <v>0</v>
      </c>
      <c r="AX576" s="56"/>
      <c r="AY576" s="56" t="s">
        <v>5224</v>
      </c>
      <c r="AZ576" s="56">
        <v>74000</v>
      </c>
      <c r="BA576" s="56">
        <v>0</v>
      </c>
      <c r="BB576" s="56">
        <v>0</v>
      </c>
      <c r="BC576" s="56"/>
      <c r="BD576" s="56"/>
      <c r="BE576" s="56"/>
      <c r="BF576" s="56"/>
      <c r="BG576" s="56"/>
      <c r="BH576" s="56"/>
      <c r="BI576" s="56"/>
      <c r="BJ576" s="56"/>
      <c r="BK576" s="56"/>
      <c r="BL576" s="56"/>
      <c r="BM576" s="56"/>
      <c r="BN576" s="56"/>
      <c r="BO576" s="56"/>
      <c r="BP576" s="56"/>
      <c r="BQ576" s="56"/>
      <c r="BR576" s="56"/>
      <c r="BS576" s="56"/>
      <c r="BT576" s="56"/>
      <c r="BU576" s="56"/>
      <c r="BV576" s="56"/>
      <c r="BW576" s="56"/>
      <c r="BX576" s="56"/>
      <c r="BY576" s="56"/>
      <c r="BZ576" s="56"/>
      <c r="CA576" s="56"/>
      <c r="CB576" s="56"/>
      <c r="CC576" s="56"/>
      <c r="CD576" s="56"/>
      <c r="CE576" s="56"/>
      <c r="CF576" s="56"/>
      <c r="CG576" s="56"/>
      <c r="CH576" s="56"/>
      <c r="CI576" s="56"/>
      <c r="CJ576" s="56" t="s">
        <v>5125</v>
      </c>
      <c r="CK576" s="56" t="s">
        <v>5225</v>
      </c>
      <c r="CL576" s="56"/>
      <c r="CM576" s="56"/>
      <c r="CN576" s="56"/>
      <c r="CO576" s="58"/>
      <c r="CP576" s="56" t="s">
        <v>5073</v>
      </c>
      <c r="CQ576" s="56"/>
      <c r="CR576" s="58"/>
      <c r="CS576" s="56"/>
      <c r="CT576" s="59"/>
      <c r="CU576" s="60"/>
      <c r="CV576" s="68" t="str">
        <f>FLEET7[[#This Row],[Category]]</f>
        <v>Wheel Loader</v>
      </c>
      <c r="CW576" s="61" t="str">
        <f t="shared" si="18"/>
        <v>WL-03</v>
      </c>
      <c r="CX576" s="62" t="str">
        <f>IFERROR(TRIM(MID(FLEET7[[#This Row],[Secondary Asset Identifier]], FIND(" - ", FLEET7[[#This Row],[Secondary Asset Identifier]]) + 3, LEN(FLEET7[[#This Row],[Secondary Asset Identifier]]))),FLEET7[[#This Row],[Emp ID]])</f>
        <v/>
      </c>
      <c r="CY576"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6" s="62" t="str">
        <f>FLEET7[[#This Row],[Assigned]]</f>
        <v/>
      </c>
      <c r="DA576" s="62" t="str">
        <f t="shared" si="19"/>
        <v>WL-03</v>
      </c>
    </row>
    <row r="577" spans="1:105" x14ac:dyDescent="0.3">
      <c r="A577" s="55" t="s">
        <v>5060</v>
      </c>
      <c r="B577" s="56" t="s">
        <v>5061</v>
      </c>
      <c r="C577" s="56" t="s">
        <v>129</v>
      </c>
      <c r="D577" s="56" t="s">
        <v>5121</v>
      </c>
      <c r="E577" s="56" t="s">
        <v>1018</v>
      </c>
      <c r="F577" s="56" t="s">
        <v>4680</v>
      </c>
      <c r="G577" s="56">
        <v>2017</v>
      </c>
      <c r="H577" s="56" t="s">
        <v>5193</v>
      </c>
      <c r="I577" s="57"/>
      <c r="J577" s="56"/>
      <c r="K577" s="56">
        <v>45788.447615740697</v>
      </c>
      <c r="L577" s="56" t="s">
        <v>5191</v>
      </c>
      <c r="M577" s="56"/>
      <c r="N577" s="56"/>
      <c r="O577" s="56"/>
      <c r="P577" s="56"/>
      <c r="Q577" s="56"/>
      <c r="R577" s="56" t="s">
        <v>5066</v>
      </c>
      <c r="S577" s="56"/>
      <c r="T577" s="56" t="s">
        <v>5067</v>
      </c>
      <c r="U577" s="56" t="s">
        <v>3083</v>
      </c>
      <c r="V577" s="56">
        <v>1011</v>
      </c>
      <c r="W577" s="56">
        <v>10548.1</v>
      </c>
      <c r="X577" s="56">
        <v>10548.1</v>
      </c>
      <c r="Y577" s="56">
        <v>10591</v>
      </c>
      <c r="Z577" s="56">
        <v>10591</v>
      </c>
      <c r="AA577" s="56"/>
      <c r="AB577" s="56" t="s">
        <v>4679</v>
      </c>
      <c r="AC577" s="56"/>
      <c r="AD577" s="56"/>
      <c r="AE577" s="56"/>
      <c r="AF577" s="56"/>
      <c r="AG577" s="56"/>
      <c r="AH577" s="56"/>
      <c r="AI577" s="56"/>
      <c r="AJ577" s="56"/>
      <c r="AK577" s="56"/>
      <c r="AL577" s="56"/>
      <c r="AM577" s="56"/>
      <c r="AN577" s="56"/>
      <c r="AO577" s="56" t="s">
        <v>5070</v>
      </c>
      <c r="AP577" s="56" t="s">
        <v>5071</v>
      </c>
      <c r="AQ577" s="56"/>
      <c r="AR577" s="56">
        <v>0</v>
      </c>
      <c r="AS577" s="56" t="s">
        <v>5879</v>
      </c>
      <c r="AT577" s="56"/>
      <c r="AU577" s="56">
        <v>0</v>
      </c>
      <c r="AV577" s="56">
        <v>0</v>
      </c>
      <c r="AW577" s="56">
        <v>0</v>
      </c>
      <c r="AX577" s="56"/>
      <c r="AY577" s="56" t="s">
        <v>5194</v>
      </c>
      <c r="AZ577" s="56">
        <v>113890</v>
      </c>
      <c r="BA577" s="56">
        <v>0</v>
      </c>
      <c r="BB577" s="56">
        <v>0</v>
      </c>
      <c r="BC577" s="56"/>
      <c r="BD577" s="56"/>
      <c r="BE577" s="56"/>
      <c r="BF577" s="56"/>
      <c r="BG577" s="56"/>
      <c r="BH577" s="56"/>
      <c r="BI577" s="56"/>
      <c r="BJ577" s="56"/>
      <c r="BK577" s="56"/>
      <c r="BL577" s="56"/>
      <c r="BM577" s="56"/>
      <c r="BN577" s="56"/>
      <c r="BO577" s="56"/>
      <c r="BP577" s="56"/>
      <c r="BQ577" s="56"/>
      <c r="BR577" s="56"/>
      <c r="BS577" s="56"/>
      <c r="BT577" s="56"/>
      <c r="BU577" s="56"/>
      <c r="BV577" s="56"/>
      <c r="BW577" s="56"/>
      <c r="BX577" s="56"/>
      <c r="BY577" s="56"/>
      <c r="BZ577" s="56"/>
      <c r="CA577" s="56"/>
      <c r="CB577" s="56"/>
      <c r="CC577" s="56"/>
      <c r="CD577" s="56"/>
      <c r="CE577" s="56"/>
      <c r="CF577" s="56"/>
      <c r="CG577" s="56"/>
      <c r="CH577" s="56"/>
      <c r="CI577" s="56"/>
      <c r="CJ577" s="56" t="s">
        <v>5125</v>
      </c>
      <c r="CK577" s="56" t="s">
        <v>5195</v>
      </c>
      <c r="CL577" s="56"/>
      <c r="CM577" s="56"/>
      <c r="CN577" s="56"/>
      <c r="CO577" s="58"/>
      <c r="CP577" s="56" t="s">
        <v>5073</v>
      </c>
      <c r="CQ577" s="56"/>
      <c r="CR577" s="58"/>
      <c r="CS577" s="56"/>
      <c r="CT577" s="59"/>
      <c r="CU577" s="60"/>
      <c r="CV577" s="68" t="str">
        <f>FLEET7[[#This Row],[Category]]</f>
        <v>Wheel Loader</v>
      </c>
      <c r="CW577" s="61" t="str">
        <f t="shared" si="18"/>
        <v>WL-04</v>
      </c>
      <c r="CX577" s="62" t="str">
        <f>IFERROR(TRIM(MID(FLEET7[[#This Row],[Secondary Asset Identifier]], FIND(" - ", FLEET7[[#This Row],[Secondary Asset Identifier]]) + 3, LEN(FLEET7[[#This Row],[Secondary Asset Identifier]]))),FLEET7[[#This Row],[Emp ID]])</f>
        <v/>
      </c>
      <c r="CY577"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7" s="62" t="str">
        <f>FLEET7[[#This Row],[Assigned]]</f>
        <v/>
      </c>
      <c r="DA577" s="62" t="str">
        <f t="shared" si="19"/>
        <v>WL-04</v>
      </c>
    </row>
    <row r="578" spans="1:105" x14ac:dyDescent="0.3">
      <c r="A578" s="55" t="s">
        <v>5060</v>
      </c>
      <c r="B578" s="56" t="s">
        <v>5061</v>
      </c>
      <c r="C578" s="56" t="s">
        <v>130</v>
      </c>
      <c r="D578" s="56" t="s">
        <v>5121</v>
      </c>
      <c r="E578" s="56" t="s">
        <v>1018</v>
      </c>
      <c r="F578" s="56" t="s">
        <v>4682</v>
      </c>
      <c r="G578" s="56"/>
      <c r="H578" s="56" t="s">
        <v>5193</v>
      </c>
      <c r="I578" s="57"/>
      <c r="J578" s="56"/>
      <c r="K578" s="56">
        <v>45788.809502314798</v>
      </c>
      <c r="L578" s="56" t="s">
        <v>5191</v>
      </c>
      <c r="M578" s="56"/>
      <c r="N578" s="56"/>
      <c r="O578" s="56"/>
      <c r="P578" s="56"/>
      <c r="Q578" s="56"/>
      <c r="R578" s="56" t="s">
        <v>5144</v>
      </c>
      <c r="S578" s="56"/>
      <c r="T578" s="56" t="s">
        <v>5067</v>
      </c>
      <c r="U578" s="56" t="s">
        <v>1360</v>
      </c>
      <c r="V578" s="56">
        <v>1011</v>
      </c>
      <c r="W578" s="56">
        <v>2009.7</v>
      </c>
      <c r="X578" s="56">
        <v>2009.7</v>
      </c>
      <c r="Y578" s="56">
        <v>6182</v>
      </c>
      <c r="Z578" s="56">
        <v>6186</v>
      </c>
      <c r="AA578" s="56"/>
      <c r="AB578" s="56" t="s">
        <v>4681</v>
      </c>
      <c r="AC578" s="56"/>
      <c r="AD578" s="56"/>
      <c r="AE578" s="56"/>
      <c r="AF578" s="56"/>
      <c r="AG578" s="56"/>
      <c r="AH578" s="56"/>
      <c r="AI578" s="56"/>
      <c r="AJ578" s="56"/>
      <c r="AK578" s="56"/>
      <c r="AL578" s="56"/>
      <c r="AM578" s="56"/>
      <c r="AN578" s="56"/>
      <c r="AO578" s="56" t="s">
        <v>5070</v>
      </c>
      <c r="AP578" s="56" t="s">
        <v>5071</v>
      </c>
      <c r="AQ578" s="56"/>
      <c r="AR578" s="56">
        <v>0</v>
      </c>
      <c r="AS578" s="56" t="s">
        <v>5879</v>
      </c>
      <c r="AT578" s="56"/>
      <c r="AU578" s="56">
        <v>0</v>
      </c>
      <c r="AV578" s="56">
        <v>0</v>
      </c>
      <c r="AW578" s="56">
        <v>0</v>
      </c>
      <c r="AX578" s="56"/>
      <c r="AY578" s="56"/>
      <c r="AZ578" s="56">
        <v>0</v>
      </c>
      <c r="BA578" s="56">
        <v>0</v>
      </c>
      <c r="BB578" s="56">
        <v>0</v>
      </c>
      <c r="BC578" s="56"/>
      <c r="BD578" s="56"/>
      <c r="BE578" s="56"/>
      <c r="BF578" s="56"/>
      <c r="BG578" s="56"/>
      <c r="BH578" s="56"/>
      <c r="BI578" s="56"/>
      <c r="BJ578" s="56"/>
      <c r="BK578" s="56"/>
      <c r="BL578" s="56"/>
      <c r="BM578" s="56"/>
      <c r="BN578" s="56"/>
      <c r="BO578" s="56"/>
      <c r="BP578" s="56"/>
      <c r="BQ578" s="56"/>
      <c r="BR578" s="56"/>
      <c r="BS578" s="56"/>
      <c r="BT578" s="56"/>
      <c r="BU578" s="56"/>
      <c r="BV578" s="56"/>
      <c r="BW578" s="56"/>
      <c r="BX578" s="56"/>
      <c r="BY578" s="56"/>
      <c r="BZ578" s="56"/>
      <c r="CA578" s="56"/>
      <c r="CB578" s="56"/>
      <c r="CC578" s="56"/>
      <c r="CD578" s="56"/>
      <c r="CE578" s="56"/>
      <c r="CF578" s="56"/>
      <c r="CG578" s="56"/>
      <c r="CH578" s="56"/>
      <c r="CI578" s="56"/>
      <c r="CJ578" s="56" t="s">
        <v>5125</v>
      </c>
      <c r="CK578" s="56" t="s">
        <v>5206</v>
      </c>
      <c r="CL578" s="56"/>
      <c r="CM578" s="56"/>
      <c r="CN578" s="56"/>
      <c r="CO578" s="58"/>
      <c r="CP578" s="56" t="s">
        <v>5073</v>
      </c>
      <c r="CQ578" s="56"/>
      <c r="CR578" s="58"/>
      <c r="CS578" s="56"/>
      <c r="CT578" s="59"/>
      <c r="CU578" s="60"/>
      <c r="CV578" s="68" t="str">
        <f>FLEET7[[#This Row],[Category]]</f>
        <v>Wheel Loader</v>
      </c>
      <c r="CW578" s="61" t="str">
        <f t="shared" si="18"/>
        <v>WL-05</v>
      </c>
      <c r="CX578" s="62" t="str">
        <f>IFERROR(TRIM(MID(FLEET7[[#This Row],[Secondary Asset Identifier]], FIND(" - ", FLEET7[[#This Row],[Secondary Asset Identifier]]) + 3, LEN(FLEET7[[#This Row],[Secondary Asset Identifier]]))),FLEET7[[#This Row],[Emp ID]])</f>
        <v/>
      </c>
      <c r="CY578"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8" s="62" t="str">
        <f>FLEET7[[#This Row],[Assigned]]</f>
        <v/>
      </c>
      <c r="DA578" s="62" t="str">
        <f t="shared" si="19"/>
        <v>WL-05</v>
      </c>
    </row>
    <row r="579" spans="1:105" x14ac:dyDescent="0.3">
      <c r="A579" s="55" t="s">
        <v>5060</v>
      </c>
      <c r="B579" s="56" t="s">
        <v>5061</v>
      </c>
      <c r="C579" s="56" t="s">
        <v>1084</v>
      </c>
      <c r="D579" s="56" t="s">
        <v>5121</v>
      </c>
      <c r="E579" s="56" t="s">
        <v>1018</v>
      </c>
      <c r="F579" s="56" t="s">
        <v>4684</v>
      </c>
      <c r="G579" s="56">
        <v>2013</v>
      </c>
      <c r="H579" s="56" t="s">
        <v>5193</v>
      </c>
      <c r="I579" s="57"/>
      <c r="J579" s="56"/>
      <c r="K579" s="56">
        <v>45789.418877314798</v>
      </c>
      <c r="L579" s="56" t="s">
        <v>5065</v>
      </c>
      <c r="M579" s="56"/>
      <c r="N579" s="56"/>
      <c r="O579" s="56"/>
      <c r="P579" s="56"/>
      <c r="Q579" s="56"/>
      <c r="R579" s="56" t="s">
        <v>6003</v>
      </c>
      <c r="S579" s="56"/>
      <c r="T579" s="56" t="s">
        <v>5067</v>
      </c>
      <c r="U579" s="56" t="s">
        <v>5068</v>
      </c>
      <c r="V579" s="56">
        <v>1004</v>
      </c>
      <c r="W579" s="56">
        <v>5183.6000000000004</v>
      </c>
      <c r="X579" s="56">
        <v>5183.6000000000004</v>
      </c>
      <c r="Y579" s="56">
        <v>10898</v>
      </c>
      <c r="Z579" s="56">
        <v>10898</v>
      </c>
      <c r="AA579" s="56"/>
      <c r="AB579" s="56" t="s">
        <v>4683</v>
      </c>
      <c r="AC579" s="56"/>
      <c r="AD579" s="56"/>
      <c r="AE579" s="56"/>
      <c r="AF579" s="56"/>
      <c r="AG579" s="56"/>
      <c r="AH579" s="56" t="s">
        <v>4685</v>
      </c>
      <c r="AI579" s="56"/>
      <c r="AJ579" s="56"/>
      <c r="AK579" s="56"/>
      <c r="AL579" s="56"/>
      <c r="AM579" s="56"/>
      <c r="AN579" s="56"/>
      <c r="AO579" s="56" t="s">
        <v>5070</v>
      </c>
      <c r="AP579" s="56" t="s">
        <v>5071</v>
      </c>
      <c r="AQ579" s="56">
        <v>0</v>
      </c>
      <c r="AR579" s="56">
        <v>0</v>
      </c>
      <c r="AS579" s="56" t="s">
        <v>5879</v>
      </c>
      <c r="AT579" s="56">
        <v>0</v>
      </c>
      <c r="AU579" s="56">
        <v>0</v>
      </c>
      <c r="AV579" s="56">
        <v>0</v>
      </c>
      <c r="AW579" s="56">
        <v>0</v>
      </c>
      <c r="AX579" s="56"/>
      <c r="AY579" s="56"/>
      <c r="AZ579" s="56">
        <v>0</v>
      </c>
      <c r="BA579" s="56">
        <v>0</v>
      </c>
      <c r="BB579" s="56">
        <v>0</v>
      </c>
      <c r="BC579" s="56"/>
      <c r="BD579" s="56"/>
      <c r="BE579" s="56"/>
      <c r="BF579" s="56"/>
      <c r="BG579" s="56"/>
      <c r="BH579" s="56"/>
      <c r="BI579" s="56"/>
      <c r="BJ579" s="56"/>
      <c r="BK579" s="56"/>
      <c r="BL579" s="56"/>
      <c r="BM579" s="56"/>
      <c r="BN579" s="56"/>
      <c r="BO579" s="56"/>
      <c r="BP579" s="56"/>
      <c r="BQ579" s="56"/>
      <c r="BR579" s="56"/>
      <c r="BS579" s="56"/>
      <c r="BT579" s="56"/>
      <c r="BU579" s="56"/>
      <c r="BV579" s="56"/>
      <c r="BW579" s="56"/>
      <c r="BX579" s="56"/>
      <c r="BY579" s="56"/>
      <c r="BZ579" s="56"/>
      <c r="CA579" s="56"/>
      <c r="CB579" s="56"/>
      <c r="CC579" s="56"/>
      <c r="CD579" s="56"/>
      <c r="CE579" s="56"/>
      <c r="CF579" s="56"/>
      <c r="CG579" s="56"/>
      <c r="CH579" s="56"/>
      <c r="CI579" s="56"/>
      <c r="CJ579" s="56" t="s">
        <v>5125</v>
      </c>
      <c r="CK579" s="56" t="s">
        <v>5638</v>
      </c>
      <c r="CL579" s="56"/>
      <c r="CM579" s="56"/>
      <c r="CN579" s="56"/>
      <c r="CO579" s="58"/>
      <c r="CP579" s="56" t="s">
        <v>5073</v>
      </c>
      <c r="CQ579" s="56"/>
      <c r="CR579" s="58"/>
      <c r="CS579" s="56"/>
      <c r="CT579" s="59"/>
      <c r="CU579" s="60"/>
      <c r="CV579" s="68" t="str">
        <f>FLEET7[[#This Row],[Category]]</f>
        <v>Wheel Loader</v>
      </c>
      <c r="CW579" s="61" t="str">
        <f t="shared" si="18"/>
        <v>WL-06</v>
      </c>
      <c r="CX579" s="62" t="str">
        <f>IFERROR(TRIM(MID(FLEET7[[#This Row],[Secondary Asset Identifier]], FIND(" - ", FLEET7[[#This Row],[Secondary Asset Identifier]]) + 3, LEN(FLEET7[[#This Row],[Secondary Asset Identifier]]))),FLEET7[[#This Row],[Emp ID]])</f>
        <v/>
      </c>
      <c r="CY579"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79" s="62" t="str">
        <f>FLEET7[[#This Row],[Assigned]]</f>
        <v/>
      </c>
      <c r="DA579" s="62" t="str">
        <f t="shared" si="19"/>
        <v>WL-06</v>
      </c>
    </row>
    <row r="580" spans="1:105" x14ac:dyDescent="0.3">
      <c r="A580" s="55" t="s">
        <v>5060</v>
      </c>
      <c r="B580" s="56" t="s">
        <v>5061</v>
      </c>
      <c r="C580" s="56" t="s">
        <v>3069</v>
      </c>
      <c r="D580" s="56" t="s">
        <v>5121</v>
      </c>
      <c r="E580" s="56" t="s">
        <v>1018</v>
      </c>
      <c r="F580" s="56" t="s">
        <v>4687</v>
      </c>
      <c r="G580" s="56">
        <v>2015</v>
      </c>
      <c r="H580" s="56" t="s">
        <v>5193</v>
      </c>
      <c r="I580" s="57"/>
      <c r="J580" s="56"/>
      <c r="K580" s="56">
        <v>45789.408043981501</v>
      </c>
      <c r="L580" s="56" t="s">
        <v>5164</v>
      </c>
      <c r="M580" s="56"/>
      <c r="N580" s="56"/>
      <c r="O580" s="56"/>
      <c r="P580" s="56"/>
      <c r="Q580" s="56"/>
      <c r="R580" s="56" t="s">
        <v>7845</v>
      </c>
      <c r="S580" s="56"/>
      <c r="T580" s="56" t="s">
        <v>5067</v>
      </c>
      <c r="U580" s="56" t="s">
        <v>5068</v>
      </c>
      <c r="V580" s="56">
        <v>401</v>
      </c>
      <c r="W580" s="56">
        <v>1413.1</v>
      </c>
      <c r="X580" s="56">
        <v>1413.1</v>
      </c>
      <c r="Y580" s="56">
        <v>7713</v>
      </c>
      <c r="Z580" s="56">
        <v>7713</v>
      </c>
      <c r="AA580" s="56"/>
      <c r="AB580" s="56" t="s">
        <v>4686</v>
      </c>
      <c r="AC580" s="56"/>
      <c r="AD580" s="56"/>
      <c r="AE580" s="56"/>
      <c r="AF580" s="56"/>
      <c r="AG580" s="56"/>
      <c r="AH580" s="56"/>
      <c r="AI580" s="56"/>
      <c r="AJ580" s="56"/>
      <c r="AK580" s="56"/>
      <c r="AL580" s="56"/>
      <c r="AM580" s="56"/>
      <c r="AN580" s="56"/>
      <c r="AO580" s="56" t="s">
        <v>5070</v>
      </c>
      <c r="AP580" s="56"/>
      <c r="AQ580" s="56">
        <v>0</v>
      </c>
      <c r="AR580" s="56">
        <v>0</v>
      </c>
      <c r="AS580" s="56" t="s">
        <v>5879</v>
      </c>
      <c r="AT580" s="56">
        <v>0</v>
      </c>
      <c r="AU580" s="56">
        <v>0</v>
      </c>
      <c r="AV580" s="56">
        <v>0</v>
      </c>
      <c r="AW580" s="56">
        <v>0</v>
      </c>
      <c r="AX580" s="56"/>
      <c r="AY580" s="56"/>
      <c r="AZ580" s="56"/>
      <c r="BA580" s="56"/>
      <c r="BB580" s="56"/>
      <c r="BC580" s="56"/>
      <c r="BD580" s="56"/>
      <c r="BE580" s="56"/>
      <c r="BF580" s="56"/>
      <c r="BG580" s="56"/>
      <c r="BH580" s="56"/>
      <c r="BI580" s="56"/>
      <c r="BJ580" s="56"/>
      <c r="BK580" s="56"/>
      <c r="BL580" s="56"/>
      <c r="BM580" s="56"/>
      <c r="BN580" s="56"/>
      <c r="BO580" s="56"/>
      <c r="BP580" s="56"/>
      <c r="BQ580" s="56"/>
      <c r="BR580" s="56"/>
      <c r="BS580" s="56"/>
      <c r="BT580" s="56"/>
      <c r="BU580" s="56"/>
      <c r="BV580" s="56"/>
      <c r="BW580" s="56"/>
      <c r="BX580" s="56"/>
      <c r="BY580" s="56"/>
      <c r="BZ580" s="56"/>
      <c r="CA580" s="56"/>
      <c r="CB580" s="56"/>
      <c r="CC580" s="56"/>
      <c r="CD580" s="56"/>
      <c r="CE580" s="56"/>
      <c r="CF580" s="56"/>
      <c r="CG580" s="56"/>
      <c r="CH580" s="56"/>
      <c r="CI580" s="56"/>
      <c r="CJ580" s="56" t="s">
        <v>5125</v>
      </c>
      <c r="CK580" s="56" t="s">
        <v>5693</v>
      </c>
      <c r="CL580" s="56"/>
      <c r="CM580" s="56"/>
      <c r="CN580" s="56"/>
      <c r="CO580" s="58"/>
      <c r="CP580" s="56" t="s">
        <v>5079</v>
      </c>
      <c r="CQ580" s="56"/>
      <c r="CR580" s="58"/>
      <c r="CS580" s="56"/>
      <c r="CT580" s="59"/>
      <c r="CU580" s="60"/>
      <c r="CV580" s="68" t="str">
        <f>FLEET7[[#This Row],[Category]]</f>
        <v>Wheel Loader</v>
      </c>
      <c r="CW580" s="61" t="str">
        <f t="shared" si="18"/>
        <v>WL-10</v>
      </c>
      <c r="CX580" s="62" t="str">
        <f>IFERROR(TRIM(MID(FLEET7[[#This Row],[Secondary Asset Identifier]], FIND(" - ", FLEET7[[#This Row],[Secondary Asset Identifier]]) + 3, LEN(FLEET7[[#This Row],[Secondary Asset Identifier]]))),FLEET7[[#This Row],[Emp ID]])</f>
        <v/>
      </c>
      <c r="CY580"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0" s="62" t="str">
        <f>FLEET7[[#This Row],[Assigned]]</f>
        <v/>
      </c>
      <c r="DA580" s="62" t="str">
        <f t="shared" si="19"/>
        <v>WL-10</v>
      </c>
    </row>
    <row r="581" spans="1:105" x14ac:dyDescent="0.3">
      <c r="A581" s="55" t="s">
        <v>5060</v>
      </c>
      <c r="B581" s="56" t="s">
        <v>5061</v>
      </c>
      <c r="C581" s="56" t="s">
        <v>8343</v>
      </c>
      <c r="D581" s="56" t="s">
        <v>5121</v>
      </c>
      <c r="E581" s="56" t="s">
        <v>1018</v>
      </c>
      <c r="F581" s="56" t="s">
        <v>8344</v>
      </c>
      <c r="G581" s="56">
        <v>2019</v>
      </c>
      <c r="H581" s="56" t="s">
        <v>5193</v>
      </c>
      <c r="I581" s="57"/>
      <c r="J581" s="56"/>
      <c r="K581" s="56">
        <v>45789.415914351899</v>
      </c>
      <c r="L581" s="56" t="s">
        <v>5093</v>
      </c>
      <c r="M581" s="56"/>
      <c r="N581" s="56"/>
      <c r="O581" s="56"/>
      <c r="P581" s="56"/>
      <c r="Q581" s="56"/>
      <c r="R581" s="56" t="s">
        <v>5066</v>
      </c>
      <c r="S581" s="56"/>
      <c r="T581" s="56" t="s">
        <v>5067</v>
      </c>
      <c r="U581" s="56" t="s">
        <v>5068</v>
      </c>
      <c r="V581" s="56">
        <v>46</v>
      </c>
      <c r="W581" s="56">
        <v>0.5</v>
      </c>
      <c r="X581" s="56">
        <v>0.5</v>
      </c>
      <c r="Y581" s="56">
        <v>2500</v>
      </c>
      <c r="Z581" s="56">
        <v>2500</v>
      </c>
      <c r="AA581" s="56" t="s">
        <v>8345</v>
      </c>
      <c r="AB581" s="56" t="s">
        <v>8346</v>
      </c>
      <c r="AC581" s="56"/>
      <c r="AD581" s="56"/>
      <c r="AE581" s="56"/>
      <c r="AF581" s="56"/>
      <c r="AG581" s="56"/>
      <c r="AH581" s="56" t="s">
        <v>8347</v>
      </c>
      <c r="AI581" s="56"/>
      <c r="AJ581" s="56"/>
      <c r="AK581" s="56"/>
      <c r="AL581" s="56"/>
      <c r="AM581" s="56"/>
      <c r="AN581" s="56"/>
      <c r="AO581" s="56" t="s">
        <v>5070</v>
      </c>
      <c r="AP581" s="56"/>
      <c r="AQ581" s="56">
        <v>0</v>
      </c>
      <c r="AR581" s="56">
        <v>0</v>
      </c>
      <c r="AS581" s="56" t="s">
        <v>5879</v>
      </c>
      <c r="AT581" s="56">
        <v>0</v>
      </c>
      <c r="AU581" s="56">
        <v>0</v>
      </c>
      <c r="AV581" s="56">
        <v>0</v>
      </c>
      <c r="AW581" s="56">
        <v>0</v>
      </c>
      <c r="AX581" s="56"/>
      <c r="AY581" s="56" t="s">
        <v>8348</v>
      </c>
      <c r="AZ581" s="56">
        <v>212000</v>
      </c>
      <c r="BA581" s="56"/>
      <c r="BB581" s="56"/>
      <c r="BC581" s="56"/>
      <c r="BD581" s="56"/>
      <c r="BE581" s="56"/>
      <c r="BF581" s="56"/>
      <c r="BG581" s="56"/>
      <c r="BH581" s="56"/>
      <c r="BI581" s="56"/>
      <c r="BJ581" s="56"/>
      <c r="BK581" s="56"/>
      <c r="BL581" s="56"/>
      <c r="BM581" s="56"/>
      <c r="BN581" s="56"/>
      <c r="BO581" s="56"/>
      <c r="BP581" s="56"/>
      <c r="BQ581" s="56"/>
      <c r="BR581" s="56"/>
      <c r="BS581" s="56"/>
      <c r="BT581" s="56"/>
      <c r="BU581" s="56"/>
      <c r="BV581" s="56"/>
      <c r="BW581" s="56"/>
      <c r="BX581" s="56"/>
      <c r="BY581" s="56"/>
      <c r="BZ581" s="56"/>
      <c r="CA581" s="56"/>
      <c r="CB581" s="56"/>
      <c r="CC581" s="56"/>
      <c r="CD581" s="56"/>
      <c r="CE581" s="56"/>
      <c r="CF581" s="56"/>
      <c r="CG581" s="56"/>
      <c r="CH581" s="56"/>
      <c r="CI581" s="56"/>
      <c r="CJ581" s="56" t="s">
        <v>5125</v>
      </c>
      <c r="CK581" s="56" t="s">
        <v>8349</v>
      </c>
      <c r="CL581" s="56"/>
      <c r="CM581" s="56"/>
      <c r="CN581" s="56"/>
      <c r="CO581" s="58"/>
      <c r="CP581" s="56" t="s">
        <v>5079</v>
      </c>
      <c r="CQ581" s="56"/>
      <c r="CR581" s="58"/>
      <c r="CS581" s="56"/>
      <c r="CT581" s="59"/>
      <c r="CU581" s="60"/>
      <c r="CV581" s="68" t="str">
        <f>FLEET7[[#This Row],[Category]]</f>
        <v>Wheel Loader</v>
      </c>
      <c r="CW581" s="61" t="str">
        <f t="shared" si="18"/>
        <v>WL-11</v>
      </c>
      <c r="CX581" s="62" t="str">
        <f>IFERROR(TRIM(MID(FLEET7[[#This Row],[Secondary Asset Identifier]], FIND(" - ", FLEET7[[#This Row],[Secondary Asset Identifier]]) + 3, LEN(FLEET7[[#This Row],[Secondary Asset Identifier]]))),FLEET7[[#This Row],[Emp ID]])</f>
        <v>J1S02294</v>
      </c>
      <c r="CY581"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J1S02294</v>
      </c>
      <c r="CZ581" s="62" t="str">
        <f>FLEET7[[#This Row],[Assigned]]</f>
        <v>J1S02294</v>
      </c>
      <c r="DA581" s="62" t="str">
        <f t="shared" si="19"/>
        <v>WL-11</v>
      </c>
    </row>
    <row r="582" spans="1:105" x14ac:dyDescent="0.3">
      <c r="A582" s="55" t="s">
        <v>5060</v>
      </c>
      <c r="B582" s="56" t="s">
        <v>5061</v>
      </c>
      <c r="C582" s="56" t="s">
        <v>8350</v>
      </c>
      <c r="D582" s="56" t="s">
        <v>5121</v>
      </c>
      <c r="E582" s="56" t="s">
        <v>1018</v>
      </c>
      <c r="F582" s="56" t="s">
        <v>4680</v>
      </c>
      <c r="G582" s="56">
        <v>2022</v>
      </c>
      <c r="H582" s="56" t="s">
        <v>5193</v>
      </c>
      <c r="I582" s="57"/>
      <c r="J582" s="56"/>
      <c r="K582" s="56">
        <v>45789.415671296301</v>
      </c>
      <c r="L582" s="56" t="s">
        <v>5065</v>
      </c>
      <c r="M582" s="56"/>
      <c r="N582" s="56"/>
      <c r="O582" s="56"/>
      <c r="P582" s="56"/>
      <c r="Q582" s="56"/>
      <c r="R582" s="56" t="s">
        <v>5254</v>
      </c>
      <c r="S582" s="56"/>
      <c r="T582" s="56" t="s">
        <v>5067</v>
      </c>
      <c r="U582" s="56" t="s">
        <v>5068</v>
      </c>
      <c r="V582" s="56">
        <v>52</v>
      </c>
      <c r="W582" s="56">
        <v>82.6</v>
      </c>
      <c r="X582" s="56">
        <v>82.6</v>
      </c>
      <c r="Y582" s="56">
        <v>2600</v>
      </c>
      <c r="Z582" s="56">
        <v>2600</v>
      </c>
      <c r="AA582" s="56" t="s">
        <v>8351</v>
      </c>
      <c r="AB582" s="56" t="s">
        <v>8352</v>
      </c>
      <c r="AC582" s="56"/>
      <c r="AD582" s="56"/>
      <c r="AE582" s="56"/>
      <c r="AF582" s="56"/>
      <c r="AG582" s="56"/>
      <c r="AH582" s="56" t="s">
        <v>8353</v>
      </c>
      <c r="AI582" s="56"/>
      <c r="AJ582" s="56"/>
      <c r="AK582" s="56"/>
      <c r="AL582" s="56"/>
      <c r="AM582" s="56"/>
      <c r="AN582" s="56"/>
      <c r="AO582" s="56" t="s">
        <v>5070</v>
      </c>
      <c r="AP582" s="56"/>
      <c r="AQ582" s="56">
        <v>0</v>
      </c>
      <c r="AR582" s="56">
        <v>0</v>
      </c>
      <c r="AS582" s="56" t="s">
        <v>5879</v>
      </c>
      <c r="AT582" s="56">
        <v>0</v>
      </c>
      <c r="AU582" s="56">
        <v>0</v>
      </c>
      <c r="AV582" s="56">
        <v>0</v>
      </c>
      <c r="AW582" s="56">
        <v>0</v>
      </c>
      <c r="AX582" s="56"/>
      <c r="AY582" s="56" t="s">
        <v>8348</v>
      </c>
      <c r="AZ582" s="56">
        <v>180200</v>
      </c>
      <c r="BA582" s="56"/>
      <c r="BB582" s="56"/>
      <c r="BC582" s="56"/>
      <c r="BD582" s="56"/>
      <c r="BE582" s="56"/>
      <c r="BF582" s="56"/>
      <c r="BG582" s="56"/>
      <c r="BH582" s="56"/>
      <c r="BI582" s="56"/>
      <c r="BJ582" s="56"/>
      <c r="BK582" s="56"/>
      <c r="BL582" s="56"/>
      <c r="BM582" s="56"/>
      <c r="BN582" s="56"/>
      <c r="BO582" s="56"/>
      <c r="BP582" s="56"/>
      <c r="BQ582" s="56"/>
      <c r="BR582" s="56"/>
      <c r="BS582" s="56"/>
      <c r="BT582" s="56"/>
      <c r="BU582" s="56"/>
      <c r="BV582" s="56"/>
      <c r="BW582" s="56"/>
      <c r="BX582" s="56"/>
      <c r="BY582" s="56"/>
      <c r="BZ582" s="56"/>
      <c r="CA582" s="56"/>
      <c r="CB582" s="56"/>
      <c r="CC582" s="56"/>
      <c r="CD582" s="56"/>
      <c r="CE582" s="56"/>
      <c r="CF582" s="56"/>
      <c r="CG582" s="56"/>
      <c r="CH582" s="56"/>
      <c r="CI582" s="56"/>
      <c r="CJ582" s="56" t="s">
        <v>5125</v>
      </c>
      <c r="CK582" s="56" t="s">
        <v>8354</v>
      </c>
      <c r="CL582" s="56"/>
      <c r="CM582" s="56"/>
      <c r="CN582" s="56"/>
      <c r="CO582" s="58"/>
      <c r="CP582" s="56" t="s">
        <v>5079</v>
      </c>
      <c r="CQ582" s="56"/>
      <c r="CR582" s="58"/>
      <c r="CS582" s="56"/>
      <c r="CT582" s="59"/>
      <c r="CU582" s="60"/>
      <c r="CV582" s="68" t="str">
        <f>FLEET7[[#This Row],[Category]]</f>
        <v>Wheel Loader</v>
      </c>
      <c r="CW582" s="61" t="str">
        <f t="shared" ref="CW582:CW592" si="20">TRIM(LEFT($C582, FIND("(", $C582 &amp; "(") - 1))</f>
        <v>WL-12</v>
      </c>
      <c r="CX582" s="62" t="str">
        <f>IFERROR(TRIM(MID(FLEET7[[#This Row],[Secondary Asset Identifier]], FIND(" - ", FLEET7[[#This Row],[Secondary Asset Identifier]]) + 3, LEN(FLEET7[[#This Row],[Secondary Asset Identifier]]))),FLEET7[[#This Row],[Emp ID]])</f>
        <v>K03394</v>
      </c>
      <c r="CY582"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K03394</v>
      </c>
      <c r="CZ582" s="62" t="str">
        <f>FLEET7[[#This Row],[Assigned]]</f>
        <v>K03394</v>
      </c>
      <c r="DA582" s="62" t="str">
        <f t="shared" ref="DA582:DA592" si="21">TRIM(LEFT($C582, FIND("(", $C582 &amp; "(") - 1))</f>
        <v>WL-12</v>
      </c>
    </row>
    <row r="583" spans="1:105" x14ac:dyDescent="0.3">
      <c r="A583" s="55" t="s">
        <v>5060</v>
      </c>
      <c r="B583" s="56" t="s">
        <v>5061</v>
      </c>
      <c r="C583" s="56" t="s">
        <v>8355</v>
      </c>
      <c r="D583" s="56" t="s">
        <v>5121</v>
      </c>
      <c r="E583" s="56" t="s">
        <v>1018</v>
      </c>
      <c r="F583" s="56" t="s">
        <v>4680</v>
      </c>
      <c r="G583" s="56">
        <v>2019</v>
      </c>
      <c r="H583" s="56" t="s">
        <v>5193</v>
      </c>
      <c r="I583" s="57"/>
      <c r="J583" s="56"/>
      <c r="K583" s="56">
        <v>45782.490312499998</v>
      </c>
      <c r="L583" s="56" t="s">
        <v>5526</v>
      </c>
      <c r="M583" s="56"/>
      <c r="N583" s="56"/>
      <c r="O583" s="56"/>
      <c r="P583" s="56"/>
      <c r="Q583" s="56"/>
      <c r="R583" s="56" t="s">
        <v>5066</v>
      </c>
      <c r="S583" s="56"/>
      <c r="T583" s="56" t="s">
        <v>5067</v>
      </c>
      <c r="U583" s="56" t="s">
        <v>5257</v>
      </c>
      <c r="V583" s="56">
        <v>47</v>
      </c>
      <c r="W583" s="56">
        <v>9.4</v>
      </c>
      <c r="X583" s="56">
        <v>9.4</v>
      </c>
      <c r="Y583" s="56">
        <v>3034</v>
      </c>
      <c r="Z583" s="56">
        <v>3034</v>
      </c>
      <c r="AA583" s="56" t="s">
        <v>8356</v>
      </c>
      <c r="AB583" s="56" t="s">
        <v>8357</v>
      </c>
      <c r="AC583" s="56"/>
      <c r="AD583" s="56"/>
      <c r="AE583" s="56"/>
      <c r="AF583" s="56"/>
      <c r="AG583" s="56"/>
      <c r="AH583" s="56" t="s">
        <v>8358</v>
      </c>
      <c r="AI583" s="56"/>
      <c r="AJ583" s="56"/>
      <c r="AK583" s="56"/>
      <c r="AL583" s="56"/>
      <c r="AM583" s="56"/>
      <c r="AN583" s="56"/>
      <c r="AO583" s="56" t="s">
        <v>5070</v>
      </c>
      <c r="AP583" s="56"/>
      <c r="AQ583" s="56">
        <v>0</v>
      </c>
      <c r="AR583" s="56">
        <v>0</v>
      </c>
      <c r="AS583" s="56" t="s">
        <v>5879</v>
      </c>
      <c r="AT583" s="56">
        <v>0</v>
      </c>
      <c r="AU583" s="56">
        <v>0</v>
      </c>
      <c r="AV583" s="56">
        <v>0</v>
      </c>
      <c r="AW583" s="56">
        <v>0</v>
      </c>
      <c r="AX583" s="56"/>
      <c r="AY583" s="56" t="s">
        <v>8348</v>
      </c>
      <c r="AZ583" s="56">
        <v>159000</v>
      </c>
      <c r="BA583" s="56"/>
      <c r="BB583" s="56"/>
      <c r="BC583" s="56"/>
      <c r="BD583" s="56"/>
      <c r="BE583" s="56"/>
      <c r="BF583" s="56"/>
      <c r="BG583" s="56"/>
      <c r="BH583" s="56"/>
      <c r="BI583" s="56"/>
      <c r="BJ583" s="56"/>
      <c r="BK583" s="56"/>
      <c r="BL583" s="56"/>
      <c r="BM583" s="56"/>
      <c r="BN583" s="56"/>
      <c r="BO583" s="56"/>
      <c r="BP583" s="56"/>
      <c r="BQ583" s="56"/>
      <c r="BR583" s="56"/>
      <c r="BS583" s="56"/>
      <c r="BT583" s="56"/>
      <c r="BU583" s="56"/>
      <c r="BV583" s="56"/>
      <c r="BW583" s="56"/>
      <c r="BX583" s="56"/>
      <c r="BY583" s="56"/>
      <c r="BZ583" s="56"/>
      <c r="CA583" s="56"/>
      <c r="CB583" s="56"/>
      <c r="CC583" s="56"/>
      <c r="CD583" s="56"/>
      <c r="CE583" s="56"/>
      <c r="CF583" s="56"/>
      <c r="CG583" s="56"/>
      <c r="CH583" s="56"/>
      <c r="CI583" s="56"/>
      <c r="CJ583" s="56" t="s">
        <v>5125</v>
      </c>
      <c r="CK583" s="56" t="s">
        <v>8359</v>
      </c>
      <c r="CL583" s="56"/>
      <c r="CM583" s="56"/>
      <c r="CN583" s="56"/>
      <c r="CO583" s="58"/>
      <c r="CP583" s="56" t="s">
        <v>5079</v>
      </c>
      <c r="CQ583" s="56"/>
      <c r="CR583" s="58"/>
      <c r="CS583" s="56"/>
      <c r="CT583" s="59"/>
      <c r="CU583" s="60"/>
      <c r="CV583" s="68" t="str">
        <f>FLEET7[[#This Row],[Category]]</f>
        <v>Wheel Loader</v>
      </c>
      <c r="CW583" s="61" t="str">
        <f t="shared" si="20"/>
        <v>WL-13</v>
      </c>
      <c r="CX583" s="62" t="str">
        <f>IFERROR(TRIM(MID(FLEET7[[#This Row],[Secondary Asset Identifier]], FIND(" - ", FLEET7[[#This Row],[Secondary Asset Identifier]]) + 3, LEN(FLEET7[[#This Row],[Secondary Asset Identifier]]))),FLEET7[[#This Row],[Emp ID]])</f>
        <v>R08392</v>
      </c>
      <c r="CY583"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R08392</v>
      </c>
      <c r="CZ583" s="62" t="str">
        <f>FLEET7[[#This Row],[Assigned]]</f>
        <v>R08392</v>
      </c>
      <c r="DA583" s="62" t="str">
        <f t="shared" si="21"/>
        <v>WL-13</v>
      </c>
    </row>
    <row r="584" spans="1:105" x14ac:dyDescent="0.3">
      <c r="A584" s="55" t="s">
        <v>5060</v>
      </c>
      <c r="B584" s="56" t="s">
        <v>5061</v>
      </c>
      <c r="C584" s="56" t="s">
        <v>131</v>
      </c>
      <c r="D584" s="56" t="s">
        <v>5062</v>
      </c>
      <c r="E584" s="56" t="s">
        <v>571</v>
      </c>
      <c r="F584" s="56" t="s">
        <v>570</v>
      </c>
      <c r="G584" s="56">
        <v>2012</v>
      </c>
      <c r="H584" s="56" t="s">
        <v>5074</v>
      </c>
      <c r="I584" s="57"/>
      <c r="J584" s="56"/>
      <c r="K584" s="56">
        <v>45788.854004629597</v>
      </c>
      <c r="L584" s="56" t="s">
        <v>5164</v>
      </c>
      <c r="M584" s="56"/>
      <c r="N584" s="56"/>
      <c r="O584" s="56"/>
      <c r="P584" s="56"/>
      <c r="Q584" s="56"/>
      <c r="R584" s="56" t="s">
        <v>7756</v>
      </c>
      <c r="S584" s="56"/>
      <c r="T584" s="56" t="s">
        <v>5067</v>
      </c>
      <c r="U584" s="56" t="s">
        <v>5068</v>
      </c>
      <c r="V584" s="56">
        <v>1007</v>
      </c>
      <c r="W584" s="56">
        <v>22881.8</v>
      </c>
      <c r="X584" s="56">
        <v>22881.8</v>
      </c>
      <c r="Y584" s="56">
        <v>999</v>
      </c>
      <c r="Z584" s="56">
        <v>999</v>
      </c>
      <c r="AA584" s="56" t="s">
        <v>5284</v>
      </c>
      <c r="AB584" s="56" t="s">
        <v>579</v>
      </c>
      <c r="AC584" s="56" t="s">
        <v>8601</v>
      </c>
      <c r="AD584" s="56" t="s">
        <v>8602</v>
      </c>
      <c r="AE584" s="56" t="s">
        <v>5069</v>
      </c>
      <c r="AF584" s="56"/>
      <c r="AG584" s="56"/>
      <c r="AH584" s="56" t="s">
        <v>578</v>
      </c>
      <c r="AI584" s="56"/>
      <c r="AJ584" s="56"/>
      <c r="AK584" s="56"/>
      <c r="AL584" s="56"/>
      <c r="AM584" s="56"/>
      <c r="AN584" s="56"/>
      <c r="AO584" s="56" t="s">
        <v>5070</v>
      </c>
      <c r="AP584" s="56" t="s">
        <v>5071</v>
      </c>
      <c r="AQ584" s="56">
        <v>0</v>
      </c>
      <c r="AR584" s="56">
        <v>0</v>
      </c>
      <c r="AS584" s="56" t="s">
        <v>5879</v>
      </c>
      <c r="AT584" s="56">
        <v>0</v>
      </c>
      <c r="AU584" s="56">
        <v>0</v>
      </c>
      <c r="AV584" s="56">
        <v>0</v>
      </c>
      <c r="AW584" s="56">
        <v>0</v>
      </c>
      <c r="AX584" s="56"/>
      <c r="AY584" s="56" t="s">
        <v>5218</v>
      </c>
      <c r="AZ584" s="56">
        <v>44880</v>
      </c>
      <c r="BA584" s="56">
        <v>0</v>
      </c>
      <c r="BB584" s="56">
        <v>0</v>
      </c>
      <c r="BC584" s="56"/>
      <c r="BD584" s="56"/>
      <c r="BE584" s="56"/>
      <c r="BF584" s="56"/>
      <c r="BG584" s="56"/>
      <c r="BH584" s="56"/>
      <c r="BI584" s="56"/>
      <c r="BJ584" s="56"/>
      <c r="BK584" s="56"/>
      <c r="BL584" s="56"/>
      <c r="BM584" s="56"/>
      <c r="BN584" s="56"/>
      <c r="BO584" s="56"/>
      <c r="BP584" s="56"/>
      <c r="BQ584" s="56"/>
      <c r="BR584" s="56"/>
      <c r="BS584" s="56"/>
      <c r="BT584" s="56"/>
      <c r="BU584" s="56"/>
      <c r="BV584" s="56"/>
      <c r="BW584" s="56"/>
      <c r="BX584" s="56"/>
      <c r="BY584" s="56"/>
      <c r="BZ584" s="56"/>
      <c r="CA584" s="56"/>
      <c r="CB584" s="56"/>
      <c r="CC584" s="56"/>
      <c r="CD584" s="56"/>
      <c r="CE584" s="56"/>
      <c r="CF584" s="56"/>
      <c r="CG584" s="56"/>
      <c r="CH584" s="56"/>
      <c r="CI584" s="56"/>
      <c r="CJ584" s="56" t="s">
        <v>5076</v>
      </c>
      <c r="CK584" s="56" t="s">
        <v>5285</v>
      </c>
      <c r="CL584" s="56"/>
      <c r="CM584" s="56"/>
      <c r="CN584" s="56"/>
      <c r="CO584" s="58">
        <v>46112</v>
      </c>
      <c r="CP584" s="56" t="s">
        <v>5073</v>
      </c>
      <c r="CQ584" s="56"/>
      <c r="CR584" s="58"/>
      <c r="CS584" s="56"/>
      <c r="CT584" s="59"/>
      <c r="CU584" s="60"/>
      <c r="CV584" s="68" t="str">
        <f>FLEET7[[#This Row],[Category]]</f>
        <v>Heavy Truck</v>
      </c>
      <c r="CW584" s="61" t="str">
        <f t="shared" si="20"/>
        <v>WT-05</v>
      </c>
      <c r="CX584" s="62" t="str">
        <f>IFERROR(TRIM(MID(FLEET7[[#This Row],[Secondary Asset Identifier]], FIND(" - ", FLEET7[[#This Row],[Secondary Asset Identifier]]) + 3, LEN(FLEET7[[#This Row],[Secondary Asset Identifier]]))),FLEET7[[#This Row],[Emp ID]])</f>
        <v/>
      </c>
      <c r="CY584"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4" s="62" t="str">
        <f>FLEET7[[#This Row],[Assigned]]</f>
        <v/>
      </c>
      <c r="DA584" s="62" t="str">
        <f t="shared" si="21"/>
        <v>WT-05</v>
      </c>
    </row>
    <row r="585" spans="1:105" x14ac:dyDescent="0.3">
      <c r="A585" s="55" t="s">
        <v>5060</v>
      </c>
      <c r="B585" s="56" t="s">
        <v>5061</v>
      </c>
      <c r="C585" s="56" t="s">
        <v>132</v>
      </c>
      <c r="D585" s="56" t="s">
        <v>5062</v>
      </c>
      <c r="E585" s="56" t="s">
        <v>574</v>
      </c>
      <c r="F585" s="56" t="s">
        <v>577</v>
      </c>
      <c r="G585" s="56">
        <v>2014</v>
      </c>
      <c r="H585" s="56" t="s">
        <v>5074</v>
      </c>
      <c r="I585" s="57"/>
      <c r="J585" s="56"/>
      <c r="K585" s="56">
        <v>45777.430821759299</v>
      </c>
      <c r="L585" s="56" t="s">
        <v>5526</v>
      </c>
      <c r="M585" s="56"/>
      <c r="N585" s="56"/>
      <c r="O585" s="56"/>
      <c r="P585" s="56"/>
      <c r="Q585" s="56"/>
      <c r="R585" s="56" t="s">
        <v>7845</v>
      </c>
      <c r="S585" s="56"/>
      <c r="T585" s="56" t="s">
        <v>5067</v>
      </c>
      <c r="U585" s="56" t="s">
        <v>8130</v>
      </c>
      <c r="V585" s="56">
        <v>1004</v>
      </c>
      <c r="W585" s="56">
        <v>245474.8</v>
      </c>
      <c r="X585" s="56">
        <v>245474.8</v>
      </c>
      <c r="Y585" s="56">
        <v>15030</v>
      </c>
      <c r="Z585" s="56">
        <v>15030</v>
      </c>
      <c r="AA585" s="56" t="s">
        <v>8018</v>
      </c>
      <c r="AB585" s="56" t="s">
        <v>576</v>
      </c>
      <c r="AC585" s="56"/>
      <c r="AD585" s="56" t="s">
        <v>575</v>
      </c>
      <c r="AE585" s="56" t="s">
        <v>5069</v>
      </c>
      <c r="AF585" s="56"/>
      <c r="AG585" s="56"/>
      <c r="AH585" s="56" t="s">
        <v>559</v>
      </c>
      <c r="AI585" s="56"/>
      <c r="AJ585" s="56"/>
      <c r="AK585" s="56"/>
      <c r="AL585" s="56"/>
      <c r="AM585" s="56"/>
      <c r="AN585" s="56"/>
      <c r="AO585" s="56" t="s">
        <v>5070</v>
      </c>
      <c r="AP585" s="56" t="s">
        <v>5071</v>
      </c>
      <c r="AQ585" s="56">
        <v>0</v>
      </c>
      <c r="AR585" s="56">
        <v>0</v>
      </c>
      <c r="AS585" s="56" t="s">
        <v>5879</v>
      </c>
      <c r="AT585" s="56">
        <v>0</v>
      </c>
      <c r="AU585" s="56">
        <v>0</v>
      </c>
      <c r="AV585" s="56">
        <v>0</v>
      </c>
      <c r="AW585" s="56">
        <v>0</v>
      </c>
      <c r="AX585" s="56"/>
      <c r="AY585" s="56" t="s">
        <v>5218</v>
      </c>
      <c r="AZ585" s="56">
        <v>82500</v>
      </c>
      <c r="BA585" s="56">
        <v>0</v>
      </c>
      <c r="BB585" s="56">
        <v>0</v>
      </c>
      <c r="BC585" s="56"/>
      <c r="BD585" s="56"/>
      <c r="BE585" s="56"/>
      <c r="BF585" s="56"/>
      <c r="BG585" s="56"/>
      <c r="BH585" s="56"/>
      <c r="BI585" s="56"/>
      <c r="BJ585" s="56"/>
      <c r="BK585" s="56"/>
      <c r="BL585" s="56"/>
      <c r="BM585" s="56"/>
      <c r="BN585" s="56"/>
      <c r="BO585" s="56"/>
      <c r="BP585" s="56"/>
      <c r="BQ585" s="56"/>
      <c r="BR585" s="56"/>
      <c r="BS585" s="56"/>
      <c r="BT585" s="56"/>
      <c r="BU585" s="56"/>
      <c r="BV585" s="56"/>
      <c r="BW585" s="56"/>
      <c r="BX585" s="56"/>
      <c r="BY585" s="56"/>
      <c r="BZ585" s="56"/>
      <c r="CA585" s="56"/>
      <c r="CB585" s="56"/>
      <c r="CC585" s="56"/>
      <c r="CD585" s="56"/>
      <c r="CE585" s="56"/>
      <c r="CF585" s="56"/>
      <c r="CG585" s="56"/>
      <c r="CH585" s="56"/>
      <c r="CI585" s="56"/>
      <c r="CJ585" s="56" t="s">
        <v>5076</v>
      </c>
      <c r="CK585" s="56" t="s">
        <v>5700</v>
      </c>
      <c r="CL585" s="56"/>
      <c r="CM585" s="56"/>
      <c r="CN585" s="56"/>
      <c r="CO585" s="58">
        <v>45689</v>
      </c>
      <c r="CP585" s="56" t="s">
        <v>5073</v>
      </c>
      <c r="CQ585" s="56"/>
      <c r="CR585" s="58"/>
      <c r="CS585" s="56"/>
      <c r="CT585" s="59"/>
      <c r="CU585" s="60"/>
      <c r="CV585" s="68" t="str">
        <f>FLEET7[[#This Row],[Category]]</f>
        <v>Heavy Truck</v>
      </c>
      <c r="CW585" s="61" t="str">
        <f t="shared" si="20"/>
        <v>WT-07</v>
      </c>
      <c r="CX585" s="62" t="str">
        <f>IFERROR(TRIM(MID(FLEET7[[#This Row],[Secondary Asset Identifier]], FIND(" - ", FLEET7[[#This Row],[Secondary Asset Identifier]]) + 3, LEN(FLEET7[[#This Row],[Secondary Asset Identifier]]))),FLEET7[[#This Row],[Emp ID]])</f>
        <v/>
      </c>
      <c r="CY585"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5" s="62" t="str">
        <f>FLEET7[[#This Row],[Assigned]]</f>
        <v/>
      </c>
      <c r="DA585" s="62" t="str">
        <f t="shared" si="21"/>
        <v>WT-07</v>
      </c>
    </row>
    <row r="586" spans="1:105" ht="24" x14ac:dyDescent="0.3">
      <c r="A586" s="55" t="s">
        <v>5060</v>
      </c>
      <c r="B586" s="56" t="s">
        <v>5061</v>
      </c>
      <c r="C586" s="56" t="s">
        <v>133</v>
      </c>
      <c r="D586" s="56" t="s">
        <v>5062</v>
      </c>
      <c r="E586" s="56" t="s">
        <v>574</v>
      </c>
      <c r="F586" s="56" t="s">
        <v>573</v>
      </c>
      <c r="G586" s="56">
        <v>2019</v>
      </c>
      <c r="H586" s="56" t="s">
        <v>5074</v>
      </c>
      <c r="I586" s="57" t="s">
        <v>5239</v>
      </c>
      <c r="J586" s="56"/>
      <c r="K586" s="56">
        <v>45789.345046296301</v>
      </c>
      <c r="L586" s="56" t="s">
        <v>5164</v>
      </c>
      <c r="M586" s="56"/>
      <c r="N586" s="56"/>
      <c r="O586" s="56"/>
      <c r="P586" s="56"/>
      <c r="Q586" s="56"/>
      <c r="R586" s="56" t="s">
        <v>5089</v>
      </c>
      <c r="S586" s="56"/>
      <c r="T586" s="56" t="s">
        <v>5067</v>
      </c>
      <c r="U586" s="56" t="s">
        <v>5068</v>
      </c>
      <c r="V586" s="56">
        <v>1005</v>
      </c>
      <c r="W586" s="56">
        <v>11642.6</v>
      </c>
      <c r="X586" s="56">
        <v>11695.6</v>
      </c>
      <c r="Y586" s="56">
        <v>2079</v>
      </c>
      <c r="Z586" s="56">
        <v>2079</v>
      </c>
      <c r="AA586" s="56"/>
      <c r="AB586" s="56" t="s">
        <v>572</v>
      </c>
      <c r="AC586" s="56"/>
      <c r="AD586" s="56" t="s">
        <v>6009</v>
      </c>
      <c r="AE586" s="56" t="s">
        <v>5069</v>
      </c>
      <c r="AF586" s="56"/>
      <c r="AG586" s="56"/>
      <c r="AH586" s="56" t="s">
        <v>564</v>
      </c>
      <c r="AI586" s="56"/>
      <c r="AJ586" s="56"/>
      <c r="AK586" s="56"/>
      <c r="AL586" s="56"/>
      <c r="AM586" s="56"/>
      <c r="AN586" s="56"/>
      <c r="AO586" s="56" t="s">
        <v>5070</v>
      </c>
      <c r="AP586" s="56" t="s">
        <v>5071</v>
      </c>
      <c r="AQ586" s="56">
        <v>0</v>
      </c>
      <c r="AR586" s="56">
        <v>0</v>
      </c>
      <c r="AS586" s="56" t="s">
        <v>5879</v>
      </c>
      <c r="AT586" s="56">
        <v>0</v>
      </c>
      <c r="AU586" s="56">
        <v>0</v>
      </c>
      <c r="AV586" s="56">
        <v>0</v>
      </c>
      <c r="AW586" s="56">
        <v>0</v>
      </c>
      <c r="AX586" s="56"/>
      <c r="AY586" s="56" t="s">
        <v>5240</v>
      </c>
      <c r="AZ586" s="56">
        <v>91466</v>
      </c>
      <c r="BA586" s="56">
        <v>0</v>
      </c>
      <c r="BB586" s="56">
        <v>0</v>
      </c>
      <c r="BC586" s="56"/>
      <c r="BD586" s="56"/>
      <c r="BE586" s="56"/>
      <c r="BF586" s="56"/>
      <c r="BG586" s="56"/>
      <c r="BH586" s="56"/>
      <c r="BI586" s="56"/>
      <c r="BJ586" s="56"/>
      <c r="BK586" s="56"/>
      <c r="BL586" s="56"/>
      <c r="BM586" s="56"/>
      <c r="BN586" s="56"/>
      <c r="BO586" s="56"/>
      <c r="BP586" s="56"/>
      <c r="BQ586" s="56"/>
      <c r="BR586" s="56"/>
      <c r="BS586" s="56"/>
      <c r="BT586" s="56"/>
      <c r="BU586" s="56"/>
      <c r="BV586" s="56"/>
      <c r="BW586" s="56"/>
      <c r="BX586" s="56"/>
      <c r="BY586" s="56"/>
      <c r="BZ586" s="56"/>
      <c r="CA586" s="56"/>
      <c r="CB586" s="56"/>
      <c r="CC586" s="56"/>
      <c r="CD586" s="56"/>
      <c r="CE586" s="56"/>
      <c r="CF586" s="56"/>
      <c r="CG586" s="56"/>
      <c r="CH586" s="56"/>
      <c r="CI586" s="56"/>
      <c r="CJ586" s="56" t="s">
        <v>5076</v>
      </c>
      <c r="CK586" s="56" t="s">
        <v>5241</v>
      </c>
      <c r="CL586" s="56"/>
      <c r="CM586" s="56"/>
      <c r="CN586" s="56"/>
      <c r="CO586" s="58">
        <v>45870</v>
      </c>
      <c r="CP586" s="56" t="s">
        <v>5073</v>
      </c>
      <c r="CQ586" s="56"/>
      <c r="CR586" s="58"/>
      <c r="CS586" s="56"/>
      <c r="CT586" s="59"/>
      <c r="CU586" s="60"/>
      <c r="CV586" s="68" t="str">
        <f>FLEET7[[#This Row],[Category]]</f>
        <v>Heavy Truck</v>
      </c>
      <c r="CW586" s="61" t="str">
        <f t="shared" si="20"/>
        <v>WT-08</v>
      </c>
      <c r="CX586" s="62" t="str">
        <f>IFERROR(TRIM(MID(FLEET7[[#This Row],[Secondary Asset Identifier]], FIND(" - ", FLEET7[[#This Row],[Secondary Asset Identifier]]) + 3, LEN(FLEET7[[#This Row],[Secondary Asset Identifier]]))),FLEET7[[#This Row],[Emp ID]])</f>
        <v/>
      </c>
      <c r="CY586"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6" s="62" t="str">
        <f>FLEET7[[#This Row],[Assigned]]</f>
        <v/>
      </c>
      <c r="DA586" s="62" t="str">
        <f t="shared" si="21"/>
        <v>WT-08</v>
      </c>
    </row>
    <row r="587" spans="1:105" x14ac:dyDescent="0.3">
      <c r="A587" s="55" t="s">
        <v>5060</v>
      </c>
      <c r="B587" s="56" t="s">
        <v>5061</v>
      </c>
      <c r="C587" s="56" t="s">
        <v>134</v>
      </c>
      <c r="D587" s="56" t="s">
        <v>5062</v>
      </c>
      <c r="E587" s="56" t="s">
        <v>571</v>
      </c>
      <c r="F587" s="56" t="s">
        <v>570</v>
      </c>
      <c r="G587" s="56">
        <v>2007</v>
      </c>
      <c r="H587" s="56" t="s">
        <v>5074</v>
      </c>
      <c r="I587" s="57"/>
      <c r="J587" s="56"/>
      <c r="K587" s="56">
        <v>45788.7108912037</v>
      </c>
      <c r="L587" s="56" t="s">
        <v>5191</v>
      </c>
      <c r="M587" s="56"/>
      <c r="N587" s="56"/>
      <c r="O587" s="56"/>
      <c r="P587" s="56"/>
      <c r="Q587" s="56"/>
      <c r="R587" s="56" t="s">
        <v>8603</v>
      </c>
      <c r="S587" s="56"/>
      <c r="T587" s="56" t="s">
        <v>5067</v>
      </c>
      <c r="U587" s="56" t="s">
        <v>1357</v>
      </c>
      <c r="V587" s="56">
        <v>1005</v>
      </c>
      <c r="W587" s="56">
        <v>12702.2</v>
      </c>
      <c r="X587" s="56">
        <v>12702.2</v>
      </c>
      <c r="Y587" s="56">
        <v>4590</v>
      </c>
      <c r="Z587" s="56">
        <v>4590</v>
      </c>
      <c r="AA587" s="56"/>
      <c r="AB587" s="56" t="s">
        <v>569</v>
      </c>
      <c r="AC587" s="56"/>
      <c r="AD587" s="56" t="s">
        <v>568</v>
      </c>
      <c r="AE587" s="56" t="s">
        <v>5069</v>
      </c>
      <c r="AF587" s="56"/>
      <c r="AG587" s="56"/>
      <c r="AH587" s="56" t="s">
        <v>567</v>
      </c>
      <c r="AI587" s="56"/>
      <c r="AJ587" s="56"/>
      <c r="AK587" s="56"/>
      <c r="AL587" s="56"/>
      <c r="AM587" s="56"/>
      <c r="AN587" s="56"/>
      <c r="AO587" s="56" t="s">
        <v>5070</v>
      </c>
      <c r="AP587" s="56" t="s">
        <v>5071</v>
      </c>
      <c r="AQ587" s="56">
        <v>0</v>
      </c>
      <c r="AR587" s="56">
        <v>0</v>
      </c>
      <c r="AS587" s="56" t="s">
        <v>5879</v>
      </c>
      <c r="AT587" s="56">
        <v>0</v>
      </c>
      <c r="AU587" s="56">
        <v>0</v>
      </c>
      <c r="AV587" s="56">
        <v>0</v>
      </c>
      <c r="AW587" s="56">
        <v>0</v>
      </c>
      <c r="AX587" s="56"/>
      <c r="AY587" s="56" t="s">
        <v>5240</v>
      </c>
      <c r="AZ587" s="56">
        <v>26152</v>
      </c>
      <c r="BA587" s="56">
        <v>0</v>
      </c>
      <c r="BB587" s="56">
        <v>0</v>
      </c>
      <c r="BC587" s="56"/>
      <c r="BD587" s="56"/>
      <c r="BE587" s="56"/>
      <c r="BF587" s="56"/>
      <c r="BG587" s="56"/>
      <c r="BH587" s="56"/>
      <c r="BI587" s="56"/>
      <c r="BJ587" s="56"/>
      <c r="BK587" s="56"/>
      <c r="BL587" s="56"/>
      <c r="BM587" s="56"/>
      <c r="BN587" s="56"/>
      <c r="BO587" s="56"/>
      <c r="BP587" s="56"/>
      <c r="BQ587" s="56"/>
      <c r="BR587" s="56"/>
      <c r="BS587" s="56"/>
      <c r="BT587" s="56"/>
      <c r="BU587" s="56"/>
      <c r="BV587" s="56"/>
      <c r="BW587" s="56"/>
      <c r="BX587" s="56"/>
      <c r="BY587" s="56"/>
      <c r="BZ587" s="56"/>
      <c r="CA587" s="56"/>
      <c r="CB587" s="56"/>
      <c r="CC587" s="56"/>
      <c r="CD587" s="56" t="s">
        <v>5580</v>
      </c>
      <c r="CE587" s="56" t="s">
        <v>5581</v>
      </c>
      <c r="CF587" s="56" t="s">
        <v>5582</v>
      </c>
      <c r="CG587" s="56"/>
      <c r="CH587" s="56"/>
      <c r="CI587" s="56"/>
      <c r="CJ587" s="56" t="s">
        <v>5076</v>
      </c>
      <c r="CK587" s="56" t="s">
        <v>5583</v>
      </c>
      <c r="CL587" s="56"/>
      <c r="CM587" s="56"/>
      <c r="CN587" s="56"/>
      <c r="CO587" s="58">
        <v>45930</v>
      </c>
      <c r="CP587" s="56" t="s">
        <v>5073</v>
      </c>
      <c r="CQ587" s="56"/>
      <c r="CR587" s="58"/>
      <c r="CS587" s="56"/>
      <c r="CT587" s="59"/>
      <c r="CU587" s="60"/>
      <c r="CV587" s="68" t="str">
        <f>FLEET7[[#This Row],[Category]]</f>
        <v>Heavy Truck</v>
      </c>
      <c r="CW587" s="61" t="str">
        <f t="shared" si="20"/>
        <v>WT-09</v>
      </c>
      <c r="CX587" s="62" t="str">
        <f>IFERROR(TRIM(MID(FLEET7[[#This Row],[Secondary Asset Identifier]], FIND(" - ", FLEET7[[#This Row],[Secondary Asset Identifier]]) + 3, LEN(FLEET7[[#This Row],[Secondary Asset Identifier]]))),FLEET7[[#This Row],[Emp ID]])</f>
        <v/>
      </c>
      <c r="CY587"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7" s="62" t="str">
        <f>FLEET7[[#This Row],[Assigned]]</f>
        <v/>
      </c>
      <c r="DA587" s="62" t="str">
        <f t="shared" si="21"/>
        <v>WT-09</v>
      </c>
    </row>
    <row r="588" spans="1:105" x14ac:dyDescent="0.3">
      <c r="A588" s="55" t="s">
        <v>5060</v>
      </c>
      <c r="B588" s="56" t="s">
        <v>5061</v>
      </c>
      <c r="C588" s="56" t="s">
        <v>334</v>
      </c>
      <c r="D588" s="56" t="s">
        <v>5062</v>
      </c>
      <c r="E588" s="56" t="s">
        <v>563</v>
      </c>
      <c r="F588" s="56" t="s">
        <v>562</v>
      </c>
      <c r="G588" s="56">
        <v>2014</v>
      </c>
      <c r="H588" s="56" t="s">
        <v>5074</v>
      </c>
      <c r="I588" s="57"/>
      <c r="J588" s="56"/>
      <c r="K588" s="56">
        <v>45788.931643518503</v>
      </c>
      <c r="L588" s="56" t="s">
        <v>5191</v>
      </c>
      <c r="M588" s="56"/>
      <c r="N588" s="56"/>
      <c r="O588" s="56"/>
      <c r="P588" s="56"/>
      <c r="Q588" s="56"/>
      <c r="R588" s="56" t="s">
        <v>5660</v>
      </c>
      <c r="S588" s="56"/>
      <c r="T588" s="56" t="s">
        <v>5067</v>
      </c>
      <c r="U588" s="56" t="s">
        <v>3083</v>
      </c>
      <c r="V588" s="56">
        <v>1011</v>
      </c>
      <c r="W588" s="56">
        <v>28303</v>
      </c>
      <c r="X588" s="56">
        <v>28303</v>
      </c>
      <c r="Y588" s="56">
        <v>5284</v>
      </c>
      <c r="Z588" s="56">
        <v>5284</v>
      </c>
      <c r="AA588" s="56"/>
      <c r="AB588" s="56" t="s">
        <v>566</v>
      </c>
      <c r="AC588" s="56"/>
      <c r="AD588" s="56" t="s">
        <v>6010</v>
      </c>
      <c r="AE588" s="56" t="s">
        <v>5069</v>
      </c>
      <c r="AF588" s="56"/>
      <c r="AG588" s="56"/>
      <c r="AH588" s="56" t="s">
        <v>564</v>
      </c>
      <c r="AI588" s="56"/>
      <c r="AJ588" s="56"/>
      <c r="AK588" s="56"/>
      <c r="AL588" s="56"/>
      <c r="AM588" s="56"/>
      <c r="AN588" s="56"/>
      <c r="AO588" s="56" t="s">
        <v>5070</v>
      </c>
      <c r="AP588" s="56" t="s">
        <v>5071</v>
      </c>
      <c r="AQ588" s="56">
        <v>0</v>
      </c>
      <c r="AR588" s="56">
        <v>0</v>
      </c>
      <c r="AS588" s="56" t="s">
        <v>5879</v>
      </c>
      <c r="AT588" s="56">
        <v>0</v>
      </c>
      <c r="AU588" s="56">
        <v>0</v>
      </c>
      <c r="AV588" s="56">
        <v>0</v>
      </c>
      <c r="AW588" s="56">
        <v>0</v>
      </c>
      <c r="AX588" s="56"/>
      <c r="AY588" s="56"/>
      <c r="AZ588" s="56">
        <v>0</v>
      </c>
      <c r="BA588" s="56">
        <v>0</v>
      </c>
      <c r="BB588" s="56">
        <v>0</v>
      </c>
      <c r="BC588" s="56"/>
      <c r="BD588" s="56"/>
      <c r="BE588" s="56"/>
      <c r="BF588" s="56"/>
      <c r="BG588" s="56"/>
      <c r="BH588" s="56"/>
      <c r="BI588" s="56"/>
      <c r="BJ588" s="56"/>
      <c r="BK588" s="56"/>
      <c r="BL588" s="56"/>
      <c r="BM588" s="56"/>
      <c r="BN588" s="56"/>
      <c r="BO588" s="56"/>
      <c r="BP588" s="56"/>
      <c r="BQ588" s="56"/>
      <c r="BR588" s="56"/>
      <c r="BS588" s="56"/>
      <c r="BT588" s="56"/>
      <c r="BU588" s="56"/>
      <c r="BV588" s="56"/>
      <c r="BW588" s="56"/>
      <c r="BX588" s="56"/>
      <c r="BY588" s="56"/>
      <c r="BZ588" s="56"/>
      <c r="CA588" s="56"/>
      <c r="CB588" s="56"/>
      <c r="CC588" s="56"/>
      <c r="CD588" s="56"/>
      <c r="CE588" s="56"/>
      <c r="CF588" s="56"/>
      <c r="CG588" s="56"/>
      <c r="CH588" s="56"/>
      <c r="CI588" s="56"/>
      <c r="CJ588" s="56" t="s">
        <v>5076</v>
      </c>
      <c r="CK588" s="56" t="s">
        <v>5786</v>
      </c>
      <c r="CL588" s="56"/>
      <c r="CM588" s="56"/>
      <c r="CN588" s="56"/>
      <c r="CO588" s="58">
        <v>45869</v>
      </c>
      <c r="CP588" s="56" t="s">
        <v>5073</v>
      </c>
      <c r="CQ588" s="56"/>
      <c r="CR588" s="58"/>
      <c r="CS588" s="56"/>
      <c r="CT588" s="59"/>
      <c r="CU588" s="60"/>
      <c r="CV588" s="68" t="str">
        <f>FLEET7[[#This Row],[Category]]</f>
        <v>Heavy Truck</v>
      </c>
      <c r="CW588" s="61" t="str">
        <f t="shared" si="20"/>
        <v>WT-10</v>
      </c>
      <c r="CX588" s="62" t="str">
        <f>IFERROR(TRIM(MID(FLEET7[[#This Row],[Secondary Asset Identifier]], FIND(" - ", FLEET7[[#This Row],[Secondary Asset Identifier]]) + 3, LEN(FLEET7[[#This Row],[Secondary Asset Identifier]]))),FLEET7[[#This Row],[Emp ID]])</f>
        <v/>
      </c>
      <c r="CY588"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8" s="62" t="str">
        <f>FLEET7[[#This Row],[Assigned]]</f>
        <v/>
      </c>
      <c r="DA588" s="62" t="str">
        <f t="shared" si="21"/>
        <v>WT-10</v>
      </c>
    </row>
    <row r="589" spans="1:105" x14ac:dyDescent="0.3">
      <c r="A589" s="55" t="s">
        <v>5060</v>
      </c>
      <c r="B589" s="56" t="s">
        <v>5061</v>
      </c>
      <c r="C589" s="56" t="s">
        <v>335</v>
      </c>
      <c r="D589" s="56" t="s">
        <v>5062</v>
      </c>
      <c r="E589" s="56" t="s">
        <v>563</v>
      </c>
      <c r="F589" s="56" t="s">
        <v>562</v>
      </c>
      <c r="G589" s="56">
        <v>2014</v>
      </c>
      <c r="H589" s="56" t="s">
        <v>5074</v>
      </c>
      <c r="I589" s="57"/>
      <c r="J589" s="56"/>
      <c r="K589" s="56">
        <v>45774.461446759298</v>
      </c>
      <c r="L589" s="56" t="s">
        <v>5526</v>
      </c>
      <c r="M589" s="56"/>
      <c r="N589" s="56"/>
      <c r="O589" s="56"/>
      <c r="P589" s="56"/>
      <c r="Q589" s="56"/>
      <c r="R589" s="56" t="s">
        <v>7629</v>
      </c>
      <c r="S589" s="56"/>
      <c r="T589" s="56" t="s">
        <v>5067</v>
      </c>
      <c r="U589" s="56" t="s">
        <v>7782</v>
      </c>
      <c r="V589" s="56">
        <v>1006</v>
      </c>
      <c r="W589" s="56">
        <v>18426.099999999999</v>
      </c>
      <c r="X589" s="56">
        <v>18426.099999999999</v>
      </c>
      <c r="Y589" s="56">
        <v>4732</v>
      </c>
      <c r="Z589" s="56">
        <v>4732</v>
      </c>
      <c r="AA589" s="56"/>
      <c r="AB589" s="56" t="s">
        <v>565</v>
      </c>
      <c r="AC589" s="56"/>
      <c r="AD589" s="56" t="s">
        <v>6011</v>
      </c>
      <c r="AE589" s="56" t="s">
        <v>5069</v>
      </c>
      <c r="AF589" s="56"/>
      <c r="AG589" s="56"/>
      <c r="AH589" s="56" t="s">
        <v>564</v>
      </c>
      <c r="AI589" s="56"/>
      <c r="AJ589" s="56"/>
      <c r="AK589" s="56"/>
      <c r="AL589" s="56"/>
      <c r="AM589" s="56"/>
      <c r="AN589" s="56"/>
      <c r="AO589" s="56" t="s">
        <v>5070</v>
      </c>
      <c r="AP589" s="56" t="s">
        <v>5071</v>
      </c>
      <c r="AQ589" s="56">
        <v>0</v>
      </c>
      <c r="AR589" s="56">
        <v>0</v>
      </c>
      <c r="AS589" s="56" t="s">
        <v>5879</v>
      </c>
      <c r="AT589" s="56">
        <v>0</v>
      </c>
      <c r="AU589" s="56">
        <v>0</v>
      </c>
      <c r="AV589" s="56">
        <v>0</v>
      </c>
      <c r="AW589" s="56">
        <v>0</v>
      </c>
      <c r="AX589" s="56"/>
      <c r="AY589" s="56"/>
      <c r="AZ589" s="56">
        <v>0</v>
      </c>
      <c r="BA589" s="56">
        <v>0</v>
      </c>
      <c r="BB589" s="56">
        <v>0</v>
      </c>
      <c r="BC589" s="56"/>
      <c r="BD589" s="56"/>
      <c r="BE589" s="56"/>
      <c r="BF589" s="56"/>
      <c r="BG589" s="56"/>
      <c r="BH589" s="56"/>
      <c r="BI589" s="56"/>
      <c r="BJ589" s="56"/>
      <c r="BK589" s="56"/>
      <c r="BL589" s="56"/>
      <c r="BM589" s="56"/>
      <c r="BN589" s="56"/>
      <c r="BO589" s="56"/>
      <c r="BP589" s="56"/>
      <c r="BQ589" s="56"/>
      <c r="BR589" s="56"/>
      <c r="BS589" s="56"/>
      <c r="BT589" s="56"/>
      <c r="BU589" s="56"/>
      <c r="BV589" s="56"/>
      <c r="BW589" s="56"/>
      <c r="BX589" s="56"/>
      <c r="BY589" s="56"/>
      <c r="BZ589" s="56"/>
      <c r="CA589" s="56"/>
      <c r="CB589" s="56"/>
      <c r="CC589" s="56"/>
      <c r="CD589" s="56"/>
      <c r="CE589" s="56"/>
      <c r="CF589" s="56"/>
      <c r="CG589" s="56"/>
      <c r="CH589" s="56"/>
      <c r="CI589" s="56"/>
      <c r="CJ589" s="56" t="s">
        <v>5076</v>
      </c>
      <c r="CK589" s="56" t="s">
        <v>5641</v>
      </c>
      <c r="CL589" s="56"/>
      <c r="CM589" s="56"/>
      <c r="CN589" s="56"/>
      <c r="CO589" s="58"/>
      <c r="CP589" s="56" t="s">
        <v>5073</v>
      </c>
      <c r="CQ589" s="56"/>
      <c r="CR589" s="58"/>
      <c r="CS589" s="56"/>
      <c r="CT589" s="59"/>
      <c r="CU589" s="60"/>
      <c r="CV589" s="68" t="str">
        <f>FLEET7[[#This Row],[Category]]</f>
        <v>Heavy Truck</v>
      </c>
      <c r="CW589" s="61" t="str">
        <f t="shared" si="20"/>
        <v>WT-11</v>
      </c>
      <c r="CX589" s="62" t="str">
        <f>IFERROR(TRIM(MID(FLEET7[[#This Row],[Secondary Asset Identifier]], FIND(" - ", FLEET7[[#This Row],[Secondary Asset Identifier]]) + 3, LEN(FLEET7[[#This Row],[Secondary Asset Identifier]]))),FLEET7[[#This Row],[Emp ID]])</f>
        <v/>
      </c>
      <c r="CY589"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89" s="62" t="str">
        <f>FLEET7[[#This Row],[Assigned]]</f>
        <v/>
      </c>
      <c r="DA589" s="62" t="str">
        <f t="shared" si="21"/>
        <v>WT-11</v>
      </c>
    </row>
    <row r="590" spans="1:105" ht="24" x14ac:dyDescent="0.3">
      <c r="A590" s="55" t="s">
        <v>5060</v>
      </c>
      <c r="B590" s="56" t="s">
        <v>5061</v>
      </c>
      <c r="C590" s="56" t="s">
        <v>251</v>
      </c>
      <c r="D590" s="56" t="s">
        <v>5062</v>
      </c>
      <c r="E590" s="56" t="s">
        <v>563</v>
      </c>
      <c r="F590" s="56" t="s">
        <v>562</v>
      </c>
      <c r="G590" s="56">
        <v>2015</v>
      </c>
      <c r="H590" s="56" t="s">
        <v>5074</v>
      </c>
      <c r="I590" s="57" t="s">
        <v>5768</v>
      </c>
      <c r="J590" s="56"/>
      <c r="K590" s="56">
        <v>45788.711145833302</v>
      </c>
      <c r="L590" s="56" t="s">
        <v>5191</v>
      </c>
      <c r="M590" s="56"/>
      <c r="N590" s="56"/>
      <c r="O590" s="56"/>
      <c r="P590" s="56"/>
      <c r="Q590" s="56"/>
      <c r="R590" s="56" t="s">
        <v>8403</v>
      </c>
      <c r="S590" s="56"/>
      <c r="T590" s="56" t="s">
        <v>5067</v>
      </c>
      <c r="U590" s="56" t="s">
        <v>1360</v>
      </c>
      <c r="V590" s="56">
        <v>1008</v>
      </c>
      <c r="W590" s="56">
        <v>21725.4</v>
      </c>
      <c r="X590" s="56">
        <v>21725.4</v>
      </c>
      <c r="Y590" s="56">
        <v>3214</v>
      </c>
      <c r="Z590" s="56">
        <v>3214</v>
      </c>
      <c r="AA590" s="56"/>
      <c r="AB590" s="56" t="s">
        <v>561</v>
      </c>
      <c r="AC590" s="56"/>
      <c r="AD590" s="56" t="s">
        <v>560</v>
      </c>
      <c r="AE590" s="56" t="s">
        <v>5069</v>
      </c>
      <c r="AF590" s="56"/>
      <c r="AG590" s="56"/>
      <c r="AH590" s="56" t="s">
        <v>559</v>
      </c>
      <c r="AI590" s="56"/>
      <c r="AJ590" s="56"/>
      <c r="AK590" s="56"/>
      <c r="AL590" s="56"/>
      <c r="AM590" s="56"/>
      <c r="AN590" s="56"/>
      <c r="AO590" s="56" t="s">
        <v>5070</v>
      </c>
      <c r="AP590" s="56" t="s">
        <v>5071</v>
      </c>
      <c r="AQ590" s="56">
        <v>0</v>
      </c>
      <c r="AR590" s="56">
        <v>0</v>
      </c>
      <c r="AS590" s="56" t="s">
        <v>5879</v>
      </c>
      <c r="AT590" s="56">
        <v>0</v>
      </c>
      <c r="AU590" s="56">
        <v>0</v>
      </c>
      <c r="AV590" s="56">
        <v>0</v>
      </c>
      <c r="AW590" s="56">
        <v>0</v>
      </c>
      <c r="AX590" s="56" t="s">
        <v>6012</v>
      </c>
      <c r="AY590" s="56"/>
      <c r="AZ590" s="56">
        <v>0</v>
      </c>
      <c r="BA590" s="56">
        <v>0</v>
      </c>
      <c r="BB590" s="56">
        <v>0</v>
      </c>
      <c r="BC590" s="56"/>
      <c r="BD590" s="56"/>
      <c r="BE590" s="56"/>
      <c r="BF590" s="56"/>
      <c r="BG590" s="56"/>
      <c r="BH590" s="56"/>
      <c r="BI590" s="56"/>
      <c r="BJ590" s="56"/>
      <c r="BK590" s="56"/>
      <c r="BL590" s="56"/>
      <c r="BM590" s="56"/>
      <c r="BN590" s="56"/>
      <c r="BO590" s="56"/>
      <c r="BP590" s="56"/>
      <c r="BQ590" s="56"/>
      <c r="BR590" s="56"/>
      <c r="BS590" s="56"/>
      <c r="BT590" s="56"/>
      <c r="BU590" s="56"/>
      <c r="BV590" s="56"/>
      <c r="BW590" s="56"/>
      <c r="BX590" s="56"/>
      <c r="BY590" s="56"/>
      <c r="BZ590" s="56"/>
      <c r="CA590" s="56"/>
      <c r="CB590" s="56"/>
      <c r="CC590" s="56"/>
      <c r="CD590" s="56"/>
      <c r="CE590" s="56"/>
      <c r="CF590" s="56"/>
      <c r="CG590" s="56"/>
      <c r="CH590" s="56"/>
      <c r="CI590" s="56"/>
      <c r="CJ590" s="56" t="s">
        <v>5076</v>
      </c>
      <c r="CK590" s="56" t="s">
        <v>5769</v>
      </c>
      <c r="CL590" s="56">
        <v>2</v>
      </c>
      <c r="CM590" s="56"/>
      <c r="CN590" s="56"/>
      <c r="CO590" s="58">
        <v>45900</v>
      </c>
      <c r="CP590" s="56" t="s">
        <v>5073</v>
      </c>
      <c r="CQ590" s="56"/>
      <c r="CR590" s="58"/>
      <c r="CS590" s="56"/>
      <c r="CT590" s="59"/>
      <c r="CU590" s="60"/>
      <c r="CV590" s="68" t="str">
        <f>FLEET7[[#This Row],[Category]]</f>
        <v>Heavy Truck</v>
      </c>
      <c r="CW590" s="61" t="str">
        <f t="shared" si="20"/>
        <v>WT-12</v>
      </c>
      <c r="CX590" s="62" t="str">
        <f>IFERROR(TRIM(MID(FLEET7[[#This Row],[Secondary Asset Identifier]], FIND(" - ", FLEET7[[#This Row],[Secondary Asset Identifier]]) + 3, LEN(FLEET7[[#This Row],[Secondary Asset Identifier]]))),FLEET7[[#This Row],[Emp ID]])</f>
        <v/>
      </c>
      <c r="CY590"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0" s="62" t="str">
        <f>FLEET7[[#This Row],[Assigned]]</f>
        <v/>
      </c>
      <c r="DA590" s="62" t="str">
        <f t="shared" si="21"/>
        <v>WT-12</v>
      </c>
    </row>
    <row r="591" spans="1:105" x14ac:dyDescent="0.3">
      <c r="A591" s="55" t="s">
        <v>5060</v>
      </c>
      <c r="B591" s="56" t="s">
        <v>5061</v>
      </c>
      <c r="C591" s="56" t="s">
        <v>4688</v>
      </c>
      <c r="D591" s="56" t="s">
        <v>5230</v>
      </c>
      <c r="E591" s="56" t="s">
        <v>4021</v>
      </c>
      <c r="F591" s="56" t="s">
        <v>3824</v>
      </c>
      <c r="G591" s="56">
        <v>2022</v>
      </c>
      <c r="H591" s="56" t="s">
        <v>5286</v>
      </c>
      <c r="I591" s="57"/>
      <c r="J591" s="56"/>
      <c r="K591" s="56">
        <v>45789.237719907404</v>
      </c>
      <c r="L591" s="56" t="s">
        <v>5191</v>
      </c>
      <c r="M591" s="56"/>
      <c r="N591" s="56"/>
      <c r="O591" s="56"/>
      <c r="P591" s="56"/>
      <c r="Q591" s="56"/>
      <c r="R591" s="56" t="s">
        <v>8403</v>
      </c>
      <c r="S591" s="56"/>
      <c r="T591" s="56" t="s">
        <v>5067</v>
      </c>
      <c r="U591" s="56" t="s">
        <v>5232</v>
      </c>
      <c r="V591" s="56">
        <v>473</v>
      </c>
      <c r="W591" s="56"/>
      <c r="X591" s="56"/>
      <c r="Y591" s="56">
        <v>0</v>
      </c>
      <c r="Z591" s="56">
        <v>0</v>
      </c>
      <c r="AA591" s="56"/>
      <c r="AB591" s="56" t="s">
        <v>4689</v>
      </c>
      <c r="AC591" s="56"/>
      <c r="AD591" s="56" t="s">
        <v>4690</v>
      </c>
      <c r="AE591" s="56" t="s">
        <v>5069</v>
      </c>
      <c r="AF591" s="56"/>
      <c r="AG591" s="56"/>
      <c r="AH591" s="56"/>
      <c r="AI591" s="56"/>
      <c r="AJ591" s="56"/>
      <c r="AK591" s="56"/>
      <c r="AL591" s="56"/>
      <c r="AM591" s="56"/>
      <c r="AN591" s="56"/>
      <c r="AO591" s="56" t="s">
        <v>5070</v>
      </c>
      <c r="AP591" s="56"/>
      <c r="AQ591" s="56">
        <v>0</v>
      </c>
      <c r="AR591" s="56">
        <v>0</v>
      </c>
      <c r="AS591" s="56" t="s">
        <v>5879</v>
      </c>
      <c r="AT591" s="56">
        <v>0</v>
      </c>
      <c r="AU591" s="56">
        <v>0</v>
      </c>
      <c r="AV591" s="56">
        <v>0</v>
      </c>
      <c r="AW591" s="56">
        <v>0</v>
      </c>
      <c r="AX591" s="56"/>
      <c r="AY591" s="56"/>
      <c r="AZ591" s="56"/>
      <c r="BA591" s="56"/>
      <c r="BB591" s="56"/>
      <c r="BC591" s="56"/>
      <c r="BD591" s="56"/>
      <c r="BE591" s="56"/>
      <c r="BF591" s="56"/>
      <c r="BG591" s="56"/>
      <c r="BH591" s="56"/>
      <c r="BI591" s="56"/>
      <c r="BJ591" s="56"/>
      <c r="BK591" s="56"/>
      <c r="BL591" s="56"/>
      <c r="BM591" s="56"/>
      <c r="BN591" s="56"/>
      <c r="BO591" s="56"/>
      <c r="BP591" s="56"/>
      <c r="BQ591" s="56"/>
      <c r="BR591" s="56"/>
      <c r="BS591" s="56"/>
      <c r="BT591" s="56"/>
      <c r="BU591" s="56"/>
      <c r="BV591" s="56"/>
      <c r="BW591" s="56"/>
      <c r="BX591" s="56"/>
      <c r="BY591" s="56"/>
      <c r="BZ591" s="56"/>
      <c r="CA591" s="56"/>
      <c r="CB591" s="56"/>
      <c r="CC591" s="56"/>
      <c r="CD591" s="56"/>
      <c r="CE591" s="56"/>
      <c r="CF591" s="56"/>
      <c r="CG591" s="56"/>
      <c r="CH591" s="56"/>
      <c r="CI591" s="56"/>
      <c r="CJ591" s="56" t="s">
        <v>5233</v>
      </c>
      <c r="CK591" s="56" t="s">
        <v>5287</v>
      </c>
      <c r="CL591" s="56"/>
      <c r="CM591" s="56"/>
      <c r="CN591" s="56"/>
      <c r="CO591" s="58"/>
      <c r="CP591" s="56" t="s">
        <v>5079</v>
      </c>
      <c r="CQ591" s="56"/>
      <c r="CR591" s="58"/>
      <c r="CS591" s="56"/>
      <c r="CT591" s="59"/>
      <c r="CU591" s="60"/>
      <c r="CV591" s="68" t="str">
        <f>FLEET7[[#This Row],[Category]]</f>
        <v>Cargo Trailer</v>
      </c>
      <c r="CW591" s="61" t="str">
        <f t="shared" si="20"/>
        <v>WTC-01</v>
      </c>
      <c r="CX591" s="62" t="str">
        <f>IFERROR(TRIM(MID(FLEET7[[#This Row],[Secondary Asset Identifier]], FIND(" - ", FLEET7[[#This Row],[Secondary Asset Identifier]]) + 3, LEN(FLEET7[[#This Row],[Secondary Asset Identifier]]))),FLEET7[[#This Row],[Emp ID]])</f>
        <v/>
      </c>
      <c r="CY591"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1" s="62" t="str">
        <f>FLEET7[[#This Row],[Assigned]]</f>
        <v/>
      </c>
      <c r="DA591" s="62" t="str">
        <f t="shared" si="21"/>
        <v>WTC-01</v>
      </c>
    </row>
    <row r="592" spans="1:105" x14ac:dyDescent="0.3">
      <c r="A592" s="55" t="s">
        <v>5060</v>
      </c>
      <c r="B592" s="56" t="s">
        <v>5061</v>
      </c>
      <c r="C592" s="56" t="s">
        <v>4691</v>
      </c>
      <c r="D592" s="56" t="s">
        <v>5230</v>
      </c>
      <c r="E592" s="56" t="s">
        <v>3847</v>
      </c>
      <c r="F592" s="56" t="s">
        <v>3830</v>
      </c>
      <c r="G592" s="56">
        <v>2021</v>
      </c>
      <c r="H592" s="56" t="s">
        <v>5231</v>
      </c>
      <c r="I592" s="57"/>
      <c r="J592" s="56"/>
      <c r="K592" s="56">
        <v>45789.2347337963</v>
      </c>
      <c r="L592" s="56" t="s">
        <v>5191</v>
      </c>
      <c r="M592" s="56"/>
      <c r="N592" s="56"/>
      <c r="O592" s="56"/>
      <c r="P592" s="56"/>
      <c r="Q592" s="56"/>
      <c r="R592" s="56" t="s">
        <v>8403</v>
      </c>
      <c r="S592" s="56"/>
      <c r="T592" s="56" t="s">
        <v>5067</v>
      </c>
      <c r="U592" s="56" t="s">
        <v>5232</v>
      </c>
      <c r="V592" s="56">
        <v>474</v>
      </c>
      <c r="W592" s="56"/>
      <c r="X592" s="56"/>
      <c r="Y592" s="56">
        <v>0</v>
      </c>
      <c r="Z592" s="56">
        <v>0</v>
      </c>
      <c r="AA592" s="56"/>
      <c r="AB592" s="56" t="s">
        <v>4692</v>
      </c>
      <c r="AC592" s="56"/>
      <c r="AD592" s="56" t="s">
        <v>4693</v>
      </c>
      <c r="AE592" s="56" t="s">
        <v>5069</v>
      </c>
      <c r="AF592" s="56"/>
      <c r="AG592" s="56"/>
      <c r="AH592" s="56"/>
      <c r="AI592" s="56"/>
      <c r="AJ592" s="56"/>
      <c r="AK592" s="56"/>
      <c r="AL592" s="56"/>
      <c r="AM592" s="56"/>
      <c r="AN592" s="56"/>
      <c r="AO592" s="56" t="s">
        <v>5070</v>
      </c>
      <c r="AP592" s="56"/>
      <c r="AQ592" s="56">
        <v>0</v>
      </c>
      <c r="AR592" s="56">
        <v>0</v>
      </c>
      <c r="AS592" s="56" t="s">
        <v>5879</v>
      </c>
      <c r="AT592" s="56">
        <v>0</v>
      </c>
      <c r="AU592" s="56">
        <v>0</v>
      </c>
      <c r="AV592" s="56">
        <v>0</v>
      </c>
      <c r="AW592" s="56">
        <v>0</v>
      </c>
      <c r="AX592" s="56"/>
      <c r="AY592" s="56"/>
      <c r="AZ592" s="56"/>
      <c r="BA592" s="56"/>
      <c r="BB592" s="56"/>
      <c r="BC592" s="56"/>
      <c r="BD592" s="56"/>
      <c r="BE592" s="56"/>
      <c r="BF592" s="56"/>
      <c r="BG592" s="56"/>
      <c r="BH592" s="56"/>
      <c r="BI592" s="56"/>
      <c r="BJ592" s="56"/>
      <c r="BK592" s="56"/>
      <c r="BL592" s="56"/>
      <c r="BM592" s="56"/>
      <c r="BN592" s="56"/>
      <c r="BO592" s="56"/>
      <c r="BP592" s="56"/>
      <c r="BQ592" s="56"/>
      <c r="BR592" s="56"/>
      <c r="BS592" s="56"/>
      <c r="BT592" s="56"/>
      <c r="BU592" s="56"/>
      <c r="BV592" s="56"/>
      <c r="BW592" s="56"/>
      <c r="BX592" s="56"/>
      <c r="BY592" s="56"/>
      <c r="BZ592" s="56"/>
      <c r="CA592" s="56"/>
      <c r="CB592" s="56"/>
      <c r="CC592" s="56"/>
      <c r="CD592" s="56"/>
      <c r="CE592" s="56"/>
      <c r="CF592" s="56"/>
      <c r="CG592" s="56"/>
      <c r="CH592" s="56"/>
      <c r="CI592" s="56"/>
      <c r="CJ592" s="56" t="s">
        <v>5233</v>
      </c>
      <c r="CK592" s="56" t="s">
        <v>5290</v>
      </c>
      <c r="CL592" s="56"/>
      <c r="CM592" s="56"/>
      <c r="CN592" s="56"/>
      <c r="CO592" s="58"/>
      <c r="CP592" s="56" t="s">
        <v>5079</v>
      </c>
      <c r="CQ592" s="56"/>
      <c r="CR592" s="58"/>
      <c r="CS592" s="56"/>
      <c r="CT592" s="59"/>
      <c r="CU592" s="60"/>
      <c r="CV592" s="68" t="str">
        <f>FLEET7[[#This Row],[Category]]</f>
        <v>Flatbed Trailer</v>
      </c>
      <c r="CW592" s="61" t="str">
        <f t="shared" si="20"/>
        <v>WTF-01</v>
      </c>
      <c r="CX592" s="62" t="str">
        <f>IFERROR(TRIM(MID(FLEET7[[#This Row],[Secondary Asset Identifier]], FIND(" - ", FLEET7[[#This Row],[Secondary Asset Identifier]]) + 3, LEN(FLEET7[[#This Row],[Secondary Asset Identifier]]))),FLEET7[[#This Row],[Emp ID]])</f>
        <v/>
      </c>
      <c r="CY592"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2" s="62" t="str">
        <f>FLEET7[[#This Row],[Assigned]]</f>
        <v/>
      </c>
      <c r="DA592" s="62" t="str">
        <f t="shared" si="21"/>
        <v>WTF-01</v>
      </c>
    </row>
    <row r="593" spans="1:105" x14ac:dyDescent="0.3">
      <c r="A593" s="55" t="s">
        <v>5060</v>
      </c>
      <c r="B593" s="56" t="s">
        <v>5061</v>
      </c>
      <c r="C593" s="56" t="s">
        <v>4694</v>
      </c>
      <c r="D593" s="56" t="s">
        <v>5230</v>
      </c>
      <c r="E593" s="56" t="s">
        <v>3827</v>
      </c>
      <c r="F593" s="56" t="s">
        <v>3824</v>
      </c>
      <c r="G593" s="56">
        <v>2020</v>
      </c>
      <c r="H593" s="56" t="s">
        <v>5231</v>
      </c>
      <c r="I593" s="57"/>
      <c r="J593" s="56"/>
      <c r="K593" s="56"/>
      <c r="L593" s="56"/>
      <c r="M593" s="56"/>
      <c r="N593" s="56"/>
      <c r="O593" s="56"/>
      <c r="P593" s="56"/>
      <c r="Q593" s="56"/>
      <c r="R593" s="56"/>
      <c r="S593" s="56"/>
      <c r="T593" s="56" t="s">
        <v>5067</v>
      </c>
      <c r="U593" s="56" t="s">
        <v>5232</v>
      </c>
      <c r="V593" s="56"/>
      <c r="W593" s="56"/>
      <c r="X593" s="56"/>
      <c r="Y593" s="56"/>
      <c r="Z593" s="56"/>
      <c r="AA593" s="56" t="s">
        <v>1432</v>
      </c>
      <c r="AB593" s="56" t="s">
        <v>4123</v>
      </c>
      <c r="AC593" s="56"/>
      <c r="AD593" s="56" t="s">
        <v>4696</v>
      </c>
      <c r="AE593" s="56" t="s">
        <v>5069</v>
      </c>
      <c r="AF593" s="56"/>
      <c r="AG593" s="56"/>
      <c r="AH593" s="56" t="s">
        <v>4695</v>
      </c>
      <c r="AI593" s="56"/>
      <c r="AJ593" s="56"/>
      <c r="AK593" s="56"/>
      <c r="AL593" s="56"/>
      <c r="AM593" s="56"/>
      <c r="AN593" s="56"/>
      <c r="AO593" s="56" t="s">
        <v>5070</v>
      </c>
      <c r="AP593" s="56" t="s">
        <v>5071</v>
      </c>
      <c r="AQ593" s="56">
        <v>0</v>
      </c>
      <c r="AR593" s="56">
        <v>0</v>
      </c>
      <c r="AS593" s="56" t="s">
        <v>5879</v>
      </c>
      <c r="AT593" s="56">
        <v>0</v>
      </c>
      <c r="AU593" s="56">
        <v>0</v>
      </c>
      <c r="AV593" s="56">
        <v>0</v>
      </c>
      <c r="AW593" s="56">
        <v>0</v>
      </c>
      <c r="AX593" s="56"/>
      <c r="AY593" s="56"/>
      <c r="AZ593" s="56"/>
      <c r="BA593" s="56"/>
      <c r="BB593" s="56"/>
      <c r="BC593" s="56"/>
      <c r="BD593" s="56"/>
      <c r="BE593" s="56"/>
      <c r="BF593" s="56"/>
      <c r="BG593" s="56"/>
      <c r="BH593" s="56"/>
      <c r="BI593" s="56"/>
      <c r="BJ593" s="56"/>
      <c r="BK593" s="56"/>
      <c r="BL593" s="56"/>
      <c r="BM593" s="56"/>
      <c r="BN593" s="56"/>
      <c r="BO593" s="56"/>
      <c r="BP593" s="56"/>
      <c r="BQ593" s="56"/>
      <c r="BR593" s="56"/>
      <c r="BS593" s="56"/>
      <c r="BT593" s="56"/>
      <c r="BU593" s="56"/>
      <c r="BV593" s="56"/>
      <c r="BW593" s="56"/>
      <c r="BX593" s="56"/>
      <c r="BY593" s="56"/>
      <c r="BZ593" s="56"/>
      <c r="CA593" s="56"/>
      <c r="CB593" s="56"/>
      <c r="CC593" s="56"/>
      <c r="CD593" s="56"/>
      <c r="CE593" s="56"/>
      <c r="CF593" s="56"/>
      <c r="CG593" s="56"/>
      <c r="CH593" s="56"/>
      <c r="CI593" s="56"/>
      <c r="CJ593" s="56"/>
      <c r="CK593" s="56"/>
      <c r="CL593" s="56"/>
      <c r="CM593" s="56"/>
      <c r="CN593" s="56"/>
      <c r="CO593" s="58">
        <v>45961</v>
      </c>
      <c r="CP593" s="56" t="s">
        <v>5079</v>
      </c>
      <c r="CQ593" s="56"/>
      <c r="CR593" s="58"/>
      <c r="CS593" s="56"/>
      <c r="CT593" s="59"/>
      <c r="CU593" s="60"/>
      <c r="CV593" s="68" t="str">
        <f>FLEET7[[#This Row],[Category]]</f>
        <v>Flatbed Trailer</v>
      </c>
      <c r="CW593" s="61" t="str">
        <f t="shared" ref="CW593:CW598" si="22">TRIM(LEFT($C593, FIND("(", $C593 &amp; "(") - 1))</f>
        <v>WTF-02</v>
      </c>
      <c r="CX593" s="62" t="str">
        <f>IFERROR(TRIM(MID(FLEET7[[#This Row],[Secondary Asset Identifier]], FIND(" - ", FLEET7[[#This Row],[Secondary Asset Identifier]]) + 3, LEN(FLEET7[[#This Row],[Secondary Asset Identifier]]))),FLEET7[[#This Row],[Emp ID]])</f>
        <v/>
      </c>
      <c r="CY593"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3" s="62" t="str">
        <f>FLEET7[[#This Row],[Assigned]]</f>
        <v/>
      </c>
      <c r="DA593" s="62" t="str">
        <f t="shared" ref="DA593:DA598" si="23">TRIM(LEFT($C593, FIND("(", $C593 &amp; "(") - 1))</f>
        <v>WTF-02</v>
      </c>
    </row>
    <row r="594" spans="1:105" x14ac:dyDescent="0.3">
      <c r="A594" s="55" t="s">
        <v>5060</v>
      </c>
      <c r="B594" s="56" t="s">
        <v>5061</v>
      </c>
      <c r="C594" s="56" t="s">
        <v>4697</v>
      </c>
      <c r="D594" s="56" t="s">
        <v>5230</v>
      </c>
      <c r="E594" s="56" t="s">
        <v>3824</v>
      </c>
      <c r="F594" s="56" t="s">
        <v>3824</v>
      </c>
      <c r="G594" s="56"/>
      <c r="H594" s="56" t="s">
        <v>5343</v>
      </c>
      <c r="I594" s="57"/>
      <c r="J594" s="56"/>
      <c r="K594" s="56">
        <v>45720.939363425903</v>
      </c>
      <c r="L594" s="56" t="s">
        <v>5191</v>
      </c>
      <c r="M594" s="56"/>
      <c r="N594" s="56"/>
      <c r="O594" s="56"/>
      <c r="P594" s="56"/>
      <c r="Q594" s="56"/>
      <c r="R594" s="56" t="s">
        <v>8360</v>
      </c>
      <c r="S594" s="56"/>
      <c r="T594" s="56" t="s">
        <v>5067</v>
      </c>
      <c r="U594" s="56" t="s">
        <v>5232</v>
      </c>
      <c r="V594" s="56">
        <v>459</v>
      </c>
      <c r="W594" s="56"/>
      <c r="X594" s="56"/>
      <c r="Y594" s="56">
        <v>0</v>
      </c>
      <c r="Z594" s="56">
        <v>0</v>
      </c>
      <c r="AA594" s="56"/>
      <c r="AB594" s="56"/>
      <c r="AC594" s="56"/>
      <c r="AD594" s="56" t="s">
        <v>4698</v>
      </c>
      <c r="AE594" s="56" t="s">
        <v>5069</v>
      </c>
      <c r="AF594" s="56"/>
      <c r="AG594" s="56"/>
      <c r="AH594" s="56"/>
      <c r="AI594" s="56"/>
      <c r="AJ594" s="56"/>
      <c r="AK594" s="56"/>
      <c r="AL594" s="56"/>
      <c r="AM594" s="56"/>
      <c r="AN594" s="56"/>
      <c r="AO594" s="56" t="s">
        <v>5070</v>
      </c>
      <c r="AP594" s="56"/>
      <c r="AQ594" s="56"/>
      <c r="AR594" s="56">
        <v>0</v>
      </c>
      <c r="AS594" s="56" t="s">
        <v>5879</v>
      </c>
      <c r="AT594" s="56"/>
      <c r="AU594" s="56">
        <v>0</v>
      </c>
      <c r="AV594" s="56">
        <v>0</v>
      </c>
      <c r="AW594" s="56">
        <v>0</v>
      </c>
      <c r="AX594" s="56"/>
      <c r="AY594" s="56"/>
      <c r="AZ594" s="56">
        <v>0</v>
      </c>
      <c r="BA594" s="56">
        <v>0</v>
      </c>
      <c r="BB594" s="56">
        <v>0</v>
      </c>
      <c r="BC594" s="56"/>
      <c r="BD594" s="56"/>
      <c r="BE594" s="56"/>
      <c r="BF594" s="56"/>
      <c r="BG594" s="56"/>
      <c r="BH594" s="56"/>
      <c r="BI594" s="56"/>
      <c r="BJ594" s="56"/>
      <c r="BK594" s="56"/>
      <c r="BL594" s="56"/>
      <c r="BM594" s="56"/>
      <c r="BN594" s="56"/>
      <c r="BO594" s="56"/>
      <c r="BP594" s="56"/>
      <c r="BQ594" s="56"/>
      <c r="BR594" s="56"/>
      <c r="BS594" s="56"/>
      <c r="BT594" s="56"/>
      <c r="BU594" s="56"/>
      <c r="BV594" s="56"/>
      <c r="BW594" s="56"/>
      <c r="BX594" s="56"/>
      <c r="BY594" s="56"/>
      <c r="BZ594" s="56"/>
      <c r="CA594" s="56"/>
      <c r="CB594" s="56"/>
      <c r="CC594" s="56"/>
      <c r="CD594" s="56"/>
      <c r="CE594" s="56"/>
      <c r="CF594" s="56"/>
      <c r="CG594" s="56"/>
      <c r="CH594" s="56"/>
      <c r="CI594" s="56"/>
      <c r="CJ594" s="56" t="s">
        <v>5233</v>
      </c>
      <c r="CK594" s="56" t="s">
        <v>5416</v>
      </c>
      <c r="CL594" s="56"/>
      <c r="CM594" s="56"/>
      <c r="CN594" s="56"/>
      <c r="CO594" s="58"/>
      <c r="CP594" s="56" t="s">
        <v>5073</v>
      </c>
      <c r="CQ594" s="56"/>
      <c r="CR594" s="58"/>
      <c r="CS594" s="56"/>
      <c r="CT594" s="59"/>
      <c r="CU594" s="60"/>
      <c r="CV594" s="68" t="str">
        <f>FLEET7[[#This Row],[Category]]</f>
        <v>Water Trailer</v>
      </c>
      <c r="CW594" s="61" t="str">
        <f t="shared" si="22"/>
        <v>WTR-##</v>
      </c>
      <c r="CX594" s="62" t="str">
        <f>IFERROR(TRIM(MID(FLEET7[[#This Row],[Secondary Asset Identifier]], FIND(" - ", FLEET7[[#This Row],[Secondary Asset Identifier]]) + 3, LEN(FLEET7[[#This Row],[Secondary Asset Identifier]]))),FLEET7[[#This Row],[Emp ID]])</f>
        <v/>
      </c>
      <c r="CY594"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4" s="62" t="str">
        <f>FLEET7[[#This Row],[Assigned]]</f>
        <v/>
      </c>
      <c r="DA594" s="62" t="str">
        <f t="shared" si="23"/>
        <v>WTR-##</v>
      </c>
    </row>
    <row r="595" spans="1:105" x14ac:dyDescent="0.3">
      <c r="A595" s="55" t="s">
        <v>5060</v>
      </c>
      <c r="B595" s="56" t="s">
        <v>5061</v>
      </c>
      <c r="C595" s="56" t="s">
        <v>3097</v>
      </c>
      <c r="D595" s="56" t="s">
        <v>5230</v>
      </c>
      <c r="E595" s="56" t="s">
        <v>4700</v>
      </c>
      <c r="F595" s="56" t="s">
        <v>4701</v>
      </c>
      <c r="G595" s="56">
        <v>2017</v>
      </c>
      <c r="H595" s="56" t="s">
        <v>5343</v>
      </c>
      <c r="I595" s="57"/>
      <c r="J595" s="56"/>
      <c r="K595" s="56">
        <v>45789.234398148103</v>
      </c>
      <c r="L595" s="56" t="s">
        <v>5191</v>
      </c>
      <c r="M595" s="56"/>
      <c r="N595" s="56"/>
      <c r="O595" s="56"/>
      <c r="P595" s="56"/>
      <c r="Q595" s="56"/>
      <c r="R595" s="56" t="s">
        <v>7651</v>
      </c>
      <c r="S595" s="56"/>
      <c r="T595" s="56" t="s">
        <v>5067</v>
      </c>
      <c r="U595" s="56" t="s">
        <v>5232</v>
      </c>
      <c r="V595" s="56">
        <v>578</v>
      </c>
      <c r="W595" s="56">
        <v>0</v>
      </c>
      <c r="X595" s="56">
        <v>0</v>
      </c>
      <c r="Y595" s="56">
        <v>0</v>
      </c>
      <c r="Z595" s="56">
        <v>0</v>
      </c>
      <c r="AA595" s="56"/>
      <c r="AB595" s="56" t="s">
        <v>4699</v>
      </c>
      <c r="AC595" s="56"/>
      <c r="AD595" s="56" t="s">
        <v>4703</v>
      </c>
      <c r="AE595" s="56" t="s">
        <v>5069</v>
      </c>
      <c r="AF595" s="56"/>
      <c r="AG595" s="56"/>
      <c r="AH595" s="56" t="s">
        <v>4702</v>
      </c>
      <c r="AI595" s="56"/>
      <c r="AJ595" s="56"/>
      <c r="AK595" s="56"/>
      <c r="AL595" s="56"/>
      <c r="AM595" s="56"/>
      <c r="AN595" s="56"/>
      <c r="AO595" s="56" t="s">
        <v>5070</v>
      </c>
      <c r="AP595" s="56" t="s">
        <v>5071</v>
      </c>
      <c r="AQ595" s="56">
        <v>0</v>
      </c>
      <c r="AR595" s="56">
        <v>0</v>
      </c>
      <c r="AS595" s="56" t="s">
        <v>5879</v>
      </c>
      <c r="AT595" s="56">
        <v>0</v>
      </c>
      <c r="AU595" s="56">
        <v>0</v>
      </c>
      <c r="AV595" s="56">
        <v>0</v>
      </c>
      <c r="AW595" s="56">
        <v>0</v>
      </c>
      <c r="AX595" s="56"/>
      <c r="AY595" s="56"/>
      <c r="AZ595" s="56"/>
      <c r="BA595" s="56"/>
      <c r="BB595" s="56"/>
      <c r="BC595" s="56"/>
      <c r="BD595" s="56"/>
      <c r="BE595" s="56"/>
      <c r="BF595" s="56"/>
      <c r="BG595" s="56"/>
      <c r="BH595" s="56"/>
      <c r="BI595" s="56"/>
      <c r="BJ595" s="56"/>
      <c r="BK595" s="56"/>
      <c r="BL595" s="56"/>
      <c r="BM595" s="56"/>
      <c r="BN595" s="56"/>
      <c r="BO595" s="56"/>
      <c r="BP595" s="56"/>
      <c r="BQ595" s="56"/>
      <c r="BR595" s="56"/>
      <c r="BS595" s="56"/>
      <c r="BT595" s="56"/>
      <c r="BU595" s="56"/>
      <c r="BV595" s="56"/>
      <c r="BW595" s="56"/>
      <c r="BX595" s="56"/>
      <c r="BY595" s="56"/>
      <c r="BZ595" s="56"/>
      <c r="CA595" s="56"/>
      <c r="CB595" s="56"/>
      <c r="CC595" s="56"/>
      <c r="CD595" s="56"/>
      <c r="CE595" s="56"/>
      <c r="CF595" s="56"/>
      <c r="CG595" s="56"/>
      <c r="CH595" s="56"/>
      <c r="CI595" s="56"/>
      <c r="CJ595" s="56" t="s">
        <v>5233</v>
      </c>
      <c r="CK595" s="56" t="s">
        <v>5344</v>
      </c>
      <c r="CL595" s="56"/>
      <c r="CM595" s="56"/>
      <c r="CN595" s="56"/>
      <c r="CO595" s="58">
        <v>45626</v>
      </c>
      <c r="CP595" s="56" t="s">
        <v>5079</v>
      </c>
      <c r="CQ595" s="56"/>
      <c r="CR595" s="58"/>
      <c r="CS595" s="56"/>
      <c r="CT595" s="59"/>
      <c r="CU595" s="60"/>
      <c r="CV595" s="68" t="str">
        <f>FLEET7[[#This Row],[Category]]</f>
        <v>Water Trailer</v>
      </c>
      <c r="CW595" s="61" t="str">
        <f t="shared" si="22"/>
        <v>WTR-01</v>
      </c>
      <c r="CX595" s="62" t="str">
        <f>IFERROR(TRIM(MID(FLEET7[[#This Row],[Secondary Asset Identifier]], FIND(" - ", FLEET7[[#This Row],[Secondary Asset Identifier]]) + 3, LEN(FLEET7[[#This Row],[Secondary Asset Identifier]]))),FLEET7[[#This Row],[Emp ID]])</f>
        <v/>
      </c>
      <c r="CY595"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5" s="62" t="str">
        <f>FLEET7[[#This Row],[Assigned]]</f>
        <v/>
      </c>
      <c r="DA595" s="62" t="str">
        <f t="shared" si="23"/>
        <v>WTR-01</v>
      </c>
    </row>
    <row r="596" spans="1:105" x14ac:dyDescent="0.3">
      <c r="A596" s="55" t="s">
        <v>5060</v>
      </c>
      <c r="B596" s="56" t="s">
        <v>5061</v>
      </c>
      <c r="C596" s="56" t="s">
        <v>3100</v>
      </c>
      <c r="D596" s="56" t="s">
        <v>5230</v>
      </c>
      <c r="E596" s="56" t="s">
        <v>4700</v>
      </c>
      <c r="F596" s="56" t="s">
        <v>4701</v>
      </c>
      <c r="G596" s="56">
        <v>2017</v>
      </c>
      <c r="H596" s="56" t="s">
        <v>5343</v>
      </c>
      <c r="I596" s="57"/>
      <c r="J596" s="56"/>
      <c r="K596" s="56">
        <v>45789.231192129599</v>
      </c>
      <c r="L596" s="56" t="s">
        <v>5191</v>
      </c>
      <c r="M596" s="56"/>
      <c r="N596" s="56"/>
      <c r="O596" s="56"/>
      <c r="P596" s="56"/>
      <c r="Q596" s="56"/>
      <c r="R596" s="56" t="s">
        <v>5089</v>
      </c>
      <c r="S596" s="56"/>
      <c r="T596" s="56" t="s">
        <v>5067</v>
      </c>
      <c r="U596" s="56" t="s">
        <v>5232</v>
      </c>
      <c r="V596" s="56">
        <v>538</v>
      </c>
      <c r="W596" s="56">
        <v>0</v>
      </c>
      <c r="X596" s="56">
        <v>0</v>
      </c>
      <c r="Y596" s="56">
        <v>0</v>
      </c>
      <c r="Z596" s="56">
        <v>0</v>
      </c>
      <c r="AA596" s="56"/>
      <c r="AB596" s="56" t="s">
        <v>4704</v>
      </c>
      <c r="AC596" s="56"/>
      <c r="AD596" s="56"/>
      <c r="AE596" s="56" t="s">
        <v>5069</v>
      </c>
      <c r="AF596" s="56"/>
      <c r="AG596" s="56"/>
      <c r="AH596" s="56" t="s">
        <v>4702</v>
      </c>
      <c r="AI596" s="56"/>
      <c r="AJ596" s="56"/>
      <c r="AK596" s="56"/>
      <c r="AL596" s="56"/>
      <c r="AM596" s="56"/>
      <c r="AN596" s="56"/>
      <c r="AO596" s="56" t="s">
        <v>5070</v>
      </c>
      <c r="AP596" s="56" t="s">
        <v>5071</v>
      </c>
      <c r="AQ596" s="56"/>
      <c r="AR596" s="56">
        <v>0</v>
      </c>
      <c r="AS596" s="56" t="s">
        <v>5879</v>
      </c>
      <c r="AT596" s="56"/>
      <c r="AU596" s="56">
        <v>0</v>
      </c>
      <c r="AV596" s="56">
        <v>0</v>
      </c>
      <c r="AW596" s="56">
        <v>0</v>
      </c>
      <c r="AX596" s="56"/>
      <c r="AY596" s="56"/>
      <c r="AZ596" s="56"/>
      <c r="BA596" s="56"/>
      <c r="BB596" s="56"/>
      <c r="BC596" s="56"/>
      <c r="BD596" s="56"/>
      <c r="BE596" s="56"/>
      <c r="BF596" s="56"/>
      <c r="BG596" s="56"/>
      <c r="BH596" s="56"/>
      <c r="BI596" s="56"/>
      <c r="BJ596" s="56"/>
      <c r="BK596" s="56"/>
      <c r="BL596" s="56"/>
      <c r="BM596" s="56"/>
      <c r="BN596" s="56"/>
      <c r="BO596" s="56"/>
      <c r="BP596" s="56"/>
      <c r="BQ596" s="56"/>
      <c r="BR596" s="56"/>
      <c r="BS596" s="56"/>
      <c r="BT596" s="56"/>
      <c r="BU596" s="56"/>
      <c r="BV596" s="56"/>
      <c r="BW596" s="56"/>
      <c r="BX596" s="56"/>
      <c r="BY596" s="56"/>
      <c r="BZ596" s="56"/>
      <c r="CA596" s="56"/>
      <c r="CB596" s="56"/>
      <c r="CC596" s="56"/>
      <c r="CD596" s="56"/>
      <c r="CE596" s="56"/>
      <c r="CF596" s="56"/>
      <c r="CG596" s="56"/>
      <c r="CH596" s="56"/>
      <c r="CI596" s="56"/>
      <c r="CJ596" s="56" t="s">
        <v>5233</v>
      </c>
      <c r="CK596" s="56" t="s">
        <v>5480</v>
      </c>
      <c r="CL596" s="56"/>
      <c r="CM596" s="56"/>
      <c r="CN596" s="56"/>
      <c r="CO596" s="58"/>
      <c r="CP596" s="56" t="s">
        <v>5079</v>
      </c>
      <c r="CQ596" s="56"/>
      <c r="CR596" s="58"/>
      <c r="CS596" s="56"/>
      <c r="CT596" s="59"/>
      <c r="CU596" s="60"/>
      <c r="CV596" s="68" t="str">
        <f>FLEET7[[#This Row],[Category]]</f>
        <v>Water Trailer</v>
      </c>
      <c r="CW596" s="61" t="str">
        <f t="shared" si="22"/>
        <v>WTR-02</v>
      </c>
      <c r="CX596" s="62" t="str">
        <f>IFERROR(TRIM(MID(FLEET7[[#This Row],[Secondary Asset Identifier]], FIND(" - ", FLEET7[[#This Row],[Secondary Asset Identifier]]) + 3, LEN(FLEET7[[#This Row],[Secondary Asset Identifier]]))),FLEET7[[#This Row],[Emp ID]])</f>
        <v/>
      </c>
      <c r="CY596"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6" s="62" t="str">
        <f>FLEET7[[#This Row],[Assigned]]</f>
        <v/>
      </c>
      <c r="DA596" s="62" t="str">
        <f t="shared" si="23"/>
        <v>WTR-02</v>
      </c>
    </row>
    <row r="597" spans="1:105" x14ac:dyDescent="0.3">
      <c r="A597" s="55" t="s">
        <v>5060</v>
      </c>
      <c r="B597" s="56" t="s">
        <v>5061</v>
      </c>
      <c r="C597" s="56" t="s">
        <v>3102</v>
      </c>
      <c r="D597" s="56" t="s">
        <v>5230</v>
      </c>
      <c r="E597" s="56" t="s">
        <v>4700</v>
      </c>
      <c r="F597" s="56" t="s">
        <v>4701</v>
      </c>
      <c r="G597" s="56">
        <v>2016</v>
      </c>
      <c r="H597" s="56" t="s">
        <v>5343</v>
      </c>
      <c r="I597" s="57"/>
      <c r="J597" s="56"/>
      <c r="K597" s="56">
        <v>45789.231284722198</v>
      </c>
      <c r="L597" s="56" t="s">
        <v>5191</v>
      </c>
      <c r="M597" s="56"/>
      <c r="N597" s="56"/>
      <c r="O597" s="56"/>
      <c r="P597" s="56"/>
      <c r="Q597" s="56"/>
      <c r="R597" s="56" t="s">
        <v>8403</v>
      </c>
      <c r="S597" s="56"/>
      <c r="T597" s="56" t="s">
        <v>5067</v>
      </c>
      <c r="U597" s="56" t="s">
        <v>5232</v>
      </c>
      <c r="V597" s="56">
        <v>474</v>
      </c>
      <c r="W597" s="56"/>
      <c r="X597" s="56"/>
      <c r="Y597" s="56">
        <v>0</v>
      </c>
      <c r="Z597" s="56">
        <v>0</v>
      </c>
      <c r="AA597" s="56"/>
      <c r="AB597" s="56" t="s">
        <v>4705</v>
      </c>
      <c r="AC597" s="56"/>
      <c r="AD597" s="56" t="s">
        <v>6013</v>
      </c>
      <c r="AE597" s="56" t="s">
        <v>5069</v>
      </c>
      <c r="AF597" s="56"/>
      <c r="AG597" s="56"/>
      <c r="AH597" s="56" t="s">
        <v>4706</v>
      </c>
      <c r="AI597" s="56"/>
      <c r="AJ597" s="56"/>
      <c r="AK597" s="56"/>
      <c r="AL597" s="56"/>
      <c r="AM597" s="56"/>
      <c r="AN597" s="56"/>
      <c r="AO597" s="56" t="s">
        <v>5070</v>
      </c>
      <c r="AP597" s="56" t="s">
        <v>5071</v>
      </c>
      <c r="AQ597" s="56">
        <v>0</v>
      </c>
      <c r="AR597" s="56">
        <v>0</v>
      </c>
      <c r="AS597" s="56" t="s">
        <v>5879</v>
      </c>
      <c r="AT597" s="56">
        <v>0</v>
      </c>
      <c r="AU597" s="56">
        <v>0</v>
      </c>
      <c r="AV597" s="56">
        <v>0</v>
      </c>
      <c r="AW597" s="56">
        <v>0</v>
      </c>
      <c r="AX597" s="56"/>
      <c r="AY597" s="56"/>
      <c r="AZ597" s="56"/>
      <c r="BA597" s="56"/>
      <c r="BB597" s="56"/>
      <c r="BC597" s="56"/>
      <c r="BD597" s="56"/>
      <c r="BE597" s="56"/>
      <c r="BF597" s="56"/>
      <c r="BG597" s="56"/>
      <c r="BH597" s="56"/>
      <c r="BI597" s="56"/>
      <c r="BJ597" s="56"/>
      <c r="BK597" s="56"/>
      <c r="BL597" s="56"/>
      <c r="BM597" s="56"/>
      <c r="BN597" s="56"/>
      <c r="BO597" s="56"/>
      <c r="BP597" s="56"/>
      <c r="BQ597" s="56"/>
      <c r="BR597" s="56"/>
      <c r="BS597" s="56"/>
      <c r="BT597" s="56"/>
      <c r="BU597" s="56"/>
      <c r="BV597" s="56"/>
      <c r="BW597" s="56"/>
      <c r="BX597" s="56"/>
      <c r="BY597" s="56"/>
      <c r="BZ597" s="56"/>
      <c r="CA597" s="56"/>
      <c r="CB597" s="56"/>
      <c r="CC597" s="56"/>
      <c r="CD597" s="56"/>
      <c r="CE597" s="56"/>
      <c r="CF597" s="56"/>
      <c r="CG597" s="56"/>
      <c r="CH597" s="56"/>
      <c r="CI597" s="56"/>
      <c r="CJ597" s="56" t="s">
        <v>5233</v>
      </c>
      <c r="CK597" s="56" t="s">
        <v>5373</v>
      </c>
      <c r="CL597" s="56"/>
      <c r="CM597" s="56"/>
      <c r="CN597" s="56"/>
      <c r="CO597" s="58">
        <v>45991</v>
      </c>
      <c r="CP597" s="56" t="s">
        <v>5079</v>
      </c>
      <c r="CQ597" s="56"/>
      <c r="CR597" s="58"/>
      <c r="CS597" s="56"/>
      <c r="CT597" s="59"/>
      <c r="CU597" s="60"/>
      <c r="CV597" s="68" t="str">
        <f>FLEET7[[#This Row],[Category]]</f>
        <v>Water Trailer</v>
      </c>
      <c r="CW597" s="61" t="str">
        <f t="shared" si="22"/>
        <v>WTR-03</v>
      </c>
      <c r="CX597" s="62" t="str">
        <f>IFERROR(TRIM(MID(FLEET7[[#This Row],[Secondary Asset Identifier]], FIND(" - ", FLEET7[[#This Row],[Secondary Asset Identifier]]) + 3, LEN(FLEET7[[#This Row],[Secondary Asset Identifier]]))),FLEET7[[#This Row],[Emp ID]])</f>
        <v/>
      </c>
      <c r="CY597"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7" s="62" t="str">
        <f>FLEET7[[#This Row],[Assigned]]</f>
        <v/>
      </c>
      <c r="DA597" s="62" t="str">
        <f t="shared" si="23"/>
        <v>WTR-03</v>
      </c>
    </row>
    <row r="598" spans="1:105" x14ac:dyDescent="0.3">
      <c r="A598" s="55" t="s">
        <v>5060</v>
      </c>
      <c r="B598" s="56" t="s">
        <v>5061</v>
      </c>
      <c r="C598" s="56" t="s">
        <v>4707</v>
      </c>
      <c r="D598" s="56" t="s">
        <v>5230</v>
      </c>
      <c r="E598" s="56" t="s">
        <v>4507</v>
      </c>
      <c r="F598" s="56" t="s">
        <v>4508</v>
      </c>
      <c r="G598" s="56">
        <v>2014</v>
      </c>
      <c r="H598" s="56" t="s">
        <v>5343</v>
      </c>
      <c r="I598" s="57"/>
      <c r="J598" s="56"/>
      <c r="K598" s="56"/>
      <c r="L598" s="56"/>
      <c r="M598" s="56"/>
      <c r="N598" s="56"/>
      <c r="O598" s="56"/>
      <c r="P598" s="56"/>
      <c r="Q598" s="56"/>
      <c r="R598" s="56"/>
      <c r="S598" s="56"/>
      <c r="T598" s="56" t="s">
        <v>5067</v>
      </c>
      <c r="U598" s="56" t="s">
        <v>5232</v>
      </c>
      <c r="V598" s="56"/>
      <c r="W598" s="56"/>
      <c r="X598" s="56"/>
      <c r="Y598" s="56"/>
      <c r="Z598" s="56"/>
      <c r="AA598" s="56" t="s">
        <v>4707</v>
      </c>
      <c r="AB598" s="56" t="s">
        <v>4708</v>
      </c>
      <c r="AC598" s="56"/>
      <c r="AD598" s="56"/>
      <c r="AE598" s="56" t="s">
        <v>5069</v>
      </c>
      <c r="AF598" s="56"/>
      <c r="AG598" s="56"/>
      <c r="AH598" s="56" t="s">
        <v>4709</v>
      </c>
      <c r="AI598" s="56"/>
      <c r="AJ598" s="56"/>
      <c r="AK598" s="56"/>
      <c r="AL598" s="56"/>
      <c r="AM598" s="56"/>
      <c r="AN598" s="56"/>
      <c r="AO598" s="56" t="s">
        <v>5070</v>
      </c>
      <c r="AP598" s="56" t="s">
        <v>5071</v>
      </c>
      <c r="AQ598" s="56"/>
      <c r="AR598" s="56">
        <v>0</v>
      </c>
      <c r="AS598" s="56" t="s">
        <v>5879</v>
      </c>
      <c r="AT598" s="56"/>
      <c r="AU598" s="56">
        <v>0</v>
      </c>
      <c r="AV598" s="56">
        <v>0</v>
      </c>
      <c r="AW598" s="56">
        <v>0</v>
      </c>
      <c r="AX598" s="56"/>
      <c r="AY598" s="56"/>
      <c r="AZ598" s="56"/>
      <c r="BA598" s="56"/>
      <c r="BB598" s="56"/>
      <c r="BC598" s="56"/>
      <c r="BD598" s="56"/>
      <c r="BE598" s="56"/>
      <c r="BF598" s="56"/>
      <c r="BG598" s="56"/>
      <c r="BH598" s="56"/>
      <c r="BI598" s="56"/>
      <c r="BJ598" s="56"/>
      <c r="BK598" s="56"/>
      <c r="BL598" s="56"/>
      <c r="BM598" s="56"/>
      <c r="BN598" s="56"/>
      <c r="BO598" s="56"/>
      <c r="BP598" s="56"/>
      <c r="BQ598" s="56"/>
      <c r="BR598" s="56"/>
      <c r="BS598" s="56"/>
      <c r="BT598" s="56"/>
      <c r="BU598" s="56"/>
      <c r="BV598" s="56"/>
      <c r="BW598" s="56"/>
      <c r="BX598" s="56"/>
      <c r="BY598" s="56"/>
      <c r="BZ598" s="56"/>
      <c r="CA598" s="56"/>
      <c r="CB598" s="56"/>
      <c r="CC598" s="56"/>
      <c r="CD598" s="56"/>
      <c r="CE598" s="56"/>
      <c r="CF598" s="56"/>
      <c r="CG598" s="56"/>
      <c r="CH598" s="56"/>
      <c r="CI598" s="56"/>
      <c r="CJ598" s="56"/>
      <c r="CK598" s="56"/>
      <c r="CL598" s="56"/>
      <c r="CM598" s="56"/>
      <c r="CN598" s="56"/>
      <c r="CO598" s="58"/>
      <c r="CP598" s="56" t="s">
        <v>5079</v>
      </c>
      <c r="CQ598" s="56"/>
      <c r="CR598" s="58"/>
      <c r="CS598" s="56"/>
      <c r="CT598" s="59"/>
      <c r="CU598" s="60"/>
      <c r="CV598" s="68" t="str">
        <f>FLEET7[[#This Row],[Category]]</f>
        <v>Water Trailer</v>
      </c>
      <c r="CW598" s="61" t="str">
        <f t="shared" si="22"/>
        <v>WTW-01</v>
      </c>
      <c r="CX598" s="62" t="str">
        <f>IFERROR(TRIM(MID(FLEET7[[#This Row],[Secondary Asset Identifier]], FIND(" - ", FLEET7[[#This Row],[Secondary Asset Identifier]]) + 3, LEN(FLEET7[[#This Row],[Secondary Asset Identifier]]))),FLEET7[[#This Row],[Emp ID]])</f>
        <v/>
      </c>
      <c r="CY598" s="62" t="str">
        <f>IFERROR(
    TRIM(
        LEFT(
            FLEET7[[#This Row],[Secondary Asset Identifier]],
            FIND(" - ", FLEET7[[#This Row],[Secondary Asset Identifier]]) - 1
        )
    ),
    IFERROR(
        MID(
            FLEET7[[#This Row],[Asset Identifier]],
            FIND("(", FLEET7[[#This Row],[Asset Identifier]]) + 1,
            FIND(")", FLEET7[[#This Row],[Asset Identifier]]) - FIND("(", FLEET7[[#This Row],[Asset Identifier]]) - 1
        ),
        ""
    )
)</f>
        <v/>
      </c>
      <c r="CZ598" s="62" t="str">
        <f>FLEET7[[#This Row],[Assigned]]</f>
        <v/>
      </c>
      <c r="DA598" s="62" t="str">
        <f t="shared" si="23"/>
        <v>WTW-01</v>
      </c>
    </row>
  </sheetData>
  <sheetProtection algorithmName="SHA-512" hashValue="5nQfjht04WM2gTZX6FKbtUItmL6lPzat+z45Sfb5/eReYpgLNK9mqOrv8dpbMVq1GnJFIUxPzqzbHTG17cTX6A==" saltValue="vwTjy37CHir5Vb25U1S4Pg==" spinCount="100000" sheet="1" objects="1" scenarios="1"/>
  <phoneticPr fontId="3" type="noConversion"/>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8E8AE-42C1-4133-8BAC-F38F4A418A2D}">
  <sheetPr codeName="Sheet6"/>
  <dimension ref="A1:K689"/>
  <sheetViews>
    <sheetView zoomScaleNormal="100" workbookViewId="0">
      <selection sqref="A1:G454"/>
    </sheetView>
  </sheetViews>
  <sheetFormatPr defaultColWidth="9.109375" defaultRowHeight="14.4" x14ac:dyDescent="0.3"/>
  <cols>
    <col min="1" max="1" width="26.109375" style="1" bestFit="1" customWidth="1"/>
    <col min="2" max="2" width="10.109375" style="1" bestFit="1" customWidth="1"/>
    <col min="3" max="3" width="32.5546875" style="1" bestFit="1" customWidth="1"/>
    <col min="4" max="4" width="11.33203125" style="1" bestFit="1" customWidth="1"/>
    <col min="5" max="5" width="14.44140625" style="1" customWidth="1"/>
    <col min="6" max="6" width="12.5546875" style="1" bestFit="1" customWidth="1"/>
    <col min="7" max="7" width="14.88671875" style="1" bestFit="1" customWidth="1"/>
    <col min="8" max="8" width="25.33203125" style="1" bestFit="1" customWidth="1"/>
    <col min="9" max="9" width="9" style="1" bestFit="1" customWidth="1"/>
    <col min="10" max="10" width="10" style="1" bestFit="1" customWidth="1"/>
    <col min="11" max="11" width="17" style="1" bestFit="1" customWidth="1"/>
    <col min="12" max="16384" width="9.109375" style="1"/>
  </cols>
  <sheetData>
    <row r="1" spans="1:11" x14ac:dyDescent="0.3">
      <c r="A1" s="72" t="s">
        <v>4986</v>
      </c>
      <c r="B1" s="72" t="s">
        <v>1</v>
      </c>
      <c r="C1" s="72" t="s">
        <v>2</v>
      </c>
      <c r="D1" s="71" t="s">
        <v>1088</v>
      </c>
      <c r="E1" s="71" t="s">
        <v>8091</v>
      </c>
      <c r="F1" s="73" t="s">
        <v>8040</v>
      </c>
      <c r="G1" s="179" t="s">
        <v>8041</v>
      </c>
      <c r="I1" s="190"/>
      <c r="J1" s="190"/>
      <c r="K1" s="190"/>
    </row>
    <row r="2" spans="1:11" customFormat="1" x14ac:dyDescent="0.3">
      <c r="A2" s="178" t="s">
        <v>5306</v>
      </c>
      <c r="B2" s="74" t="s">
        <v>1071</v>
      </c>
      <c r="C2" s="74" t="s">
        <v>1343</v>
      </c>
      <c r="D2" s="75">
        <v>200</v>
      </c>
      <c r="E2" s="170">
        <v>1</v>
      </c>
      <c r="F2" s="171">
        <v>210</v>
      </c>
      <c r="G2" s="171">
        <v>10</v>
      </c>
      <c r="I2" s="4" t="s">
        <v>1091</v>
      </c>
      <c r="J2" t="s">
        <v>3</v>
      </c>
    </row>
    <row r="3" spans="1:11" customFormat="1" x14ac:dyDescent="0.3">
      <c r="A3" s="74" t="s">
        <v>5306</v>
      </c>
      <c r="B3" s="74" t="s">
        <v>1344</v>
      </c>
      <c r="C3" s="74" t="s">
        <v>1343</v>
      </c>
      <c r="D3" s="75">
        <v>200</v>
      </c>
      <c r="E3" s="170">
        <v>0</v>
      </c>
      <c r="F3" s="172">
        <v>210</v>
      </c>
      <c r="G3" s="172">
        <v>10</v>
      </c>
      <c r="I3" s="4" t="s">
        <v>1094</v>
      </c>
    </row>
    <row r="4" spans="1:11" customFormat="1" x14ac:dyDescent="0.3">
      <c r="A4" s="74" t="s">
        <v>5507</v>
      </c>
      <c r="B4" s="74" t="s">
        <v>1345</v>
      </c>
      <c r="C4" s="74" t="s">
        <v>1346</v>
      </c>
      <c r="D4" s="75">
        <v>200</v>
      </c>
      <c r="E4" s="170">
        <v>0</v>
      </c>
      <c r="F4" s="172">
        <v>210</v>
      </c>
      <c r="G4" s="172">
        <v>10</v>
      </c>
      <c r="I4" s="4" t="s">
        <v>1096</v>
      </c>
      <c r="J4" t="s">
        <v>3</v>
      </c>
    </row>
    <row r="5" spans="1:11" customFormat="1" x14ac:dyDescent="0.3">
      <c r="A5" s="74" t="s">
        <v>5231</v>
      </c>
      <c r="B5" s="74" t="s">
        <v>277</v>
      </c>
      <c r="C5" s="74" t="s">
        <v>278</v>
      </c>
      <c r="D5" s="75">
        <v>200</v>
      </c>
      <c r="E5" s="170">
        <v>1</v>
      </c>
      <c r="F5" s="172">
        <v>210</v>
      </c>
      <c r="G5" s="172">
        <v>10</v>
      </c>
      <c r="I5" s="4" t="s">
        <v>1097</v>
      </c>
    </row>
    <row r="6" spans="1:11" customFormat="1" x14ac:dyDescent="0.3">
      <c r="A6" s="74" t="s">
        <v>5231</v>
      </c>
      <c r="B6" s="74" t="s">
        <v>7668</v>
      </c>
      <c r="C6" s="76" t="s">
        <v>7670</v>
      </c>
      <c r="D6" s="75">
        <v>200</v>
      </c>
      <c r="E6" s="170">
        <v>0</v>
      </c>
      <c r="F6" s="172">
        <v>210</v>
      </c>
      <c r="G6" s="172">
        <v>10</v>
      </c>
      <c r="I6" s="4" t="s">
        <v>22</v>
      </c>
      <c r="J6" t="s">
        <v>11</v>
      </c>
    </row>
    <row r="7" spans="1:11" customFormat="1" x14ac:dyDescent="0.3">
      <c r="A7" s="74" t="s">
        <v>5306</v>
      </c>
      <c r="B7" s="74" t="s">
        <v>7669</v>
      </c>
      <c r="C7" s="76" t="s">
        <v>7671</v>
      </c>
      <c r="D7" s="75">
        <v>200</v>
      </c>
      <c r="E7" s="170">
        <v>1</v>
      </c>
      <c r="F7" s="172">
        <v>210</v>
      </c>
      <c r="G7" s="172">
        <v>10</v>
      </c>
      <c r="I7" s="4" t="s">
        <v>1098</v>
      </c>
    </row>
    <row r="8" spans="1:11" customFormat="1" x14ac:dyDescent="0.3">
      <c r="A8" s="77" t="s">
        <v>5231</v>
      </c>
      <c r="B8" s="77" t="s">
        <v>3778</v>
      </c>
      <c r="C8" s="78" t="s">
        <v>3779</v>
      </c>
      <c r="D8" s="79">
        <v>1000</v>
      </c>
      <c r="E8" s="170">
        <v>1</v>
      </c>
      <c r="F8" s="172">
        <v>1050</v>
      </c>
      <c r="G8" s="172">
        <v>50</v>
      </c>
      <c r="I8" s="4" t="s">
        <v>1101</v>
      </c>
    </row>
    <row r="9" spans="1:11" customFormat="1" x14ac:dyDescent="0.3">
      <c r="A9" s="77" t="s">
        <v>5230</v>
      </c>
      <c r="B9" s="77" t="s">
        <v>3780</v>
      </c>
      <c r="C9" s="78" t="s">
        <v>3781</v>
      </c>
      <c r="D9" s="79">
        <v>200</v>
      </c>
      <c r="E9" s="170">
        <v>1</v>
      </c>
      <c r="F9" s="172">
        <v>210</v>
      </c>
      <c r="G9" s="172">
        <v>10</v>
      </c>
      <c r="I9" s="4" t="s">
        <v>1102</v>
      </c>
    </row>
    <row r="10" spans="1:11" customFormat="1" x14ac:dyDescent="0.3">
      <c r="A10" s="77" t="s">
        <v>5321</v>
      </c>
      <c r="B10" s="77" t="s">
        <v>3479</v>
      </c>
      <c r="C10" s="74" t="s">
        <v>3468</v>
      </c>
      <c r="D10" s="79">
        <v>800</v>
      </c>
      <c r="E10" s="170">
        <v>1</v>
      </c>
      <c r="F10" s="172">
        <v>840</v>
      </c>
      <c r="G10" s="172">
        <v>40</v>
      </c>
      <c r="I10" s="4" t="s">
        <v>467</v>
      </c>
      <c r="J10" t="s">
        <v>11</v>
      </c>
    </row>
    <row r="11" spans="1:11" customFormat="1" x14ac:dyDescent="0.3">
      <c r="A11" s="77" t="s">
        <v>5321</v>
      </c>
      <c r="B11" s="77" t="s">
        <v>3467</v>
      </c>
      <c r="C11" s="74" t="s">
        <v>3468</v>
      </c>
      <c r="D11" s="79">
        <v>800</v>
      </c>
      <c r="E11" s="170">
        <v>1</v>
      </c>
      <c r="F11" s="172">
        <v>840</v>
      </c>
      <c r="G11" s="172">
        <v>40</v>
      </c>
      <c r="I11" s="4" t="s">
        <v>1103</v>
      </c>
    </row>
    <row r="12" spans="1:11" customFormat="1" x14ac:dyDescent="0.3">
      <c r="A12" s="77" t="s">
        <v>5321</v>
      </c>
      <c r="B12" s="77" t="s">
        <v>3480</v>
      </c>
      <c r="C12" s="74" t="s">
        <v>3468</v>
      </c>
      <c r="D12" s="79">
        <v>800</v>
      </c>
      <c r="E12" s="170">
        <v>1</v>
      </c>
      <c r="F12" s="172">
        <v>840</v>
      </c>
      <c r="G12" s="172">
        <v>40</v>
      </c>
      <c r="I12" s="4" t="s">
        <v>1106</v>
      </c>
    </row>
    <row r="13" spans="1:11" customFormat="1" x14ac:dyDescent="0.3">
      <c r="A13" s="74" t="s">
        <v>8042</v>
      </c>
      <c r="B13" s="74" t="s">
        <v>1089</v>
      </c>
      <c r="C13" s="74" t="s">
        <v>1090</v>
      </c>
      <c r="D13" s="75">
        <v>2500</v>
      </c>
      <c r="E13" s="170">
        <v>0</v>
      </c>
      <c r="F13" s="172">
        <v>2625</v>
      </c>
      <c r="G13" s="172">
        <v>125</v>
      </c>
      <c r="I13" s="4" t="s">
        <v>1109</v>
      </c>
      <c r="J13" t="s">
        <v>1110</v>
      </c>
    </row>
    <row r="14" spans="1:11" customFormat="1" x14ac:dyDescent="0.3">
      <c r="A14" s="74" t="s">
        <v>8042</v>
      </c>
      <c r="B14" s="74" t="s">
        <v>1092</v>
      </c>
      <c r="C14" s="74" t="s">
        <v>1093</v>
      </c>
      <c r="D14" s="75">
        <v>2500</v>
      </c>
      <c r="E14" s="170">
        <v>0</v>
      </c>
      <c r="F14" s="172">
        <v>2625</v>
      </c>
      <c r="G14" s="172">
        <v>125</v>
      </c>
      <c r="I14" s="4" t="s">
        <v>1111</v>
      </c>
      <c r="J14" t="s">
        <v>12</v>
      </c>
    </row>
    <row r="15" spans="1:11" customFormat="1" x14ac:dyDescent="0.3">
      <c r="A15" s="74" t="s">
        <v>8042</v>
      </c>
      <c r="B15" s="74" t="s">
        <v>1095</v>
      </c>
      <c r="C15" s="74" t="s">
        <v>1093</v>
      </c>
      <c r="D15" s="75">
        <v>2500</v>
      </c>
      <c r="E15" s="170">
        <v>0</v>
      </c>
      <c r="F15" s="172">
        <v>2625</v>
      </c>
      <c r="G15" s="172">
        <v>125</v>
      </c>
      <c r="I15" s="4" t="s">
        <v>1114</v>
      </c>
      <c r="K15" t="s">
        <v>1115</v>
      </c>
    </row>
    <row r="16" spans="1:11" customFormat="1" x14ac:dyDescent="0.3">
      <c r="A16" s="74" t="s">
        <v>5226</v>
      </c>
      <c r="B16" s="74" t="s">
        <v>451</v>
      </c>
      <c r="C16" s="74" t="s">
        <v>1037</v>
      </c>
      <c r="D16" s="75">
        <v>2500</v>
      </c>
      <c r="E16" s="170">
        <v>0.5</v>
      </c>
      <c r="F16" s="172">
        <v>2625</v>
      </c>
      <c r="G16" s="172">
        <v>125</v>
      </c>
      <c r="I16" s="4" t="s">
        <v>509</v>
      </c>
      <c r="K16" t="s">
        <v>1116</v>
      </c>
    </row>
    <row r="17" spans="1:11" customFormat="1" x14ac:dyDescent="0.3">
      <c r="A17" s="74" t="s">
        <v>5226</v>
      </c>
      <c r="B17" s="74" t="s">
        <v>266</v>
      </c>
      <c r="C17" s="74" t="s">
        <v>267</v>
      </c>
      <c r="D17" s="75">
        <v>2500</v>
      </c>
      <c r="E17" s="170">
        <v>1</v>
      </c>
      <c r="F17" s="172">
        <v>2625</v>
      </c>
      <c r="G17" s="172">
        <v>125</v>
      </c>
      <c r="I17" s="4" t="s">
        <v>44</v>
      </c>
      <c r="K17" t="s">
        <v>1117</v>
      </c>
    </row>
    <row r="18" spans="1:11" customFormat="1" x14ac:dyDescent="0.3">
      <c r="A18" s="74" t="s">
        <v>5226</v>
      </c>
      <c r="B18" s="74" t="s">
        <v>279</v>
      </c>
      <c r="C18" s="74" t="s">
        <v>280</v>
      </c>
      <c r="D18" s="75">
        <v>2500</v>
      </c>
      <c r="E18" s="170">
        <v>1</v>
      </c>
      <c r="F18" s="172">
        <v>2625</v>
      </c>
      <c r="G18" s="172">
        <v>125</v>
      </c>
      <c r="I18" s="4" t="s">
        <v>1119</v>
      </c>
      <c r="J18" t="s">
        <v>1120</v>
      </c>
    </row>
    <row r="19" spans="1:11" customFormat="1" x14ac:dyDescent="0.3">
      <c r="A19" s="74" t="s">
        <v>8042</v>
      </c>
      <c r="B19" s="74" t="s">
        <v>1099</v>
      </c>
      <c r="C19" s="74" t="s">
        <v>1100</v>
      </c>
      <c r="D19" s="75">
        <v>2500</v>
      </c>
      <c r="E19" s="170">
        <v>0</v>
      </c>
      <c r="F19" s="172">
        <v>2625</v>
      </c>
      <c r="G19" s="172">
        <v>125</v>
      </c>
      <c r="I19" s="4" t="s">
        <v>1121</v>
      </c>
      <c r="K19" t="s">
        <v>1116</v>
      </c>
    </row>
    <row r="20" spans="1:11" customFormat="1" x14ac:dyDescent="0.3">
      <c r="A20" s="74" t="s">
        <v>5226</v>
      </c>
      <c r="B20" s="74" t="s">
        <v>5</v>
      </c>
      <c r="C20" s="74" t="s">
        <v>136</v>
      </c>
      <c r="D20" s="75">
        <v>2500</v>
      </c>
      <c r="E20" s="170">
        <v>1</v>
      </c>
      <c r="F20" s="172">
        <v>2625</v>
      </c>
      <c r="G20" s="172">
        <v>125</v>
      </c>
      <c r="I20" s="4" t="s">
        <v>1122</v>
      </c>
      <c r="J20" t="s">
        <v>1123</v>
      </c>
    </row>
    <row r="21" spans="1:11" customFormat="1" x14ac:dyDescent="0.3">
      <c r="A21" s="74" t="s">
        <v>5226</v>
      </c>
      <c r="B21" s="74" t="s">
        <v>7</v>
      </c>
      <c r="C21" s="74" t="s">
        <v>137</v>
      </c>
      <c r="D21" s="75">
        <v>2500</v>
      </c>
      <c r="E21" s="170">
        <v>1</v>
      </c>
      <c r="F21" s="172">
        <v>2625</v>
      </c>
      <c r="G21" s="172">
        <v>125</v>
      </c>
      <c r="I21" s="4" t="s">
        <v>1124</v>
      </c>
      <c r="J21" t="s">
        <v>1120</v>
      </c>
    </row>
    <row r="22" spans="1:11" customFormat="1" x14ac:dyDescent="0.3">
      <c r="A22" s="74" t="s">
        <v>5226</v>
      </c>
      <c r="B22" s="74" t="s">
        <v>9</v>
      </c>
      <c r="C22" s="74" t="s">
        <v>138</v>
      </c>
      <c r="D22" s="75">
        <v>2500</v>
      </c>
      <c r="E22" s="170">
        <v>0.2</v>
      </c>
      <c r="F22" s="172">
        <v>2625</v>
      </c>
      <c r="G22" s="172">
        <v>125</v>
      </c>
      <c r="I22" s="4" t="s">
        <v>1126</v>
      </c>
      <c r="J22" t="s">
        <v>20</v>
      </c>
    </row>
    <row r="23" spans="1:11" customFormat="1" x14ac:dyDescent="0.3">
      <c r="A23" s="74" t="s">
        <v>8042</v>
      </c>
      <c r="B23" s="74" t="s">
        <v>1104</v>
      </c>
      <c r="C23" s="74" t="s">
        <v>1105</v>
      </c>
      <c r="D23" s="75">
        <v>2500</v>
      </c>
      <c r="E23" s="170">
        <v>0</v>
      </c>
      <c r="F23" s="172">
        <v>2625</v>
      </c>
      <c r="G23" s="172">
        <v>125</v>
      </c>
      <c r="I23" s="4" t="s">
        <v>1128</v>
      </c>
      <c r="K23" t="s">
        <v>1116</v>
      </c>
    </row>
    <row r="24" spans="1:11" customFormat="1" x14ac:dyDescent="0.3">
      <c r="A24" s="74" t="s">
        <v>7843</v>
      </c>
      <c r="B24" s="74" t="s">
        <v>1107</v>
      </c>
      <c r="C24" s="74" t="s">
        <v>1108</v>
      </c>
      <c r="D24" s="75">
        <v>1000</v>
      </c>
      <c r="E24" s="170">
        <v>0</v>
      </c>
      <c r="F24" s="172">
        <v>1050</v>
      </c>
      <c r="G24" s="172">
        <v>50</v>
      </c>
      <c r="I24" s="4" t="s">
        <v>532</v>
      </c>
    </row>
    <row r="25" spans="1:11" customFormat="1" x14ac:dyDescent="0.3">
      <c r="A25" s="74" t="s">
        <v>5570</v>
      </c>
      <c r="B25" s="74" t="s">
        <v>274</v>
      </c>
      <c r="C25" s="74" t="s">
        <v>275</v>
      </c>
      <c r="D25" s="75">
        <v>1200</v>
      </c>
      <c r="E25" s="170">
        <v>1</v>
      </c>
      <c r="F25" s="172">
        <v>1260</v>
      </c>
      <c r="G25" s="172">
        <v>60</v>
      </c>
      <c r="I25" s="4" t="s">
        <v>1130</v>
      </c>
      <c r="K25" t="s">
        <v>1116</v>
      </c>
    </row>
    <row r="26" spans="1:11" customFormat="1" x14ac:dyDescent="0.3">
      <c r="A26" s="74" t="s">
        <v>5570</v>
      </c>
      <c r="B26" s="74" t="s">
        <v>1112</v>
      </c>
      <c r="C26" s="74" t="s">
        <v>1113</v>
      </c>
      <c r="D26" s="75">
        <v>1200</v>
      </c>
      <c r="E26" s="170">
        <v>1</v>
      </c>
      <c r="F26" s="172">
        <v>1260</v>
      </c>
      <c r="G26" s="172">
        <v>60</v>
      </c>
      <c r="I26" s="4" t="s">
        <v>412</v>
      </c>
      <c r="J26" t="s">
        <v>1120</v>
      </c>
    </row>
    <row r="27" spans="1:11" customFormat="1" x14ac:dyDescent="0.3">
      <c r="A27" s="74" t="s">
        <v>5570</v>
      </c>
      <c r="B27" s="74" t="s">
        <v>282</v>
      </c>
      <c r="C27" s="74" t="s">
        <v>283</v>
      </c>
      <c r="D27" s="75">
        <v>1200</v>
      </c>
      <c r="E27" s="170">
        <v>1</v>
      </c>
      <c r="F27" s="172">
        <v>1260</v>
      </c>
      <c r="G27" s="172">
        <v>60</v>
      </c>
      <c r="I27" s="4" t="s">
        <v>1132</v>
      </c>
    </row>
    <row r="28" spans="1:11" customFormat="1" x14ac:dyDescent="0.3">
      <c r="A28" s="74" t="s">
        <v>5570</v>
      </c>
      <c r="B28" s="74" t="s">
        <v>452</v>
      </c>
      <c r="C28" s="74" t="s">
        <v>1038</v>
      </c>
      <c r="D28" s="75">
        <v>1200</v>
      </c>
      <c r="E28" s="170">
        <v>0.5</v>
      </c>
      <c r="F28" s="172">
        <v>1260</v>
      </c>
      <c r="G28" s="172">
        <v>60</v>
      </c>
      <c r="I28" s="4" t="s">
        <v>1133</v>
      </c>
    </row>
    <row r="29" spans="1:11" customFormat="1" x14ac:dyDescent="0.3">
      <c r="A29" s="74" t="s">
        <v>5570</v>
      </c>
      <c r="B29" s="74" t="s">
        <v>1072</v>
      </c>
      <c r="C29" s="74" t="s">
        <v>1118</v>
      </c>
      <c r="D29" s="75">
        <v>1200</v>
      </c>
      <c r="E29" s="170">
        <v>0</v>
      </c>
      <c r="F29" s="172">
        <v>1260</v>
      </c>
      <c r="G29" s="172">
        <v>60</v>
      </c>
      <c r="I29" s="4" t="s">
        <v>1134</v>
      </c>
      <c r="J29" t="s">
        <v>1135</v>
      </c>
    </row>
    <row r="30" spans="1:11" customFormat="1" x14ac:dyDescent="0.3">
      <c r="A30" s="74" t="s">
        <v>5570</v>
      </c>
      <c r="B30" s="74" t="s">
        <v>13</v>
      </c>
      <c r="C30" s="74" t="s">
        <v>139</v>
      </c>
      <c r="D30" s="75">
        <v>1200</v>
      </c>
      <c r="E30" s="170">
        <v>0.5</v>
      </c>
      <c r="F30" s="172">
        <v>1260</v>
      </c>
      <c r="G30" s="172">
        <v>60</v>
      </c>
      <c r="I30" s="4" t="s">
        <v>1136</v>
      </c>
      <c r="K30" t="s">
        <v>1117</v>
      </c>
    </row>
    <row r="31" spans="1:11" customFormat="1" x14ac:dyDescent="0.3">
      <c r="A31" s="74" t="s">
        <v>5570</v>
      </c>
      <c r="B31" s="74" t="s">
        <v>14</v>
      </c>
      <c r="C31" s="74" t="s">
        <v>140</v>
      </c>
      <c r="D31" s="75">
        <v>1200</v>
      </c>
      <c r="E31" s="170">
        <v>1</v>
      </c>
      <c r="F31" s="172">
        <v>1260</v>
      </c>
      <c r="G31" s="172">
        <v>60</v>
      </c>
      <c r="I31" s="4" t="s">
        <v>444</v>
      </c>
      <c r="J31" t="s">
        <v>20</v>
      </c>
    </row>
    <row r="32" spans="1:11" customFormat="1" x14ac:dyDescent="0.3">
      <c r="A32" s="74" t="s">
        <v>5570</v>
      </c>
      <c r="B32" s="74" t="s">
        <v>16</v>
      </c>
      <c r="C32" s="74" t="s">
        <v>141</v>
      </c>
      <c r="D32" s="75">
        <v>1200</v>
      </c>
      <c r="E32" s="170">
        <v>1</v>
      </c>
      <c r="F32" s="172">
        <v>1260</v>
      </c>
      <c r="G32" s="172">
        <v>60</v>
      </c>
      <c r="I32" s="4" t="s">
        <v>1138</v>
      </c>
      <c r="J32" t="s">
        <v>15</v>
      </c>
    </row>
    <row r="33" spans="1:11" customFormat="1" x14ac:dyDescent="0.3">
      <c r="A33" s="74" t="s">
        <v>5647</v>
      </c>
      <c r="B33" s="74" t="s">
        <v>3493</v>
      </c>
      <c r="C33" s="74" t="s">
        <v>3494</v>
      </c>
      <c r="D33" s="75">
        <v>8800</v>
      </c>
      <c r="E33" s="170">
        <v>1</v>
      </c>
      <c r="F33" s="172">
        <v>9240</v>
      </c>
      <c r="G33" s="172">
        <v>440</v>
      </c>
      <c r="I33" s="4" t="s">
        <v>1141</v>
      </c>
      <c r="K33" t="s">
        <v>1117</v>
      </c>
    </row>
    <row r="34" spans="1:11" customFormat="1" x14ac:dyDescent="0.3">
      <c r="A34" s="74" t="s">
        <v>5735</v>
      </c>
      <c r="B34" s="74" t="s">
        <v>1091</v>
      </c>
      <c r="C34" s="74" t="s">
        <v>1125</v>
      </c>
      <c r="D34" s="75">
        <v>1400</v>
      </c>
      <c r="E34" s="170">
        <v>1</v>
      </c>
      <c r="F34" s="172">
        <v>1470</v>
      </c>
      <c r="G34" s="172">
        <v>70</v>
      </c>
      <c r="I34" s="4" t="s">
        <v>554</v>
      </c>
      <c r="K34" t="s">
        <v>1142</v>
      </c>
    </row>
    <row r="35" spans="1:11" customFormat="1" x14ac:dyDescent="0.3">
      <c r="A35" s="74" t="s">
        <v>5735</v>
      </c>
      <c r="B35" s="74" t="s">
        <v>1094</v>
      </c>
      <c r="C35" s="74" t="s">
        <v>1127</v>
      </c>
      <c r="D35" s="75">
        <v>4400</v>
      </c>
      <c r="E35" s="170">
        <v>0</v>
      </c>
      <c r="F35" s="172">
        <v>4620</v>
      </c>
      <c r="G35" s="172">
        <v>220</v>
      </c>
      <c r="I35" s="4" t="s">
        <v>556</v>
      </c>
      <c r="K35" t="s">
        <v>1143</v>
      </c>
    </row>
    <row r="36" spans="1:11" customFormat="1" x14ac:dyDescent="0.3">
      <c r="A36" s="74" t="s">
        <v>5735</v>
      </c>
      <c r="B36" s="74" t="s">
        <v>1096</v>
      </c>
      <c r="C36" s="74" t="s">
        <v>1129</v>
      </c>
      <c r="D36" s="75">
        <v>1400</v>
      </c>
      <c r="E36" s="170">
        <v>0</v>
      </c>
      <c r="F36" s="172">
        <v>1470</v>
      </c>
      <c r="G36" s="172">
        <v>70</v>
      </c>
      <c r="I36" s="4" t="s">
        <v>1144</v>
      </c>
      <c r="K36" t="s">
        <v>1145</v>
      </c>
    </row>
    <row r="37" spans="1:11" customFormat="1" x14ac:dyDescent="0.3">
      <c r="A37" s="74" t="s">
        <v>5735</v>
      </c>
      <c r="B37" s="74" t="s">
        <v>17</v>
      </c>
      <c r="C37" s="74" t="s">
        <v>142</v>
      </c>
      <c r="D37" s="75">
        <v>8883</v>
      </c>
      <c r="E37" s="170">
        <v>0.1</v>
      </c>
      <c r="F37" s="172">
        <v>9327.15</v>
      </c>
      <c r="G37" s="172">
        <v>444.14999999999964</v>
      </c>
      <c r="I37" s="4" t="s">
        <v>1146</v>
      </c>
      <c r="K37" t="s">
        <v>1147</v>
      </c>
    </row>
    <row r="38" spans="1:11" customFormat="1" x14ac:dyDescent="0.3">
      <c r="A38" s="74" t="s">
        <v>8043</v>
      </c>
      <c r="B38" s="74" t="s">
        <v>1097</v>
      </c>
      <c r="C38" s="74" t="s">
        <v>1131</v>
      </c>
      <c r="D38" s="75">
        <v>8883</v>
      </c>
      <c r="E38" s="170">
        <v>0</v>
      </c>
      <c r="F38" s="172">
        <v>9327.15</v>
      </c>
      <c r="G38" s="172">
        <v>444.14999999999964</v>
      </c>
      <c r="I38" s="4" t="s">
        <v>1148</v>
      </c>
      <c r="J38" t="s">
        <v>1135</v>
      </c>
      <c r="K38" t="s">
        <v>1149</v>
      </c>
    </row>
    <row r="39" spans="1:11" customFormat="1" x14ac:dyDescent="0.3">
      <c r="A39" s="74" t="s">
        <v>5735</v>
      </c>
      <c r="B39" s="74" t="s">
        <v>256</v>
      </c>
      <c r="C39" s="74" t="s">
        <v>257</v>
      </c>
      <c r="D39" s="75">
        <v>10600</v>
      </c>
      <c r="E39" s="170">
        <v>0</v>
      </c>
      <c r="F39" s="172">
        <v>11130</v>
      </c>
      <c r="G39" s="172">
        <v>530</v>
      </c>
      <c r="I39" s="4" t="s">
        <v>114</v>
      </c>
      <c r="J39" t="s">
        <v>1120</v>
      </c>
    </row>
    <row r="40" spans="1:11" customFormat="1" x14ac:dyDescent="0.3">
      <c r="A40" s="74" t="s">
        <v>5735</v>
      </c>
      <c r="B40" s="74" t="s">
        <v>18</v>
      </c>
      <c r="C40" s="74" t="s">
        <v>143</v>
      </c>
      <c r="D40" s="75">
        <v>4700</v>
      </c>
      <c r="E40" s="170">
        <v>0</v>
      </c>
      <c r="F40" s="172">
        <v>4935</v>
      </c>
      <c r="G40" s="172">
        <v>235</v>
      </c>
      <c r="I40" s="4" t="s">
        <v>1153</v>
      </c>
      <c r="K40" t="s">
        <v>1147</v>
      </c>
    </row>
    <row r="41" spans="1:11" customFormat="1" x14ac:dyDescent="0.3">
      <c r="A41" s="74" t="s">
        <v>5074</v>
      </c>
      <c r="B41" s="74" t="s">
        <v>19</v>
      </c>
      <c r="C41" s="74" t="s">
        <v>144</v>
      </c>
      <c r="D41" s="75">
        <v>2500</v>
      </c>
      <c r="E41" s="170">
        <v>0.6</v>
      </c>
      <c r="F41" s="172">
        <v>2625</v>
      </c>
      <c r="G41" s="172">
        <v>125</v>
      </c>
      <c r="I41" s="4" t="s">
        <v>127</v>
      </c>
      <c r="K41" t="s">
        <v>1142</v>
      </c>
    </row>
    <row r="42" spans="1:11" customFormat="1" x14ac:dyDescent="0.3">
      <c r="A42" s="74" t="s">
        <v>5074</v>
      </c>
      <c r="B42" s="74" t="s">
        <v>21</v>
      </c>
      <c r="C42" s="74" t="s">
        <v>145</v>
      </c>
      <c r="D42" s="75">
        <v>2500</v>
      </c>
      <c r="E42" s="170">
        <v>0.64</v>
      </c>
      <c r="F42" s="172">
        <v>2625</v>
      </c>
      <c r="G42" s="172">
        <v>125</v>
      </c>
    </row>
    <row r="43" spans="1:11" customFormat="1" x14ac:dyDescent="0.3">
      <c r="A43" s="77" t="s">
        <v>7709</v>
      </c>
      <c r="B43" s="77" t="s">
        <v>1662</v>
      </c>
      <c r="C43" s="74" t="s">
        <v>5817</v>
      </c>
      <c r="D43" s="79">
        <v>7300</v>
      </c>
      <c r="E43" s="170">
        <v>0.5</v>
      </c>
      <c r="F43" s="172">
        <v>7665</v>
      </c>
      <c r="G43" s="172">
        <v>365</v>
      </c>
    </row>
    <row r="44" spans="1:11" customFormat="1" x14ac:dyDescent="0.3">
      <c r="A44" s="77" t="s">
        <v>5074</v>
      </c>
      <c r="B44" s="77" t="s">
        <v>3455</v>
      </c>
      <c r="C44" s="74" t="s">
        <v>3469</v>
      </c>
      <c r="D44" s="79">
        <v>2500</v>
      </c>
      <c r="E44" s="170">
        <v>0.65</v>
      </c>
      <c r="F44" s="172">
        <v>2625</v>
      </c>
      <c r="G44" s="172">
        <v>125</v>
      </c>
    </row>
    <row r="45" spans="1:11" customFormat="1" x14ac:dyDescent="0.3">
      <c r="A45" s="74" t="s">
        <v>5612</v>
      </c>
      <c r="B45" s="74" t="s">
        <v>22</v>
      </c>
      <c r="C45" s="74" t="s">
        <v>146</v>
      </c>
      <c r="D45" s="75">
        <v>12500</v>
      </c>
      <c r="E45" s="170">
        <v>0.6</v>
      </c>
      <c r="F45" s="172">
        <v>13125</v>
      </c>
      <c r="G45" s="172">
        <v>625</v>
      </c>
    </row>
    <row r="46" spans="1:11" customFormat="1" x14ac:dyDescent="0.3">
      <c r="A46" s="74" t="s">
        <v>5612</v>
      </c>
      <c r="B46" s="74" t="s">
        <v>1137</v>
      </c>
      <c r="C46" s="74" t="s">
        <v>146</v>
      </c>
      <c r="D46" s="75">
        <v>12500</v>
      </c>
      <c r="E46" s="170">
        <v>0</v>
      </c>
      <c r="F46" s="172">
        <v>13125</v>
      </c>
      <c r="G46" s="172">
        <v>625</v>
      </c>
    </row>
    <row r="47" spans="1:11" customFormat="1" x14ac:dyDescent="0.3">
      <c r="A47" s="74" t="s">
        <v>5286</v>
      </c>
      <c r="B47" s="74" t="s">
        <v>284</v>
      </c>
      <c r="C47" s="74" t="s">
        <v>285</v>
      </c>
      <c r="D47" s="75">
        <v>200</v>
      </c>
      <c r="E47" s="170">
        <v>1</v>
      </c>
      <c r="F47" s="172">
        <v>210</v>
      </c>
      <c r="G47" s="172">
        <v>10</v>
      </c>
    </row>
    <row r="48" spans="1:11" customFormat="1" x14ac:dyDescent="0.3">
      <c r="A48" s="74" t="s">
        <v>5286</v>
      </c>
      <c r="B48" s="74" t="s">
        <v>1073</v>
      </c>
      <c r="C48" s="74" t="s">
        <v>1350</v>
      </c>
      <c r="D48" s="75">
        <v>200</v>
      </c>
      <c r="E48" s="170">
        <v>1</v>
      </c>
      <c r="F48" s="172">
        <v>210</v>
      </c>
      <c r="G48" s="172">
        <v>10</v>
      </c>
    </row>
    <row r="49" spans="1:7" customFormat="1" x14ac:dyDescent="0.3">
      <c r="A49" s="74" t="s">
        <v>5529</v>
      </c>
      <c r="B49" s="74" t="s">
        <v>1139</v>
      </c>
      <c r="C49" s="74" t="s">
        <v>1140</v>
      </c>
      <c r="D49" s="75">
        <v>3500</v>
      </c>
      <c r="E49" s="170">
        <v>0</v>
      </c>
      <c r="F49" s="172">
        <v>3675</v>
      </c>
      <c r="G49" s="172">
        <v>175</v>
      </c>
    </row>
    <row r="50" spans="1:7" customFormat="1" x14ac:dyDescent="0.3">
      <c r="A50" s="74" t="s">
        <v>5529</v>
      </c>
      <c r="B50" s="74" t="s">
        <v>24</v>
      </c>
      <c r="C50" s="74" t="s">
        <v>147</v>
      </c>
      <c r="D50" s="75">
        <v>5500</v>
      </c>
      <c r="E50" s="170">
        <v>1</v>
      </c>
      <c r="F50" s="172">
        <v>5775</v>
      </c>
      <c r="G50" s="172">
        <v>275</v>
      </c>
    </row>
    <row r="51" spans="1:7" customFormat="1" x14ac:dyDescent="0.3">
      <c r="A51" s="74" t="s">
        <v>5529</v>
      </c>
      <c r="B51" s="74" t="s">
        <v>25</v>
      </c>
      <c r="C51" s="74" t="s">
        <v>148</v>
      </c>
      <c r="D51" s="75">
        <v>4500</v>
      </c>
      <c r="E51" s="170">
        <v>1</v>
      </c>
      <c r="F51" s="172">
        <v>4725</v>
      </c>
      <c r="G51" s="172">
        <v>225</v>
      </c>
    </row>
    <row r="52" spans="1:7" customFormat="1" x14ac:dyDescent="0.3">
      <c r="A52" s="74" t="s">
        <v>5529</v>
      </c>
      <c r="B52" s="74" t="s">
        <v>286</v>
      </c>
      <c r="C52" s="74" t="s">
        <v>287</v>
      </c>
      <c r="D52" s="75">
        <v>5500</v>
      </c>
      <c r="E52" s="170">
        <v>1</v>
      </c>
      <c r="F52" s="172">
        <v>5775</v>
      </c>
      <c r="G52" s="172">
        <v>275</v>
      </c>
    </row>
    <row r="53" spans="1:7" customFormat="1" x14ac:dyDescent="0.3">
      <c r="A53" s="74" t="s">
        <v>5529</v>
      </c>
      <c r="B53" s="74" t="s">
        <v>26</v>
      </c>
      <c r="C53" s="74" t="s">
        <v>149</v>
      </c>
      <c r="D53" s="75">
        <v>5500</v>
      </c>
      <c r="E53" s="170">
        <v>0.1</v>
      </c>
      <c r="F53" s="172">
        <v>5775</v>
      </c>
      <c r="G53" s="172">
        <v>275</v>
      </c>
    </row>
    <row r="54" spans="1:7" customFormat="1" x14ac:dyDescent="0.3">
      <c r="A54" s="74" t="s">
        <v>5529</v>
      </c>
      <c r="B54" s="74" t="s">
        <v>241</v>
      </c>
      <c r="C54" s="74" t="s">
        <v>242</v>
      </c>
      <c r="D54" s="75">
        <v>4500</v>
      </c>
      <c r="E54" s="170">
        <v>1</v>
      </c>
      <c r="F54" s="172">
        <v>4725</v>
      </c>
      <c r="G54" s="172">
        <v>225</v>
      </c>
    </row>
    <row r="55" spans="1:7" customFormat="1" x14ac:dyDescent="0.3">
      <c r="A55" s="74" t="s">
        <v>8044</v>
      </c>
      <c r="B55" s="74" t="s">
        <v>1150</v>
      </c>
      <c r="C55" s="74" t="s">
        <v>1151</v>
      </c>
      <c r="D55" s="75">
        <v>5500</v>
      </c>
      <c r="E55" s="170">
        <v>0</v>
      </c>
      <c r="F55" s="172">
        <v>5775</v>
      </c>
      <c r="G55" s="172">
        <v>275</v>
      </c>
    </row>
    <row r="56" spans="1:7" customFormat="1" x14ac:dyDescent="0.3">
      <c r="A56" s="74" t="s">
        <v>8045</v>
      </c>
      <c r="B56" s="74" t="s">
        <v>7548</v>
      </c>
      <c r="C56" s="74" t="s">
        <v>7551</v>
      </c>
      <c r="D56" s="75">
        <v>1200</v>
      </c>
      <c r="E56" s="170">
        <v>0</v>
      </c>
      <c r="F56" s="172">
        <v>1260</v>
      </c>
      <c r="G56" s="172">
        <v>60</v>
      </c>
    </row>
    <row r="57" spans="1:7" customFormat="1" x14ac:dyDescent="0.3">
      <c r="A57" s="77" t="s">
        <v>7723</v>
      </c>
      <c r="B57" s="77" t="s">
        <v>288</v>
      </c>
      <c r="C57" s="77" t="s">
        <v>289</v>
      </c>
      <c r="D57" s="79">
        <v>4000</v>
      </c>
      <c r="E57" s="170">
        <v>0.5</v>
      </c>
      <c r="F57" s="172">
        <v>4200</v>
      </c>
      <c r="G57" s="172">
        <v>200</v>
      </c>
    </row>
    <row r="58" spans="1:7" customFormat="1" x14ac:dyDescent="0.3">
      <c r="A58" s="77" t="s">
        <v>7723</v>
      </c>
      <c r="B58" s="77" t="s">
        <v>290</v>
      </c>
      <c r="C58" s="77" t="s">
        <v>291</v>
      </c>
      <c r="D58" s="79">
        <v>4000</v>
      </c>
      <c r="E58" s="170">
        <v>0.5</v>
      </c>
      <c r="F58" s="172">
        <v>4200</v>
      </c>
      <c r="G58" s="172">
        <v>200</v>
      </c>
    </row>
    <row r="59" spans="1:7" customFormat="1" x14ac:dyDescent="0.3">
      <c r="A59" s="77" t="s">
        <v>5220</v>
      </c>
      <c r="B59" s="77" t="s">
        <v>1347</v>
      </c>
      <c r="C59" s="77" t="s">
        <v>1348</v>
      </c>
      <c r="D59" s="79">
        <v>2500</v>
      </c>
      <c r="E59" s="170">
        <v>0.5</v>
      </c>
      <c r="F59" s="172">
        <v>2625</v>
      </c>
      <c r="G59" s="172">
        <v>125</v>
      </c>
    </row>
    <row r="60" spans="1:7" customFormat="1" x14ac:dyDescent="0.3">
      <c r="A60" s="77" t="s">
        <v>5074</v>
      </c>
      <c r="B60" s="77" t="s">
        <v>487</v>
      </c>
      <c r="C60" s="77" t="s">
        <v>1349</v>
      </c>
      <c r="D60" s="79">
        <v>2500</v>
      </c>
      <c r="E60" s="170">
        <v>0.5</v>
      </c>
      <c r="F60" s="172">
        <v>2625</v>
      </c>
      <c r="G60" s="172">
        <v>125</v>
      </c>
    </row>
    <row r="61" spans="1:7" customFormat="1" x14ac:dyDescent="0.3">
      <c r="A61" s="74" t="e">
        <v>#N/A</v>
      </c>
      <c r="B61" s="74" t="s">
        <v>1098</v>
      </c>
      <c r="C61" s="74" t="s">
        <v>1152</v>
      </c>
      <c r="D61" s="75">
        <v>1700</v>
      </c>
      <c r="E61" s="170">
        <v>0</v>
      </c>
      <c r="F61" s="172">
        <v>1785</v>
      </c>
      <c r="G61" s="172">
        <v>85</v>
      </c>
    </row>
    <row r="62" spans="1:7" customFormat="1" x14ac:dyDescent="0.3">
      <c r="A62" s="74" t="s">
        <v>5085</v>
      </c>
      <c r="B62" s="74" t="s">
        <v>268</v>
      </c>
      <c r="C62" s="74" t="s">
        <v>269</v>
      </c>
      <c r="D62" s="75">
        <v>1700</v>
      </c>
      <c r="E62" s="170">
        <v>1</v>
      </c>
      <c r="F62" s="172">
        <v>1785</v>
      </c>
      <c r="G62" s="172">
        <v>85</v>
      </c>
    </row>
    <row r="63" spans="1:7" customFormat="1" x14ac:dyDescent="0.3">
      <c r="A63" s="74" t="s">
        <v>5085</v>
      </c>
      <c r="B63" s="74" t="s">
        <v>453</v>
      </c>
      <c r="C63" s="74" t="s">
        <v>1039</v>
      </c>
      <c r="D63" s="75">
        <v>1700</v>
      </c>
      <c r="E63" s="170">
        <v>1</v>
      </c>
      <c r="F63" s="172">
        <v>1785</v>
      </c>
      <c r="G63" s="172">
        <v>85</v>
      </c>
    </row>
    <row r="64" spans="1:7" customFormat="1" x14ac:dyDescent="0.3">
      <c r="A64" s="74" t="s">
        <v>5074</v>
      </c>
      <c r="B64" s="74" t="s">
        <v>1840</v>
      </c>
      <c r="C64" s="74" t="s">
        <v>1870</v>
      </c>
      <c r="D64" s="79">
        <v>5000</v>
      </c>
      <c r="E64" s="170">
        <v>0.05</v>
      </c>
      <c r="F64" s="172">
        <v>5250</v>
      </c>
      <c r="G64" s="172">
        <v>250</v>
      </c>
    </row>
    <row r="65" spans="1:7" customFormat="1" x14ac:dyDescent="0.3">
      <c r="A65" s="74" t="s">
        <v>5074</v>
      </c>
      <c r="B65" s="74" t="s">
        <v>1842</v>
      </c>
      <c r="C65" s="74" t="s">
        <v>1872</v>
      </c>
      <c r="D65" s="79">
        <v>5000</v>
      </c>
      <c r="E65" s="170">
        <v>0.5</v>
      </c>
      <c r="F65" s="172">
        <v>5250</v>
      </c>
      <c r="G65" s="172">
        <v>250</v>
      </c>
    </row>
    <row r="66" spans="1:7" customFormat="1" x14ac:dyDescent="0.3">
      <c r="A66" s="74" t="s">
        <v>5074</v>
      </c>
      <c r="B66" s="74" t="s">
        <v>1844</v>
      </c>
      <c r="C66" s="74" t="s">
        <v>1874</v>
      </c>
      <c r="D66" s="79">
        <v>5000</v>
      </c>
      <c r="E66" s="170">
        <v>1</v>
      </c>
      <c r="F66" s="172">
        <v>5250</v>
      </c>
      <c r="G66" s="172">
        <v>250</v>
      </c>
    </row>
    <row r="67" spans="1:7" customFormat="1" x14ac:dyDescent="0.3">
      <c r="A67" s="77" t="s">
        <v>8046</v>
      </c>
      <c r="B67" s="77" t="s">
        <v>8047</v>
      </c>
      <c r="C67" s="74" t="s">
        <v>8048</v>
      </c>
      <c r="D67" s="75">
        <v>1200</v>
      </c>
      <c r="E67" s="170">
        <v>0</v>
      </c>
      <c r="F67" s="172">
        <v>1260</v>
      </c>
      <c r="G67" s="172">
        <v>60</v>
      </c>
    </row>
    <row r="68" spans="1:7" customFormat="1" x14ac:dyDescent="0.3">
      <c r="A68" s="77" t="s">
        <v>8046</v>
      </c>
      <c r="B68" s="77" t="s">
        <v>8049</v>
      </c>
      <c r="C68" s="74" t="s">
        <v>8050</v>
      </c>
      <c r="D68" s="75">
        <v>1200</v>
      </c>
      <c r="E68" s="170">
        <v>0</v>
      </c>
      <c r="F68" s="172">
        <v>1260</v>
      </c>
      <c r="G68" s="172">
        <v>60</v>
      </c>
    </row>
    <row r="69" spans="1:7" customFormat="1" x14ac:dyDescent="0.3">
      <c r="A69" s="77" t="s">
        <v>8046</v>
      </c>
      <c r="B69" s="77" t="s">
        <v>8051</v>
      </c>
      <c r="C69" s="74" t="s">
        <v>8052</v>
      </c>
      <c r="D69" s="75">
        <v>1200</v>
      </c>
      <c r="E69" s="170">
        <v>0</v>
      </c>
      <c r="F69" s="172">
        <v>1260</v>
      </c>
      <c r="G69" s="172">
        <v>60</v>
      </c>
    </row>
    <row r="70" spans="1:7" customFormat="1" x14ac:dyDescent="0.3">
      <c r="A70" s="77" t="s">
        <v>8046</v>
      </c>
      <c r="B70" s="77" t="s">
        <v>8053</v>
      </c>
      <c r="C70" s="74" t="s">
        <v>8054</v>
      </c>
      <c r="D70" s="75">
        <v>1200</v>
      </c>
      <c r="E70" s="170">
        <v>0</v>
      </c>
      <c r="F70" s="172">
        <v>1260</v>
      </c>
      <c r="G70" s="172">
        <v>60</v>
      </c>
    </row>
    <row r="71" spans="1:7" customFormat="1" x14ac:dyDescent="0.3">
      <c r="A71" s="77" t="s">
        <v>5063</v>
      </c>
      <c r="B71" s="77" t="s">
        <v>292</v>
      </c>
      <c r="C71" s="74" t="s">
        <v>293</v>
      </c>
      <c r="D71" s="75">
        <v>1300</v>
      </c>
      <c r="E71" s="170">
        <v>1</v>
      </c>
      <c r="F71" s="172">
        <v>1365</v>
      </c>
      <c r="G71" s="172">
        <v>65</v>
      </c>
    </row>
    <row r="72" spans="1:7" customFormat="1" x14ac:dyDescent="0.3">
      <c r="A72" s="77" t="s">
        <v>5063</v>
      </c>
      <c r="B72" s="77" t="s">
        <v>294</v>
      </c>
      <c r="C72" s="74" t="s">
        <v>293</v>
      </c>
      <c r="D72" s="75">
        <v>1300</v>
      </c>
      <c r="E72" s="170">
        <v>1</v>
      </c>
      <c r="F72" s="172">
        <v>1365</v>
      </c>
      <c r="G72" s="172">
        <v>65</v>
      </c>
    </row>
    <row r="73" spans="1:7" customFormat="1" x14ac:dyDescent="0.3">
      <c r="A73" s="77" t="s">
        <v>5063</v>
      </c>
      <c r="B73" s="77" t="s">
        <v>295</v>
      </c>
      <c r="C73" s="74" t="s">
        <v>293</v>
      </c>
      <c r="D73" s="75">
        <v>1300</v>
      </c>
      <c r="E73" s="170">
        <v>1</v>
      </c>
      <c r="F73" s="172">
        <v>1365</v>
      </c>
      <c r="G73" s="172">
        <v>65</v>
      </c>
    </row>
    <row r="74" spans="1:7" customFormat="1" x14ac:dyDescent="0.3">
      <c r="A74" s="77" t="s">
        <v>5063</v>
      </c>
      <c r="B74" s="77" t="s">
        <v>296</v>
      </c>
      <c r="C74" s="74" t="s">
        <v>293</v>
      </c>
      <c r="D74" s="75">
        <v>1300</v>
      </c>
      <c r="E74" s="170">
        <v>1</v>
      </c>
      <c r="F74" s="172">
        <v>1365</v>
      </c>
      <c r="G74" s="172">
        <v>65</v>
      </c>
    </row>
    <row r="75" spans="1:7" customFormat="1" x14ac:dyDescent="0.3">
      <c r="A75" s="77" t="s">
        <v>5063</v>
      </c>
      <c r="B75" s="77" t="s">
        <v>297</v>
      </c>
      <c r="C75" s="74" t="s">
        <v>293</v>
      </c>
      <c r="D75" s="75">
        <v>1300</v>
      </c>
      <c r="E75" s="170">
        <v>0</v>
      </c>
      <c r="F75" s="172">
        <v>1365</v>
      </c>
      <c r="G75" s="172">
        <v>65</v>
      </c>
    </row>
    <row r="76" spans="1:7" customFormat="1" x14ac:dyDescent="0.3">
      <c r="A76" s="77" t="s">
        <v>5063</v>
      </c>
      <c r="B76" s="77" t="s">
        <v>298</v>
      </c>
      <c r="C76" s="74" t="s">
        <v>293</v>
      </c>
      <c r="D76" s="75">
        <v>1300</v>
      </c>
      <c r="E76" s="170">
        <v>1</v>
      </c>
      <c r="F76" s="172">
        <v>1365</v>
      </c>
      <c r="G76" s="172">
        <v>65</v>
      </c>
    </row>
    <row r="77" spans="1:7" customFormat="1" x14ac:dyDescent="0.3">
      <c r="A77" s="77" t="s">
        <v>5063</v>
      </c>
      <c r="B77" s="77" t="s">
        <v>299</v>
      </c>
      <c r="C77" s="74" t="s">
        <v>293</v>
      </c>
      <c r="D77" s="75">
        <v>1300</v>
      </c>
      <c r="E77" s="170">
        <v>1</v>
      </c>
      <c r="F77" s="172">
        <v>1365</v>
      </c>
      <c r="G77" s="172">
        <v>65</v>
      </c>
    </row>
    <row r="78" spans="1:7" customFormat="1" x14ac:dyDescent="0.3">
      <c r="A78" s="77" t="s">
        <v>5063</v>
      </c>
      <c r="B78" s="77" t="s">
        <v>300</v>
      </c>
      <c r="C78" s="74" t="s">
        <v>293</v>
      </c>
      <c r="D78" s="75">
        <v>1300</v>
      </c>
      <c r="E78" s="170">
        <v>1</v>
      </c>
      <c r="F78" s="172">
        <v>1365</v>
      </c>
      <c r="G78" s="172">
        <v>65</v>
      </c>
    </row>
    <row r="79" spans="1:7" customFormat="1" x14ac:dyDescent="0.3">
      <c r="A79" s="77" t="s">
        <v>5063</v>
      </c>
      <c r="B79" s="77" t="s">
        <v>301</v>
      </c>
      <c r="C79" s="74" t="s">
        <v>293</v>
      </c>
      <c r="D79" s="75">
        <v>1300</v>
      </c>
      <c r="E79" s="170">
        <v>1</v>
      </c>
      <c r="F79" s="172">
        <v>1365</v>
      </c>
      <c r="G79" s="172">
        <v>65</v>
      </c>
    </row>
    <row r="80" spans="1:7" customFormat="1" x14ac:dyDescent="0.3">
      <c r="A80" s="77" t="s">
        <v>5063</v>
      </c>
      <c r="B80" s="77" t="s">
        <v>303</v>
      </c>
      <c r="C80" s="74" t="s">
        <v>293</v>
      </c>
      <c r="D80" s="75">
        <v>1300</v>
      </c>
      <c r="E80" s="170">
        <v>1</v>
      </c>
      <c r="F80" s="172">
        <v>1365</v>
      </c>
      <c r="G80" s="172">
        <v>65</v>
      </c>
    </row>
    <row r="81" spans="1:7" customFormat="1" x14ac:dyDescent="0.3">
      <c r="A81" s="77" t="s">
        <v>5063</v>
      </c>
      <c r="B81" s="77" t="s">
        <v>304</v>
      </c>
      <c r="C81" s="74" t="s">
        <v>293</v>
      </c>
      <c r="D81" s="75">
        <v>1300</v>
      </c>
      <c r="E81" s="170">
        <v>1</v>
      </c>
      <c r="F81" s="172">
        <v>1365</v>
      </c>
      <c r="G81" s="172">
        <v>65</v>
      </c>
    </row>
    <row r="82" spans="1:7" customFormat="1" x14ac:dyDescent="0.3">
      <c r="A82" s="77" t="s">
        <v>5063</v>
      </c>
      <c r="B82" s="77" t="s">
        <v>305</v>
      </c>
      <c r="C82" s="74" t="s">
        <v>293</v>
      </c>
      <c r="D82" s="75">
        <v>1300</v>
      </c>
      <c r="E82" s="170">
        <v>1</v>
      </c>
      <c r="F82" s="172">
        <v>1365</v>
      </c>
      <c r="G82" s="172">
        <v>65</v>
      </c>
    </row>
    <row r="83" spans="1:7" customFormat="1" x14ac:dyDescent="0.3">
      <c r="A83" s="77" t="s">
        <v>5063</v>
      </c>
      <c r="B83" s="77" t="s">
        <v>306</v>
      </c>
      <c r="C83" s="74" t="s">
        <v>293</v>
      </c>
      <c r="D83" s="75">
        <v>1300</v>
      </c>
      <c r="E83" s="170">
        <v>0</v>
      </c>
      <c r="F83" s="172">
        <v>1365</v>
      </c>
      <c r="G83" s="172">
        <v>65</v>
      </c>
    </row>
    <row r="84" spans="1:7" customFormat="1" x14ac:dyDescent="0.3">
      <c r="A84" s="77" t="s">
        <v>5063</v>
      </c>
      <c r="B84" s="77" t="s">
        <v>307</v>
      </c>
      <c r="C84" s="74" t="s">
        <v>293</v>
      </c>
      <c r="D84" s="75">
        <v>1300</v>
      </c>
      <c r="E84" s="170">
        <v>1</v>
      </c>
      <c r="F84" s="172">
        <v>1365</v>
      </c>
      <c r="G84" s="172">
        <v>65</v>
      </c>
    </row>
    <row r="85" spans="1:7" customFormat="1" x14ac:dyDescent="0.3">
      <c r="A85" s="77" t="s">
        <v>5063</v>
      </c>
      <c r="B85" s="77" t="s">
        <v>308</v>
      </c>
      <c r="C85" s="74" t="s">
        <v>293</v>
      </c>
      <c r="D85" s="75">
        <v>1300</v>
      </c>
      <c r="E85" s="170">
        <v>0.2</v>
      </c>
      <c r="F85" s="172">
        <v>1365</v>
      </c>
      <c r="G85" s="172">
        <v>65</v>
      </c>
    </row>
    <row r="86" spans="1:7" customFormat="1" x14ac:dyDescent="0.3">
      <c r="A86" s="77" t="s">
        <v>5063</v>
      </c>
      <c r="B86" s="77" t="s">
        <v>309</v>
      </c>
      <c r="C86" s="74" t="s">
        <v>293</v>
      </c>
      <c r="D86" s="75">
        <v>1300</v>
      </c>
      <c r="E86" s="170">
        <v>1</v>
      </c>
      <c r="F86" s="172">
        <v>1365</v>
      </c>
      <c r="G86" s="172">
        <v>65</v>
      </c>
    </row>
    <row r="87" spans="1:7" customFormat="1" x14ac:dyDescent="0.3">
      <c r="A87" s="77" t="s">
        <v>5063</v>
      </c>
      <c r="B87" s="77" t="s">
        <v>310</v>
      </c>
      <c r="C87" s="74" t="s">
        <v>293</v>
      </c>
      <c r="D87" s="75">
        <v>1300</v>
      </c>
      <c r="E87" s="170">
        <v>0</v>
      </c>
      <c r="F87" s="172">
        <v>1365</v>
      </c>
      <c r="G87" s="172">
        <v>65</v>
      </c>
    </row>
    <row r="88" spans="1:7" customFormat="1" x14ac:dyDescent="0.3">
      <c r="A88" s="77" t="s">
        <v>5063</v>
      </c>
      <c r="B88" s="77" t="s">
        <v>311</v>
      </c>
      <c r="C88" s="74" t="s">
        <v>293</v>
      </c>
      <c r="D88" s="75">
        <v>1300</v>
      </c>
      <c r="E88" s="170">
        <v>0</v>
      </c>
      <c r="F88" s="172">
        <v>1365</v>
      </c>
      <c r="G88" s="172">
        <v>65</v>
      </c>
    </row>
    <row r="89" spans="1:7" customFormat="1" x14ac:dyDescent="0.3">
      <c r="A89" s="77" t="s">
        <v>5063</v>
      </c>
      <c r="B89" s="77" t="s">
        <v>312</v>
      </c>
      <c r="C89" s="74" t="s">
        <v>293</v>
      </c>
      <c r="D89" s="75">
        <v>1300</v>
      </c>
      <c r="E89" s="170">
        <v>1</v>
      </c>
      <c r="F89" s="172">
        <v>1365</v>
      </c>
      <c r="G89" s="172">
        <v>65</v>
      </c>
    </row>
    <row r="90" spans="1:7" customFormat="1" x14ac:dyDescent="0.3">
      <c r="A90" s="77" t="s">
        <v>5063</v>
      </c>
      <c r="B90" s="77" t="s">
        <v>313</v>
      </c>
      <c r="C90" s="74" t="s">
        <v>293</v>
      </c>
      <c r="D90" s="75">
        <v>1300</v>
      </c>
      <c r="E90" s="170">
        <v>0.30000000000000004</v>
      </c>
      <c r="F90" s="172">
        <v>1365</v>
      </c>
      <c r="G90" s="172">
        <v>65</v>
      </c>
    </row>
    <row r="91" spans="1:7" customFormat="1" x14ac:dyDescent="0.3">
      <c r="A91" s="77" t="s">
        <v>5063</v>
      </c>
      <c r="B91" s="77" t="s">
        <v>314</v>
      </c>
      <c r="C91" s="74" t="s">
        <v>293</v>
      </c>
      <c r="D91" s="75">
        <v>1300</v>
      </c>
      <c r="E91" s="170">
        <v>0</v>
      </c>
      <c r="F91" s="172">
        <v>1365</v>
      </c>
      <c r="G91" s="172">
        <v>65</v>
      </c>
    </row>
    <row r="92" spans="1:7" customFormat="1" x14ac:dyDescent="0.3">
      <c r="A92" s="77" t="s">
        <v>5063</v>
      </c>
      <c r="B92" s="77" t="s">
        <v>315</v>
      </c>
      <c r="C92" s="74" t="s">
        <v>316</v>
      </c>
      <c r="D92" s="75">
        <v>2000</v>
      </c>
      <c r="E92" s="170">
        <v>1</v>
      </c>
      <c r="F92" s="172">
        <v>2100</v>
      </c>
      <c r="G92" s="172">
        <v>100</v>
      </c>
    </row>
    <row r="93" spans="1:7" customFormat="1" x14ac:dyDescent="0.3">
      <c r="A93" s="77" t="s">
        <v>5063</v>
      </c>
      <c r="B93" s="77" t="s">
        <v>317</v>
      </c>
      <c r="C93" s="74" t="s">
        <v>316</v>
      </c>
      <c r="D93" s="75">
        <v>2000</v>
      </c>
      <c r="E93" s="170">
        <v>1</v>
      </c>
      <c r="F93" s="172">
        <v>2100</v>
      </c>
      <c r="G93" s="172">
        <v>100</v>
      </c>
    </row>
    <row r="94" spans="1:7" customFormat="1" x14ac:dyDescent="0.3">
      <c r="A94" s="77" t="s">
        <v>5063</v>
      </c>
      <c r="B94" s="77" t="s">
        <v>318</v>
      </c>
      <c r="C94" s="74" t="s">
        <v>316</v>
      </c>
      <c r="D94" s="75">
        <v>2000</v>
      </c>
      <c r="E94" s="170">
        <v>1</v>
      </c>
      <c r="F94" s="172">
        <v>2100</v>
      </c>
      <c r="G94" s="172">
        <v>100</v>
      </c>
    </row>
    <row r="95" spans="1:7" customFormat="1" x14ac:dyDescent="0.3">
      <c r="A95" s="77" t="s">
        <v>5063</v>
      </c>
      <c r="B95" s="77" t="s">
        <v>319</v>
      </c>
      <c r="C95" s="74" t="s">
        <v>316</v>
      </c>
      <c r="D95" s="75">
        <v>2000</v>
      </c>
      <c r="E95" s="170">
        <v>1</v>
      </c>
      <c r="F95" s="172">
        <v>2100</v>
      </c>
      <c r="G95" s="172">
        <v>100</v>
      </c>
    </row>
    <row r="96" spans="1:7" customFormat="1" x14ac:dyDescent="0.3">
      <c r="A96" s="77" t="s">
        <v>5063</v>
      </c>
      <c r="B96" s="77" t="s">
        <v>455</v>
      </c>
      <c r="C96" s="74" t="s">
        <v>1040</v>
      </c>
      <c r="D96" s="75">
        <v>2000</v>
      </c>
      <c r="E96" s="170">
        <v>1</v>
      </c>
      <c r="F96" s="172">
        <v>2100</v>
      </c>
      <c r="G96" s="172">
        <v>100</v>
      </c>
    </row>
    <row r="97" spans="1:11" customFormat="1" x14ac:dyDescent="0.3">
      <c r="A97" s="77" t="s">
        <v>5063</v>
      </c>
      <c r="B97" s="77" t="s">
        <v>456</v>
      </c>
      <c r="C97" s="74" t="s">
        <v>1040</v>
      </c>
      <c r="D97" s="75">
        <v>2000</v>
      </c>
      <c r="E97" s="170">
        <v>1</v>
      </c>
      <c r="F97" s="172">
        <v>2100</v>
      </c>
      <c r="G97" s="172">
        <v>100</v>
      </c>
    </row>
    <row r="98" spans="1:11" customFormat="1" x14ac:dyDescent="0.3">
      <c r="A98" s="77" t="s">
        <v>5063</v>
      </c>
      <c r="B98" s="77" t="s">
        <v>481</v>
      </c>
      <c r="C98" s="74" t="s">
        <v>1040</v>
      </c>
      <c r="D98" s="75">
        <v>2000</v>
      </c>
      <c r="E98" s="170">
        <v>1</v>
      </c>
      <c r="F98" s="172">
        <v>2100</v>
      </c>
      <c r="G98" s="172">
        <v>100</v>
      </c>
    </row>
    <row r="99" spans="1:11" customFormat="1" x14ac:dyDescent="0.3">
      <c r="A99" s="77" t="s">
        <v>5063</v>
      </c>
      <c r="B99" s="77" t="s">
        <v>482</v>
      </c>
      <c r="C99" s="74" t="s">
        <v>1040</v>
      </c>
      <c r="D99" s="75">
        <v>2000</v>
      </c>
      <c r="E99" s="170">
        <v>1</v>
      </c>
      <c r="F99" s="172">
        <v>2100</v>
      </c>
      <c r="G99" s="172">
        <v>100</v>
      </c>
    </row>
    <row r="100" spans="1:11" customFormat="1" x14ac:dyDescent="0.3">
      <c r="A100" s="77" t="s">
        <v>5063</v>
      </c>
      <c r="B100" s="77" t="s">
        <v>457</v>
      </c>
      <c r="C100" s="74" t="s">
        <v>1040</v>
      </c>
      <c r="D100" s="75">
        <v>2000</v>
      </c>
      <c r="E100" s="170">
        <v>1</v>
      </c>
      <c r="F100" s="172">
        <v>2100</v>
      </c>
      <c r="G100" s="172">
        <v>100</v>
      </c>
    </row>
    <row r="101" spans="1:11" customFormat="1" x14ac:dyDescent="0.3">
      <c r="A101" s="77" t="s">
        <v>5063</v>
      </c>
      <c r="B101" s="77" t="s">
        <v>459</v>
      </c>
      <c r="C101" s="74" t="s">
        <v>1040</v>
      </c>
      <c r="D101" s="75">
        <v>2000</v>
      </c>
      <c r="E101" s="170">
        <v>1</v>
      </c>
      <c r="F101" s="172">
        <v>2100</v>
      </c>
      <c r="G101" s="172">
        <v>100</v>
      </c>
    </row>
    <row r="102" spans="1:11" x14ac:dyDescent="0.3">
      <c r="A102" s="77" t="s">
        <v>5063</v>
      </c>
      <c r="B102" s="77" t="s">
        <v>460</v>
      </c>
      <c r="C102" s="74" t="s">
        <v>1040</v>
      </c>
      <c r="D102" s="75">
        <v>2000</v>
      </c>
      <c r="E102" s="170">
        <v>1</v>
      </c>
      <c r="F102" s="172">
        <v>2100</v>
      </c>
      <c r="G102" s="172">
        <v>100</v>
      </c>
    </row>
    <row r="103" spans="1:11" customFormat="1" x14ac:dyDescent="0.3">
      <c r="A103" s="77" t="s">
        <v>5063</v>
      </c>
      <c r="B103" s="77" t="s">
        <v>483</v>
      </c>
      <c r="C103" s="74" t="s">
        <v>1040</v>
      </c>
      <c r="D103" s="75">
        <v>2000</v>
      </c>
      <c r="E103" s="170">
        <v>1</v>
      </c>
      <c r="F103" s="172">
        <v>2100</v>
      </c>
      <c r="G103" s="172">
        <v>100</v>
      </c>
    </row>
    <row r="104" spans="1:11" customFormat="1" x14ac:dyDescent="0.3">
      <c r="A104" s="77" t="s">
        <v>5063</v>
      </c>
      <c r="B104" s="77" t="s">
        <v>461</v>
      </c>
      <c r="C104" s="74" t="s">
        <v>1040</v>
      </c>
      <c r="D104" s="79">
        <v>2000</v>
      </c>
      <c r="E104" s="170">
        <v>1</v>
      </c>
      <c r="F104" s="172">
        <v>2100</v>
      </c>
      <c r="G104" s="172">
        <v>100</v>
      </c>
    </row>
    <row r="105" spans="1:11" customFormat="1" x14ac:dyDescent="0.3">
      <c r="A105" s="77" t="s">
        <v>5063</v>
      </c>
      <c r="B105" s="77" t="s">
        <v>484</v>
      </c>
      <c r="C105" s="74" t="s">
        <v>1040</v>
      </c>
      <c r="D105" s="79">
        <v>2000</v>
      </c>
      <c r="E105" s="170">
        <v>1</v>
      </c>
      <c r="F105" s="172">
        <v>2100</v>
      </c>
      <c r="G105" s="172">
        <v>100</v>
      </c>
      <c r="K105" s="1"/>
    </row>
    <row r="106" spans="1:11" customFormat="1" x14ac:dyDescent="0.3">
      <c r="A106" s="74" t="s">
        <v>5063</v>
      </c>
      <c r="B106" s="74" t="s">
        <v>462</v>
      </c>
      <c r="C106" s="74" t="s">
        <v>1040</v>
      </c>
      <c r="D106" s="79">
        <v>2000</v>
      </c>
      <c r="E106" s="170">
        <v>1</v>
      </c>
      <c r="F106" s="172">
        <v>2100</v>
      </c>
      <c r="G106" s="172">
        <v>100</v>
      </c>
      <c r="K106" s="1"/>
    </row>
    <row r="107" spans="1:11" customFormat="1" x14ac:dyDescent="0.3">
      <c r="A107" s="74" t="s">
        <v>5063</v>
      </c>
      <c r="B107" s="74" t="s">
        <v>463</v>
      </c>
      <c r="C107" s="74" t="s">
        <v>1040</v>
      </c>
      <c r="D107" s="79">
        <v>2000</v>
      </c>
      <c r="E107" s="170">
        <v>1</v>
      </c>
      <c r="F107" s="172">
        <v>2100</v>
      </c>
      <c r="G107" s="172">
        <v>100</v>
      </c>
      <c r="K107" s="1"/>
    </row>
    <row r="108" spans="1:11" customFormat="1" x14ac:dyDescent="0.3">
      <c r="A108" s="74" t="s">
        <v>5063</v>
      </c>
      <c r="B108" s="74" t="s">
        <v>3187</v>
      </c>
      <c r="C108" s="173" t="s">
        <v>3200</v>
      </c>
      <c r="D108" s="79">
        <v>1300</v>
      </c>
      <c r="E108" s="170">
        <v>1</v>
      </c>
      <c r="F108" s="172">
        <v>1365</v>
      </c>
      <c r="G108" s="172">
        <v>65</v>
      </c>
      <c r="K108" s="1"/>
    </row>
    <row r="109" spans="1:11" customFormat="1" x14ac:dyDescent="0.3">
      <c r="A109" s="74" t="s">
        <v>5063</v>
      </c>
      <c r="B109" s="74" t="s">
        <v>3188</v>
      </c>
      <c r="C109" s="173" t="s">
        <v>3202</v>
      </c>
      <c r="D109" s="79">
        <v>1300</v>
      </c>
      <c r="E109" s="170">
        <v>1</v>
      </c>
      <c r="F109" s="172">
        <v>1365</v>
      </c>
      <c r="G109" s="172">
        <v>65</v>
      </c>
      <c r="K109" s="1"/>
    </row>
    <row r="110" spans="1:11" customFormat="1" x14ac:dyDescent="0.3">
      <c r="A110" s="74" t="s">
        <v>5063</v>
      </c>
      <c r="B110" s="74" t="s">
        <v>3440</v>
      </c>
      <c r="C110" s="173" t="s">
        <v>3473</v>
      </c>
      <c r="D110" s="75">
        <v>1300</v>
      </c>
      <c r="E110" s="170">
        <v>0</v>
      </c>
      <c r="F110" s="172">
        <v>1365</v>
      </c>
      <c r="G110" s="172">
        <v>65</v>
      </c>
      <c r="K110" s="1"/>
    </row>
    <row r="111" spans="1:11" customFormat="1" x14ac:dyDescent="0.3">
      <c r="A111" s="74" t="s">
        <v>5063</v>
      </c>
      <c r="B111" s="74" t="s">
        <v>3375</v>
      </c>
      <c r="C111" s="173" t="s">
        <v>3473</v>
      </c>
      <c r="D111" s="75">
        <v>1300</v>
      </c>
      <c r="E111" s="170">
        <v>1</v>
      </c>
      <c r="F111" s="172">
        <v>1365</v>
      </c>
      <c r="G111" s="172">
        <v>65</v>
      </c>
    </row>
    <row r="112" spans="1:11" customFormat="1" x14ac:dyDescent="0.3">
      <c r="A112" s="74" t="s">
        <v>5063</v>
      </c>
      <c r="B112" s="74" t="s">
        <v>3478</v>
      </c>
      <c r="C112" s="77" t="s">
        <v>3473</v>
      </c>
      <c r="D112" s="75">
        <v>1300</v>
      </c>
      <c r="E112" s="170">
        <v>1</v>
      </c>
      <c r="F112" s="172">
        <v>1365</v>
      </c>
      <c r="G112" s="172">
        <v>65</v>
      </c>
    </row>
    <row r="113" spans="1:7" customFormat="1" x14ac:dyDescent="0.3">
      <c r="A113" s="74" t="s">
        <v>5063</v>
      </c>
      <c r="B113" s="74" t="s">
        <v>3740</v>
      </c>
      <c r="C113" s="74" t="s">
        <v>3473</v>
      </c>
      <c r="D113" s="75">
        <v>1300</v>
      </c>
      <c r="E113" s="170">
        <v>1</v>
      </c>
      <c r="F113" s="172">
        <v>1365</v>
      </c>
      <c r="G113" s="172">
        <v>65</v>
      </c>
    </row>
    <row r="114" spans="1:7" customFormat="1" x14ac:dyDescent="0.3">
      <c r="A114" s="74" t="s">
        <v>5140</v>
      </c>
      <c r="B114" s="74" t="s">
        <v>1101</v>
      </c>
      <c r="C114" s="74" t="s">
        <v>1154</v>
      </c>
      <c r="D114" s="75">
        <v>5000</v>
      </c>
      <c r="E114" s="170">
        <v>0</v>
      </c>
      <c r="F114" s="172">
        <v>5250</v>
      </c>
      <c r="G114" s="172">
        <v>250</v>
      </c>
    </row>
    <row r="115" spans="1:7" customFormat="1" x14ac:dyDescent="0.3">
      <c r="A115" s="74" t="s">
        <v>5140</v>
      </c>
      <c r="B115" s="74" t="s">
        <v>28</v>
      </c>
      <c r="C115" s="77" t="s">
        <v>150</v>
      </c>
      <c r="D115" s="75">
        <v>5000</v>
      </c>
      <c r="E115" s="170">
        <v>0.85</v>
      </c>
      <c r="F115" s="172">
        <v>5250</v>
      </c>
      <c r="G115" s="172">
        <v>250</v>
      </c>
    </row>
    <row r="116" spans="1:7" customFormat="1" x14ac:dyDescent="0.3">
      <c r="A116" s="74" t="s">
        <v>8055</v>
      </c>
      <c r="B116" s="74" t="s">
        <v>1155</v>
      </c>
      <c r="C116" s="74" t="s">
        <v>1156</v>
      </c>
      <c r="D116" s="75">
        <v>3000</v>
      </c>
      <c r="E116" s="170">
        <v>0</v>
      </c>
      <c r="F116" s="172">
        <v>3150</v>
      </c>
      <c r="G116" s="172">
        <v>150</v>
      </c>
    </row>
    <row r="117" spans="1:7" customFormat="1" x14ac:dyDescent="0.3">
      <c r="A117" s="74" t="s">
        <v>5140</v>
      </c>
      <c r="B117" s="74" t="s">
        <v>464</v>
      </c>
      <c r="C117" s="77" t="s">
        <v>1041</v>
      </c>
      <c r="D117" s="75">
        <v>5000</v>
      </c>
      <c r="E117" s="170">
        <v>0.15000000000000002</v>
      </c>
      <c r="F117" s="172">
        <v>5250</v>
      </c>
      <c r="G117" s="172">
        <v>250</v>
      </c>
    </row>
    <row r="118" spans="1:7" customFormat="1" x14ac:dyDescent="0.3">
      <c r="A118" s="74" t="s">
        <v>5140</v>
      </c>
      <c r="B118" s="74" t="s">
        <v>29</v>
      </c>
      <c r="C118" s="74" t="s">
        <v>151</v>
      </c>
      <c r="D118" s="75">
        <v>5000</v>
      </c>
      <c r="E118" s="170">
        <v>0.65</v>
      </c>
      <c r="F118" s="172">
        <v>5250</v>
      </c>
      <c r="G118" s="172">
        <v>250</v>
      </c>
    </row>
    <row r="119" spans="1:7" customFormat="1" x14ac:dyDescent="0.3">
      <c r="A119" s="74" t="s">
        <v>5140</v>
      </c>
      <c r="B119" s="74" t="s">
        <v>1074</v>
      </c>
      <c r="C119" s="77" t="s">
        <v>1157</v>
      </c>
      <c r="D119" s="75">
        <v>3000</v>
      </c>
      <c r="E119" s="170">
        <v>1</v>
      </c>
      <c r="F119" s="172">
        <v>3150</v>
      </c>
      <c r="G119" s="172">
        <v>150</v>
      </c>
    </row>
    <row r="120" spans="1:7" customFormat="1" x14ac:dyDescent="0.3">
      <c r="A120" s="74" t="s">
        <v>5140</v>
      </c>
      <c r="B120" s="74" t="s">
        <v>320</v>
      </c>
      <c r="C120" s="77" t="s">
        <v>321</v>
      </c>
      <c r="D120" s="75">
        <v>5000</v>
      </c>
      <c r="E120" s="170">
        <v>0.45</v>
      </c>
      <c r="F120" s="172">
        <v>5250</v>
      </c>
      <c r="G120" s="172">
        <v>250</v>
      </c>
    </row>
    <row r="121" spans="1:7" customFormat="1" x14ac:dyDescent="0.3">
      <c r="A121" s="74" t="s">
        <v>5140</v>
      </c>
      <c r="B121" s="74" t="s">
        <v>1158</v>
      </c>
      <c r="C121" s="77" t="s">
        <v>1159</v>
      </c>
      <c r="D121" s="75">
        <v>3000</v>
      </c>
      <c r="E121" s="170">
        <v>0.45</v>
      </c>
      <c r="F121" s="172">
        <v>3150</v>
      </c>
      <c r="G121" s="172">
        <v>150</v>
      </c>
    </row>
    <row r="122" spans="1:7" customFormat="1" x14ac:dyDescent="0.3">
      <c r="A122" s="74" t="s">
        <v>5140</v>
      </c>
      <c r="B122" s="74" t="s">
        <v>465</v>
      </c>
      <c r="C122" s="77" t="s">
        <v>1042</v>
      </c>
      <c r="D122" s="75">
        <v>5000</v>
      </c>
      <c r="E122" s="170">
        <v>1</v>
      </c>
      <c r="F122" s="172">
        <v>5250</v>
      </c>
      <c r="G122" s="172">
        <v>250</v>
      </c>
    </row>
    <row r="123" spans="1:7" customFormat="1" x14ac:dyDescent="0.3">
      <c r="A123" s="74" t="s">
        <v>5140</v>
      </c>
      <c r="B123" s="74" t="s">
        <v>30</v>
      </c>
      <c r="C123" s="77" t="s">
        <v>152</v>
      </c>
      <c r="D123" s="75">
        <v>3000</v>
      </c>
      <c r="E123" s="170">
        <v>1</v>
      </c>
      <c r="F123" s="172">
        <v>3150</v>
      </c>
      <c r="G123" s="172">
        <v>150</v>
      </c>
    </row>
    <row r="124" spans="1:7" customFormat="1" x14ac:dyDescent="0.3">
      <c r="A124" s="74" t="s">
        <v>5140</v>
      </c>
      <c r="B124" s="74" t="s">
        <v>31</v>
      </c>
      <c r="C124" s="74" t="s">
        <v>153</v>
      </c>
      <c r="D124" s="75">
        <v>3000</v>
      </c>
      <c r="E124" s="170">
        <v>0.55000000000000004</v>
      </c>
      <c r="F124" s="172">
        <v>3150</v>
      </c>
      <c r="G124" s="172">
        <v>150</v>
      </c>
    </row>
    <row r="125" spans="1:7" customFormat="1" x14ac:dyDescent="0.3">
      <c r="A125" s="74" t="s">
        <v>5140</v>
      </c>
      <c r="B125" s="74" t="s">
        <v>33</v>
      </c>
      <c r="C125" s="74" t="s">
        <v>154</v>
      </c>
      <c r="D125" s="75">
        <v>3000</v>
      </c>
      <c r="E125" s="170">
        <v>1</v>
      </c>
      <c r="F125" s="172">
        <v>3150</v>
      </c>
      <c r="G125" s="172">
        <v>150</v>
      </c>
    </row>
    <row r="126" spans="1:7" customFormat="1" x14ac:dyDescent="0.3">
      <c r="A126" s="74" t="s">
        <v>5140</v>
      </c>
      <c r="B126" s="74" t="s">
        <v>1075</v>
      </c>
      <c r="C126" s="77" t="s">
        <v>1160</v>
      </c>
      <c r="D126" s="75">
        <v>3000</v>
      </c>
      <c r="E126" s="170">
        <v>1</v>
      </c>
      <c r="F126" s="172">
        <v>3150</v>
      </c>
      <c r="G126" s="172">
        <v>150</v>
      </c>
    </row>
    <row r="127" spans="1:7" customFormat="1" x14ac:dyDescent="0.3">
      <c r="A127" s="74" t="s">
        <v>5140</v>
      </c>
      <c r="B127" s="74" t="s">
        <v>35</v>
      </c>
      <c r="C127" s="74" t="s">
        <v>154</v>
      </c>
      <c r="D127" s="75">
        <v>3000</v>
      </c>
      <c r="E127" s="170">
        <v>1</v>
      </c>
      <c r="F127" s="172">
        <v>3150</v>
      </c>
      <c r="G127" s="172">
        <v>150</v>
      </c>
    </row>
    <row r="128" spans="1:7" customFormat="1" x14ac:dyDescent="0.3">
      <c r="A128" s="74" t="s">
        <v>5140</v>
      </c>
      <c r="B128" s="74" t="s">
        <v>322</v>
      </c>
      <c r="C128" s="74" t="s">
        <v>323</v>
      </c>
      <c r="D128" s="75">
        <v>5000</v>
      </c>
      <c r="E128" s="170">
        <v>0.75</v>
      </c>
      <c r="F128" s="172">
        <v>5250</v>
      </c>
      <c r="G128" s="172">
        <v>250</v>
      </c>
    </row>
    <row r="129" spans="1:7" customFormat="1" x14ac:dyDescent="0.3">
      <c r="A129" s="74" t="s">
        <v>5140</v>
      </c>
      <c r="B129" s="74" t="s">
        <v>1161</v>
      </c>
      <c r="C129" s="77" t="s">
        <v>1162</v>
      </c>
      <c r="D129" s="75">
        <v>5000</v>
      </c>
      <c r="E129" s="170">
        <v>1</v>
      </c>
      <c r="F129" s="172">
        <v>5250</v>
      </c>
      <c r="G129" s="172">
        <v>250</v>
      </c>
    </row>
    <row r="130" spans="1:7" customFormat="1" x14ac:dyDescent="0.3">
      <c r="A130" s="74" t="s">
        <v>8055</v>
      </c>
      <c r="B130" s="74" t="s">
        <v>1163</v>
      </c>
      <c r="C130" s="77" t="s">
        <v>1164</v>
      </c>
      <c r="D130" s="75">
        <v>3000</v>
      </c>
      <c r="E130" s="170">
        <v>0</v>
      </c>
      <c r="F130" s="172">
        <v>3150</v>
      </c>
      <c r="G130" s="172">
        <v>150</v>
      </c>
    </row>
    <row r="131" spans="1:7" customFormat="1" x14ac:dyDescent="0.3">
      <c r="A131" s="74" t="s">
        <v>5140</v>
      </c>
      <c r="B131" s="74" t="s">
        <v>466</v>
      </c>
      <c r="C131" s="74" t="s">
        <v>1043</v>
      </c>
      <c r="D131" s="75">
        <v>5000</v>
      </c>
      <c r="E131" s="170">
        <v>1</v>
      </c>
      <c r="F131" s="172">
        <v>5250</v>
      </c>
      <c r="G131" s="172">
        <v>250</v>
      </c>
    </row>
    <row r="132" spans="1:7" customFormat="1" x14ac:dyDescent="0.3">
      <c r="A132" s="77" t="s">
        <v>8055</v>
      </c>
      <c r="B132" s="77" t="s">
        <v>1165</v>
      </c>
      <c r="C132" s="74" t="s">
        <v>1166</v>
      </c>
      <c r="D132" s="79">
        <v>5000</v>
      </c>
      <c r="E132" s="170">
        <v>0</v>
      </c>
      <c r="F132" s="172">
        <v>5250</v>
      </c>
      <c r="G132" s="172">
        <v>250</v>
      </c>
    </row>
    <row r="133" spans="1:7" customFormat="1" x14ac:dyDescent="0.3">
      <c r="A133" s="74" t="s">
        <v>8055</v>
      </c>
      <c r="B133" s="74" t="s">
        <v>1102</v>
      </c>
      <c r="C133" s="74" t="s">
        <v>1167</v>
      </c>
      <c r="D133" s="75">
        <v>3000</v>
      </c>
      <c r="E133" s="170">
        <v>0</v>
      </c>
      <c r="F133" s="172">
        <v>3150</v>
      </c>
      <c r="G133" s="172">
        <v>150</v>
      </c>
    </row>
    <row r="134" spans="1:7" customFormat="1" x14ac:dyDescent="0.3">
      <c r="A134" s="74" t="s">
        <v>5140</v>
      </c>
      <c r="B134" s="74" t="s">
        <v>36</v>
      </c>
      <c r="C134" s="74" t="s">
        <v>155</v>
      </c>
      <c r="D134" s="75">
        <v>3000</v>
      </c>
      <c r="E134" s="170">
        <v>1</v>
      </c>
      <c r="F134" s="172">
        <v>3150</v>
      </c>
      <c r="G134" s="172">
        <v>150</v>
      </c>
    </row>
    <row r="135" spans="1:7" customFormat="1" x14ac:dyDescent="0.3">
      <c r="A135" s="77" t="s">
        <v>5140</v>
      </c>
      <c r="B135" s="77" t="s">
        <v>467</v>
      </c>
      <c r="C135" s="74" t="s">
        <v>1044</v>
      </c>
      <c r="D135" s="79">
        <v>7500</v>
      </c>
      <c r="E135" s="170">
        <v>1</v>
      </c>
      <c r="F135" s="172">
        <v>7875</v>
      </c>
      <c r="G135" s="172">
        <v>375</v>
      </c>
    </row>
    <row r="136" spans="1:7" customFormat="1" x14ac:dyDescent="0.3">
      <c r="A136" s="77" t="s">
        <v>5140</v>
      </c>
      <c r="B136" s="77" t="s">
        <v>37</v>
      </c>
      <c r="C136" s="74" t="s">
        <v>156</v>
      </c>
      <c r="D136" s="79">
        <v>10000</v>
      </c>
      <c r="E136" s="170">
        <v>0.05</v>
      </c>
      <c r="F136" s="172">
        <v>10500</v>
      </c>
      <c r="G136" s="172">
        <v>500</v>
      </c>
    </row>
    <row r="137" spans="1:7" customFormat="1" x14ac:dyDescent="0.3">
      <c r="A137" s="74" t="s">
        <v>5140</v>
      </c>
      <c r="B137" s="74" t="s">
        <v>243</v>
      </c>
      <c r="C137" s="74" t="s">
        <v>157</v>
      </c>
      <c r="D137" s="75">
        <v>5000</v>
      </c>
      <c r="E137" s="170">
        <v>0.75</v>
      </c>
      <c r="F137" s="172">
        <v>5250</v>
      </c>
      <c r="G137" s="172">
        <v>250</v>
      </c>
    </row>
    <row r="138" spans="1:7" customFormat="1" x14ac:dyDescent="0.3">
      <c r="A138" s="74" t="s">
        <v>5140</v>
      </c>
      <c r="B138" s="74" t="s">
        <v>38</v>
      </c>
      <c r="C138" s="74" t="s">
        <v>157</v>
      </c>
      <c r="D138" s="75">
        <v>5000</v>
      </c>
      <c r="E138" s="170">
        <v>1</v>
      </c>
      <c r="F138" s="172">
        <v>5250</v>
      </c>
      <c r="G138" s="172">
        <v>250</v>
      </c>
    </row>
    <row r="139" spans="1:7" customFormat="1" x14ac:dyDescent="0.3">
      <c r="A139" s="74" t="s">
        <v>5140</v>
      </c>
      <c r="B139" s="74" t="s">
        <v>2102</v>
      </c>
      <c r="C139" s="74" t="s">
        <v>3474</v>
      </c>
      <c r="D139" s="75">
        <v>3000</v>
      </c>
      <c r="E139" s="170">
        <v>1</v>
      </c>
      <c r="F139" s="172">
        <v>3150</v>
      </c>
      <c r="G139" s="172">
        <v>150</v>
      </c>
    </row>
    <row r="140" spans="1:7" customFormat="1" x14ac:dyDescent="0.3">
      <c r="A140" s="74" t="s">
        <v>5140</v>
      </c>
      <c r="B140" s="74" t="s">
        <v>5925</v>
      </c>
      <c r="C140" s="74" t="s">
        <v>7512</v>
      </c>
      <c r="D140" s="75">
        <v>5000</v>
      </c>
      <c r="E140" s="170">
        <v>1</v>
      </c>
      <c r="F140" s="172">
        <v>5250</v>
      </c>
      <c r="G140" s="172">
        <v>250</v>
      </c>
    </row>
    <row r="141" spans="1:7" customFormat="1" x14ac:dyDescent="0.3">
      <c r="A141" s="74" t="s">
        <v>5140</v>
      </c>
      <c r="B141" s="74" t="s">
        <v>7553</v>
      </c>
      <c r="C141" s="74" t="s">
        <v>7554</v>
      </c>
      <c r="D141" s="75">
        <v>3000</v>
      </c>
      <c r="E141" s="170">
        <v>0.5</v>
      </c>
      <c r="F141" s="172">
        <v>3150</v>
      </c>
      <c r="G141" s="172">
        <v>150</v>
      </c>
    </row>
    <row r="142" spans="1:7" customFormat="1" x14ac:dyDescent="0.3">
      <c r="A142" s="74" t="s">
        <v>5140</v>
      </c>
      <c r="B142" s="74" t="s">
        <v>8280</v>
      </c>
      <c r="C142" s="74" t="s">
        <v>8382</v>
      </c>
      <c r="D142" s="76">
        <v>7250</v>
      </c>
      <c r="E142" s="170">
        <v>1</v>
      </c>
      <c r="F142" s="172">
        <v>7612.5</v>
      </c>
      <c r="G142" s="172">
        <v>362.5</v>
      </c>
    </row>
    <row r="143" spans="1:7" customFormat="1" x14ac:dyDescent="0.3">
      <c r="A143" s="74" t="s">
        <v>8056</v>
      </c>
      <c r="B143" s="74" t="s">
        <v>1103</v>
      </c>
      <c r="C143" s="74" t="s">
        <v>1168</v>
      </c>
      <c r="D143" s="75">
        <v>2000</v>
      </c>
      <c r="E143" s="170">
        <v>0</v>
      </c>
      <c r="F143" s="172">
        <v>2100</v>
      </c>
      <c r="G143" s="172">
        <v>100</v>
      </c>
    </row>
    <row r="144" spans="1:7" customFormat="1" x14ac:dyDescent="0.3">
      <c r="A144" s="74" t="s">
        <v>8056</v>
      </c>
      <c r="B144" s="74" t="s">
        <v>1106</v>
      </c>
      <c r="C144" s="74" t="s">
        <v>1169</v>
      </c>
      <c r="D144" s="75">
        <v>2000</v>
      </c>
      <c r="E144" s="170">
        <v>0</v>
      </c>
      <c r="F144" s="172">
        <v>2100</v>
      </c>
      <c r="G144" s="172">
        <v>100</v>
      </c>
    </row>
    <row r="145" spans="1:7" customFormat="1" x14ac:dyDescent="0.3">
      <c r="A145" s="74" t="s">
        <v>5747</v>
      </c>
      <c r="B145" s="74" t="s">
        <v>39</v>
      </c>
      <c r="C145" s="74" t="s">
        <v>158</v>
      </c>
      <c r="D145" s="75">
        <v>4500</v>
      </c>
      <c r="E145" s="170">
        <v>0</v>
      </c>
      <c r="F145" s="172">
        <v>4725</v>
      </c>
      <c r="G145" s="172">
        <v>225</v>
      </c>
    </row>
    <row r="146" spans="1:7" customFormat="1" x14ac:dyDescent="0.3">
      <c r="A146" s="74" t="s">
        <v>8057</v>
      </c>
      <c r="B146" s="74" t="s">
        <v>1170</v>
      </c>
      <c r="C146" s="74" t="s">
        <v>1171</v>
      </c>
      <c r="D146" s="75">
        <v>4500</v>
      </c>
      <c r="E146" s="170">
        <v>0</v>
      </c>
      <c r="F146" s="172">
        <v>4725</v>
      </c>
      <c r="G146" s="172">
        <v>225</v>
      </c>
    </row>
    <row r="147" spans="1:7" customFormat="1" x14ac:dyDescent="0.3">
      <c r="A147" s="77" t="s">
        <v>5747</v>
      </c>
      <c r="B147" s="77" t="s">
        <v>40</v>
      </c>
      <c r="C147" s="74" t="s">
        <v>159</v>
      </c>
      <c r="D147" s="79">
        <v>4500</v>
      </c>
      <c r="E147" s="170">
        <v>1</v>
      </c>
      <c r="F147" s="172">
        <v>4725</v>
      </c>
      <c r="G147" s="172">
        <v>225</v>
      </c>
    </row>
    <row r="148" spans="1:7" customFormat="1" x14ac:dyDescent="0.3">
      <c r="A148" s="77" t="s">
        <v>5800</v>
      </c>
      <c r="B148" s="77" t="s">
        <v>1109</v>
      </c>
      <c r="C148" s="74" t="s">
        <v>1172</v>
      </c>
      <c r="D148" s="79">
        <v>1437</v>
      </c>
      <c r="E148" s="170">
        <v>0</v>
      </c>
      <c r="F148" s="172">
        <v>1508.85</v>
      </c>
      <c r="G148" s="172">
        <v>71.849999999999909</v>
      </c>
    </row>
    <row r="149" spans="1:7" customFormat="1" x14ac:dyDescent="0.3">
      <c r="A149" s="77" t="s">
        <v>5448</v>
      </c>
      <c r="B149" s="77" t="s">
        <v>1111</v>
      </c>
      <c r="C149" s="74" t="s">
        <v>1173</v>
      </c>
      <c r="D149" s="79">
        <v>1437</v>
      </c>
      <c r="E149" s="170">
        <v>0</v>
      </c>
      <c r="F149" s="172">
        <v>1508.85</v>
      </c>
      <c r="G149" s="172">
        <v>71.849999999999909</v>
      </c>
    </row>
    <row r="150" spans="1:7" customFormat="1" x14ac:dyDescent="0.3">
      <c r="A150" s="77" t="s">
        <v>8058</v>
      </c>
      <c r="B150" s="77" t="s">
        <v>258</v>
      </c>
      <c r="C150" s="74" t="s">
        <v>259</v>
      </c>
      <c r="D150" s="79">
        <v>2500</v>
      </c>
      <c r="E150" s="170">
        <v>0</v>
      </c>
      <c r="F150" s="172">
        <v>2625</v>
      </c>
      <c r="G150" s="172">
        <v>125</v>
      </c>
    </row>
    <row r="151" spans="1:7" customFormat="1" x14ac:dyDescent="0.3">
      <c r="A151" s="74" t="s">
        <v>5292</v>
      </c>
      <c r="B151" s="74" t="s">
        <v>3481</v>
      </c>
      <c r="C151" s="74" t="s">
        <v>3476</v>
      </c>
      <c r="D151" s="79">
        <v>800</v>
      </c>
      <c r="E151" s="170">
        <v>1</v>
      </c>
      <c r="F151" s="172">
        <v>840</v>
      </c>
      <c r="G151" s="172">
        <v>40</v>
      </c>
    </row>
    <row r="152" spans="1:7" customFormat="1" x14ac:dyDescent="0.3">
      <c r="A152" s="74" t="s">
        <v>5292</v>
      </c>
      <c r="B152" s="74" t="s">
        <v>3482</v>
      </c>
      <c r="C152" s="80" t="s">
        <v>3476</v>
      </c>
      <c r="D152" s="79">
        <v>800</v>
      </c>
      <c r="E152" s="170">
        <v>1</v>
      </c>
      <c r="F152" s="172">
        <v>840</v>
      </c>
      <c r="G152" s="172">
        <v>40</v>
      </c>
    </row>
    <row r="153" spans="1:7" customFormat="1" x14ac:dyDescent="0.3">
      <c r="A153" s="74" t="s">
        <v>5292</v>
      </c>
      <c r="B153" s="74" t="s">
        <v>3475</v>
      </c>
      <c r="C153" s="74" t="s">
        <v>3476</v>
      </c>
      <c r="D153" s="79">
        <v>800</v>
      </c>
      <c r="E153" s="170">
        <v>1</v>
      </c>
      <c r="F153" s="172">
        <v>840</v>
      </c>
      <c r="G153" s="172">
        <v>40</v>
      </c>
    </row>
    <row r="154" spans="1:7" customFormat="1" x14ac:dyDescent="0.3">
      <c r="A154" s="74" t="s">
        <v>5292</v>
      </c>
      <c r="B154" s="74" t="s">
        <v>3483</v>
      </c>
      <c r="C154" s="80" t="s">
        <v>3476</v>
      </c>
      <c r="D154" s="79">
        <v>800</v>
      </c>
      <c r="E154" s="170">
        <v>1</v>
      </c>
      <c r="F154" s="172">
        <v>840</v>
      </c>
      <c r="G154" s="172">
        <v>40</v>
      </c>
    </row>
    <row r="155" spans="1:7" customFormat="1" x14ac:dyDescent="0.3">
      <c r="A155" s="74" t="s">
        <v>2427</v>
      </c>
      <c r="B155" s="74" t="s">
        <v>1076</v>
      </c>
      <c r="C155" s="74" t="s">
        <v>1181</v>
      </c>
      <c r="D155" s="79">
        <v>1250</v>
      </c>
      <c r="E155" s="170">
        <v>1</v>
      </c>
      <c r="F155" s="172">
        <v>1312.5</v>
      </c>
      <c r="G155" s="172">
        <v>62.5</v>
      </c>
    </row>
    <row r="156" spans="1:7" customFormat="1" x14ac:dyDescent="0.3">
      <c r="A156" s="74" t="s">
        <v>2427</v>
      </c>
      <c r="B156" s="74" t="s">
        <v>1077</v>
      </c>
      <c r="C156" s="80" t="s">
        <v>1182</v>
      </c>
      <c r="D156" s="79">
        <v>1250</v>
      </c>
      <c r="E156" s="170">
        <v>1</v>
      </c>
      <c r="F156" s="172">
        <v>1312.5</v>
      </c>
      <c r="G156" s="172">
        <v>62.5</v>
      </c>
    </row>
    <row r="157" spans="1:7" customFormat="1" x14ac:dyDescent="0.3">
      <c r="A157" s="74" t="s">
        <v>2427</v>
      </c>
      <c r="B157" s="74" t="s">
        <v>1183</v>
      </c>
      <c r="C157" s="74" t="s">
        <v>1184</v>
      </c>
      <c r="D157" s="79">
        <v>1250</v>
      </c>
      <c r="E157" s="170">
        <v>1</v>
      </c>
      <c r="F157" s="172">
        <v>1312.5</v>
      </c>
      <c r="G157" s="172">
        <v>62.5</v>
      </c>
    </row>
    <row r="158" spans="1:7" customFormat="1" x14ac:dyDescent="0.3">
      <c r="A158" s="74" t="s">
        <v>2427</v>
      </c>
      <c r="B158" s="74" t="s">
        <v>1185</v>
      </c>
      <c r="C158" s="80" t="s">
        <v>1186</v>
      </c>
      <c r="D158" s="79">
        <v>1250</v>
      </c>
      <c r="E158" s="170">
        <v>1</v>
      </c>
      <c r="F158" s="172">
        <v>1312.5</v>
      </c>
      <c r="G158" s="172">
        <v>62.5</v>
      </c>
    </row>
    <row r="159" spans="1:7" customFormat="1" x14ac:dyDescent="0.3">
      <c r="A159" s="74" t="s">
        <v>2427</v>
      </c>
      <c r="B159" s="74" t="s">
        <v>1187</v>
      </c>
      <c r="C159" s="74" t="s">
        <v>1188</v>
      </c>
      <c r="D159" s="79">
        <v>1250</v>
      </c>
      <c r="E159" s="170">
        <v>1</v>
      </c>
      <c r="F159" s="172">
        <v>1312.5</v>
      </c>
      <c r="G159" s="172">
        <v>62.5</v>
      </c>
    </row>
    <row r="160" spans="1:7" customFormat="1" x14ac:dyDescent="0.3">
      <c r="A160" s="74" t="s">
        <v>2369</v>
      </c>
      <c r="B160" s="74" t="s">
        <v>1078</v>
      </c>
      <c r="C160" s="80" t="s">
        <v>1189</v>
      </c>
      <c r="D160" s="79">
        <v>800</v>
      </c>
      <c r="E160" s="170">
        <v>0</v>
      </c>
      <c r="F160" s="172">
        <v>840</v>
      </c>
      <c r="G160" s="172">
        <v>40</v>
      </c>
    </row>
    <row r="161" spans="1:7" customFormat="1" x14ac:dyDescent="0.3">
      <c r="A161" s="74" t="s">
        <v>2427</v>
      </c>
      <c r="B161" s="74" t="s">
        <v>1190</v>
      </c>
      <c r="C161" s="74" t="s">
        <v>1191</v>
      </c>
      <c r="D161" s="79">
        <v>800</v>
      </c>
      <c r="E161" s="170">
        <v>1</v>
      </c>
      <c r="F161" s="172">
        <v>840</v>
      </c>
      <c r="G161" s="172">
        <v>40</v>
      </c>
    </row>
    <row r="162" spans="1:7" customFormat="1" x14ac:dyDescent="0.3">
      <c r="A162" s="80" t="s">
        <v>2369</v>
      </c>
      <c r="B162" s="80" t="s">
        <v>1079</v>
      </c>
      <c r="C162" s="80" t="s">
        <v>1192</v>
      </c>
      <c r="D162" s="79">
        <v>800</v>
      </c>
      <c r="E162" s="170">
        <v>1</v>
      </c>
      <c r="F162" s="172">
        <v>840</v>
      </c>
      <c r="G162" s="172">
        <v>40</v>
      </c>
    </row>
    <row r="163" spans="1:7" customFormat="1" x14ac:dyDescent="0.3">
      <c r="A163" s="74" t="s">
        <v>2427</v>
      </c>
      <c r="B163" s="74" t="s">
        <v>1193</v>
      </c>
      <c r="C163" s="74" t="s">
        <v>1194</v>
      </c>
      <c r="D163" s="79">
        <v>800</v>
      </c>
      <c r="E163" s="170">
        <v>1</v>
      </c>
      <c r="F163" s="172">
        <v>840</v>
      </c>
      <c r="G163" s="172">
        <v>40</v>
      </c>
    </row>
    <row r="164" spans="1:7" customFormat="1" x14ac:dyDescent="0.3">
      <c r="A164" s="80" t="s">
        <v>2427</v>
      </c>
      <c r="B164" s="80" t="s">
        <v>1195</v>
      </c>
      <c r="C164" s="80" t="s">
        <v>1196</v>
      </c>
      <c r="D164" s="79">
        <v>1250</v>
      </c>
      <c r="E164" s="170">
        <v>0</v>
      </c>
      <c r="F164" s="172">
        <v>1312.5</v>
      </c>
      <c r="G164" s="172">
        <v>62.5</v>
      </c>
    </row>
    <row r="165" spans="1:7" customFormat="1" x14ac:dyDescent="0.3">
      <c r="A165" s="74" t="s">
        <v>2427</v>
      </c>
      <c r="B165" s="74" t="s">
        <v>468</v>
      </c>
      <c r="C165" s="74" t="s">
        <v>1045</v>
      </c>
      <c r="D165" s="79">
        <v>1250</v>
      </c>
      <c r="E165" s="170">
        <v>1</v>
      </c>
      <c r="F165" s="172">
        <v>1312.5</v>
      </c>
      <c r="G165" s="172">
        <v>62.5</v>
      </c>
    </row>
    <row r="166" spans="1:7" customFormat="1" x14ac:dyDescent="0.3">
      <c r="A166" s="80" t="s">
        <v>2427</v>
      </c>
      <c r="B166" s="80" t="s">
        <v>1080</v>
      </c>
      <c r="C166" s="80" t="s">
        <v>1197</v>
      </c>
      <c r="D166" s="79">
        <v>1250</v>
      </c>
      <c r="E166" s="170">
        <v>0.5</v>
      </c>
      <c r="F166" s="172">
        <v>1312.5</v>
      </c>
      <c r="G166" s="172">
        <v>62.5</v>
      </c>
    </row>
    <row r="167" spans="1:7" customFormat="1" x14ac:dyDescent="0.3">
      <c r="A167" s="74" t="s">
        <v>2427</v>
      </c>
      <c r="B167" s="74" t="s">
        <v>469</v>
      </c>
      <c r="C167" s="74" t="s">
        <v>1046</v>
      </c>
      <c r="D167" s="79">
        <v>1250</v>
      </c>
      <c r="E167" s="170">
        <v>1</v>
      </c>
      <c r="F167" s="172">
        <v>1312.5</v>
      </c>
      <c r="G167" s="172">
        <v>62.5</v>
      </c>
    </row>
    <row r="168" spans="1:7" customFormat="1" x14ac:dyDescent="0.3">
      <c r="A168" s="77" t="s">
        <v>2427</v>
      </c>
      <c r="B168" s="77" t="s">
        <v>1198</v>
      </c>
      <c r="C168" s="74" t="s">
        <v>1199</v>
      </c>
      <c r="D168" s="79">
        <v>1250</v>
      </c>
      <c r="E168" s="170">
        <v>1</v>
      </c>
      <c r="F168" s="172">
        <v>1312.5</v>
      </c>
      <c r="G168" s="172">
        <v>62.5</v>
      </c>
    </row>
    <row r="169" spans="1:7" customFormat="1" x14ac:dyDescent="0.3">
      <c r="A169" s="77" t="s">
        <v>2427</v>
      </c>
      <c r="B169" s="77" t="s">
        <v>470</v>
      </c>
      <c r="C169" s="74" t="s">
        <v>1047</v>
      </c>
      <c r="D169" s="79">
        <v>1250</v>
      </c>
      <c r="E169" s="170">
        <v>1</v>
      </c>
      <c r="F169" s="172">
        <v>1312.5</v>
      </c>
      <c r="G169" s="172">
        <v>62.5</v>
      </c>
    </row>
    <row r="170" spans="1:7" customFormat="1" x14ac:dyDescent="0.3">
      <c r="A170" s="77" t="s">
        <v>2427</v>
      </c>
      <c r="B170" s="77" t="s">
        <v>471</v>
      </c>
      <c r="C170" s="74" t="s">
        <v>1048</v>
      </c>
      <c r="D170" s="79">
        <v>1250</v>
      </c>
      <c r="E170" s="170">
        <v>1</v>
      </c>
      <c r="F170" s="172">
        <v>1312.5</v>
      </c>
      <c r="G170" s="172">
        <v>62.5</v>
      </c>
    </row>
    <row r="171" spans="1:7" customFormat="1" x14ac:dyDescent="0.3">
      <c r="A171" s="77" t="s">
        <v>2427</v>
      </c>
      <c r="B171" s="77" t="s">
        <v>472</v>
      </c>
      <c r="C171" s="76" t="s">
        <v>1049</v>
      </c>
      <c r="D171" s="79">
        <v>1250</v>
      </c>
      <c r="E171" s="170">
        <v>1</v>
      </c>
      <c r="F171" s="172">
        <v>1312.5</v>
      </c>
      <c r="G171" s="172">
        <v>62.5</v>
      </c>
    </row>
    <row r="172" spans="1:7" customFormat="1" x14ac:dyDescent="0.3">
      <c r="A172" s="74" t="s">
        <v>2427</v>
      </c>
      <c r="B172" s="74" t="s">
        <v>2349</v>
      </c>
      <c r="C172" s="74" t="s">
        <v>2437</v>
      </c>
      <c r="D172" s="79">
        <v>1250</v>
      </c>
      <c r="E172" s="170">
        <v>1</v>
      </c>
      <c r="F172" s="172">
        <v>1312.5</v>
      </c>
      <c r="G172" s="172">
        <v>62.5</v>
      </c>
    </row>
    <row r="173" spans="1:7" customFormat="1" x14ac:dyDescent="0.3">
      <c r="A173" s="77" t="s">
        <v>2427</v>
      </c>
      <c r="B173" s="77" t="s">
        <v>2351</v>
      </c>
      <c r="C173" s="74" t="s">
        <v>2439</v>
      </c>
      <c r="D173" s="79">
        <v>1250</v>
      </c>
      <c r="E173" s="170">
        <v>1</v>
      </c>
      <c r="F173" s="172">
        <v>1312.5</v>
      </c>
      <c r="G173" s="172">
        <v>62.5</v>
      </c>
    </row>
    <row r="174" spans="1:7" customFormat="1" x14ac:dyDescent="0.3">
      <c r="A174" s="74" t="s">
        <v>2427</v>
      </c>
      <c r="B174" s="74" t="s">
        <v>2352</v>
      </c>
      <c r="C174" s="74" t="s">
        <v>2440</v>
      </c>
      <c r="D174" s="75">
        <v>1250</v>
      </c>
      <c r="E174" s="170">
        <v>0</v>
      </c>
      <c r="F174" s="172">
        <v>1312.5</v>
      </c>
      <c r="G174" s="172">
        <v>62.5</v>
      </c>
    </row>
    <row r="175" spans="1:7" customFormat="1" x14ac:dyDescent="0.3">
      <c r="A175" s="74" t="s">
        <v>2427</v>
      </c>
      <c r="B175" s="74" t="s">
        <v>2354</v>
      </c>
      <c r="C175" s="74" t="s">
        <v>2442</v>
      </c>
      <c r="D175" s="75">
        <v>1250</v>
      </c>
      <c r="E175" s="170">
        <v>1</v>
      </c>
      <c r="F175" s="172">
        <v>1312.5</v>
      </c>
      <c r="G175" s="172">
        <v>62.5</v>
      </c>
    </row>
    <row r="176" spans="1:7" customFormat="1" x14ac:dyDescent="0.3">
      <c r="A176" s="74" t="s">
        <v>2369</v>
      </c>
      <c r="B176" s="74" t="s">
        <v>5939</v>
      </c>
      <c r="C176" s="74" t="s">
        <v>7513</v>
      </c>
      <c r="D176" s="75">
        <v>800</v>
      </c>
      <c r="E176" s="170">
        <v>1</v>
      </c>
      <c r="F176" s="172">
        <v>840</v>
      </c>
      <c r="G176" s="172">
        <v>40</v>
      </c>
    </row>
    <row r="177" spans="1:7" customFormat="1" x14ac:dyDescent="0.3">
      <c r="A177" s="74" t="s">
        <v>2369</v>
      </c>
      <c r="B177" s="74" t="s">
        <v>5942</v>
      </c>
      <c r="C177" s="74" t="s">
        <v>7513</v>
      </c>
      <c r="D177" s="75">
        <v>800</v>
      </c>
      <c r="E177" s="170">
        <v>0.5</v>
      </c>
      <c r="F177" s="172">
        <v>840</v>
      </c>
      <c r="G177" s="172">
        <v>40</v>
      </c>
    </row>
    <row r="178" spans="1:7" customFormat="1" x14ac:dyDescent="0.3">
      <c r="A178" s="74" t="s">
        <v>2369</v>
      </c>
      <c r="B178" s="74" t="s">
        <v>5945</v>
      </c>
      <c r="C178" s="74" t="s">
        <v>6026</v>
      </c>
      <c r="D178" s="75">
        <v>800</v>
      </c>
      <c r="E178" s="170">
        <v>1</v>
      </c>
      <c r="F178" s="172">
        <v>840</v>
      </c>
      <c r="G178" s="172">
        <v>40</v>
      </c>
    </row>
    <row r="179" spans="1:7" customFormat="1" x14ac:dyDescent="0.3">
      <c r="A179" s="74" t="s">
        <v>2369</v>
      </c>
      <c r="B179" s="74" t="s">
        <v>5948</v>
      </c>
      <c r="C179" s="74" t="s">
        <v>6026</v>
      </c>
      <c r="D179" s="75">
        <v>800</v>
      </c>
      <c r="E179" s="170">
        <v>1</v>
      </c>
      <c r="F179" s="172">
        <v>840</v>
      </c>
      <c r="G179" s="172">
        <v>40</v>
      </c>
    </row>
    <row r="180" spans="1:7" customFormat="1" x14ac:dyDescent="0.3">
      <c r="A180" s="74" t="s">
        <v>2369</v>
      </c>
      <c r="B180" s="74" t="s">
        <v>5951</v>
      </c>
      <c r="C180" s="74" t="s">
        <v>7513</v>
      </c>
      <c r="D180" s="75">
        <v>800</v>
      </c>
      <c r="E180" s="170">
        <v>0</v>
      </c>
      <c r="F180" s="172">
        <v>840</v>
      </c>
      <c r="G180" s="172">
        <v>40</v>
      </c>
    </row>
    <row r="181" spans="1:7" customFormat="1" x14ac:dyDescent="0.3">
      <c r="A181" s="74" t="s">
        <v>2369</v>
      </c>
      <c r="B181" s="74" t="s">
        <v>5954</v>
      </c>
      <c r="C181" s="74" t="s">
        <v>6026</v>
      </c>
      <c r="D181" s="75">
        <v>800</v>
      </c>
      <c r="E181" s="170">
        <v>1</v>
      </c>
      <c r="F181" s="172">
        <v>840</v>
      </c>
      <c r="G181" s="172">
        <v>40</v>
      </c>
    </row>
    <row r="182" spans="1:7" customFormat="1" x14ac:dyDescent="0.3">
      <c r="A182" s="74" t="s">
        <v>2369</v>
      </c>
      <c r="B182" s="74" t="s">
        <v>5957</v>
      </c>
      <c r="C182" s="76" t="s">
        <v>6026</v>
      </c>
      <c r="D182" s="75">
        <v>800</v>
      </c>
      <c r="E182" s="170">
        <v>1</v>
      </c>
      <c r="F182" s="172">
        <v>840</v>
      </c>
      <c r="G182" s="172">
        <v>40</v>
      </c>
    </row>
    <row r="183" spans="1:7" customFormat="1" x14ac:dyDescent="0.3">
      <c r="A183" s="74" t="s">
        <v>2427</v>
      </c>
      <c r="B183" s="74" t="s">
        <v>7514</v>
      </c>
      <c r="C183" s="76" t="s">
        <v>7515</v>
      </c>
      <c r="D183" s="75">
        <v>1250</v>
      </c>
      <c r="E183" s="170">
        <v>0</v>
      </c>
      <c r="F183" s="172">
        <v>1312.5</v>
      </c>
      <c r="G183" s="172">
        <v>62.5</v>
      </c>
    </row>
    <row r="184" spans="1:7" customFormat="1" x14ac:dyDescent="0.3">
      <c r="A184" s="77" t="s">
        <v>2427</v>
      </c>
      <c r="B184" s="77" t="s">
        <v>7516</v>
      </c>
      <c r="C184" s="76" t="s">
        <v>7517</v>
      </c>
      <c r="D184" s="79">
        <v>1250</v>
      </c>
      <c r="E184" s="170">
        <v>0</v>
      </c>
      <c r="F184" s="172">
        <v>1312.5</v>
      </c>
      <c r="G184" s="172">
        <v>62.5</v>
      </c>
    </row>
    <row r="185" spans="1:7" customFormat="1" x14ac:dyDescent="0.3">
      <c r="A185" s="74" t="s">
        <v>8059</v>
      </c>
      <c r="B185" s="74" t="s">
        <v>7518</v>
      </c>
      <c r="C185" s="76" t="s">
        <v>7519</v>
      </c>
      <c r="D185" s="79">
        <v>7336.9266666666663</v>
      </c>
      <c r="E185" s="170">
        <v>0</v>
      </c>
      <c r="F185" s="172">
        <v>7703.7729999999992</v>
      </c>
      <c r="G185" s="172">
        <v>366.84633333333295</v>
      </c>
    </row>
    <row r="186" spans="1:7" customFormat="1" x14ac:dyDescent="0.3">
      <c r="A186" s="74" t="s">
        <v>5127</v>
      </c>
      <c r="B186" s="74" t="s">
        <v>41</v>
      </c>
      <c r="C186" s="76" t="s">
        <v>160</v>
      </c>
      <c r="D186" s="75">
        <v>2500</v>
      </c>
      <c r="E186" s="170">
        <v>1</v>
      </c>
      <c r="F186" s="172">
        <v>2625</v>
      </c>
      <c r="G186" s="172">
        <v>125</v>
      </c>
    </row>
    <row r="187" spans="1:7" customFormat="1" x14ac:dyDescent="0.3">
      <c r="A187" s="74" t="s">
        <v>8060</v>
      </c>
      <c r="B187" s="74" t="s">
        <v>42</v>
      </c>
      <c r="C187" s="76" t="s">
        <v>161</v>
      </c>
      <c r="D187" s="75">
        <v>2500</v>
      </c>
      <c r="E187" s="170">
        <v>0</v>
      </c>
      <c r="F187" s="172">
        <v>2625</v>
      </c>
      <c r="G187" s="172">
        <v>125</v>
      </c>
    </row>
    <row r="188" spans="1:7" customFormat="1" x14ac:dyDescent="0.3">
      <c r="A188" s="74" t="s">
        <v>5127</v>
      </c>
      <c r="B188" s="74" t="s">
        <v>2359</v>
      </c>
      <c r="C188" s="76" t="s">
        <v>2448</v>
      </c>
      <c r="D188" s="75">
        <v>3500</v>
      </c>
      <c r="E188" s="170">
        <v>0.25</v>
      </c>
      <c r="F188" s="172">
        <v>3675</v>
      </c>
      <c r="G188" s="172">
        <v>175</v>
      </c>
    </row>
    <row r="189" spans="1:7" customFormat="1" x14ac:dyDescent="0.3">
      <c r="A189" s="74" t="s">
        <v>5127</v>
      </c>
      <c r="B189" s="74" t="s">
        <v>3484</v>
      </c>
      <c r="C189" s="76" t="s">
        <v>3485</v>
      </c>
      <c r="D189" s="75">
        <v>2500</v>
      </c>
      <c r="E189" s="170">
        <v>1</v>
      </c>
      <c r="F189" s="172">
        <v>2625</v>
      </c>
      <c r="G189" s="172">
        <v>125</v>
      </c>
    </row>
    <row r="190" spans="1:7" customFormat="1" x14ac:dyDescent="0.3">
      <c r="A190" s="74" t="s">
        <v>5127</v>
      </c>
      <c r="B190" s="74" t="s">
        <v>5822</v>
      </c>
      <c r="C190" s="76" t="s">
        <v>6027</v>
      </c>
      <c r="D190" s="75">
        <v>2500</v>
      </c>
      <c r="E190" s="170">
        <v>1</v>
      </c>
      <c r="F190" s="172">
        <v>2625</v>
      </c>
      <c r="G190" s="172">
        <v>125</v>
      </c>
    </row>
    <row r="191" spans="1:7" customFormat="1" x14ac:dyDescent="0.3">
      <c r="A191" s="74" t="s">
        <v>8060</v>
      </c>
      <c r="B191" s="74" t="s">
        <v>7520</v>
      </c>
      <c r="C191" s="76" t="s">
        <v>7521</v>
      </c>
      <c r="D191" s="75">
        <v>2500</v>
      </c>
      <c r="E191" s="170">
        <v>1</v>
      </c>
      <c r="F191" s="172">
        <v>2625</v>
      </c>
      <c r="G191" s="172">
        <v>125</v>
      </c>
    </row>
    <row r="192" spans="1:7" customFormat="1" x14ac:dyDescent="0.3">
      <c r="A192" s="74" t="s">
        <v>5127</v>
      </c>
      <c r="B192" s="74" t="s">
        <v>5969</v>
      </c>
      <c r="C192" s="76" t="s">
        <v>7521</v>
      </c>
      <c r="D192" s="75">
        <v>2500</v>
      </c>
      <c r="E192" s="170">
        <v>1</v>
      </c>
      <c r="F192" s="172">
        <v>2625</v>
      </c>
      <c r="G192" s="172">
        <v>125</v>
      </c>
    </row>
    <row r="193" spans="1:7" customFormat="1" x14ac:dyDescent="0.3">
      <c r="A193" s="74" t="s">
        <v>5085</v>
      </c>
      <c r="B193" s="74" t="s">
        <v>1114</v>
      </c>
      <c r="C193" s="76" t="s">
        <v>1174</v>
      </c>
      <c r="D193" s="75">
        <v>1500</v>
      </c>
      <c r="E193" s="170">
        <v>0</v>
      </c>
      <c r="F193" s="172">
        <v>1575</v>
      </c>
      <c r="G193" s="172">
        <v>75</v>
      </c>
    </row>
    <row r="194" spans="1:7" customFormat="1" x14ac:dyDescent="0.3">
      <c r="A194" s="74" t="s">
        <v>5074</v>
      </c>
      <c r="B194" s="74" t="s">
        <v>509</v>
      </c>
      <c r="C194" s="76" t="s">
        <v>3486</v>
      </c>
      <c r="D194" s="75">
        <v>3500</v>
      </c>
      <c r="E194" s="170">
        <v>0.5</v>
      </c>
      <c r="F194" s="172">
        <v>3675</v>
      </c>
      <c r="G194" s="172">
        <v>175</v>
      </c>
    </row>
    <row r="195" spans="1:7" customFormat="1" x14ac:dyDescent="0.3">
      <c r="A195" s="74" t="s">
        <v>5085</v>
      </c>
      <c r="B195" s="74" t="s">
        <v>1176</v>
      </c>
      <c r="C195" s="81" t="s">
        <v>1177</v>
      </c>
      <c r="D195" s="75">
        <v>1500</v>
      </c>
      <c r="E195" s="170">
        <v>0</v>
      </c>
      <c r="F195" s="172">
        <v>1575</v>
      </c>
      <c r="G195" s="172">
        <v>75</v>
      </c>
    </row>
    <row r="196" spans="1:7" customFormat="1" x14ac:dyDescent="0.3">
      <c r="A196" s="74" t="s">
        <v>5085</v>
      </c>
      <c r="B196" s="74" t="s">
        <v>43</v>
      </c>
      <c r="C196" s="81" t="s">
        <v>162</v>
      </c>
      <c r="D196" s="75">
        <v>1500</v>
      </c>
      <c r="E196" s="170">
        <v>0.5</v>
      </c>
      <c r="F196" s="172">
        <v>1575</v>
      </c>
      <c r="G196" s="172">
        <v>75</v>
      </c>
    </row>
    <row r="197" spans="1:7" customFormat="1" x14ac:dyDescent="0.3">
      <c r="A197" s="77" t="s">
        <v>5085</v>
      </c>
      <c r="B197" s="77" t="s">
        <v>44</v>
      </c>
      <c r="C197" s="81" t="s">
        <v>163</v>
      </c>
      <c r="D197" s="79">
        <v>1500</v>
      </c>
      <c r="E197" s="170">
        <v>0</v>
      </c>
      <c r="F197" s="172">
        <v>1575</v>
      </c>
      <c r="G197" s="172">
        <v>75</v>
      </c>
    </row>
    <row r="198" spans="1:7" customFormat="1" x14ac:dyDescent="0.3">
      <c r="A198" s="74" t="s">
        <v>5085</v>
      </c>
      <c r="B198" s="74" t="s">
        <v>1178</v>
      </c>
      <c r="C198" s="78" t="s">
        <v>1179</v>
      </c>
      <c r="D198" s="79">
        <v>1500</v>
      </c>
      <c r="E198" s="170">
        <v>0</v>
      </c>
      <c r="F198" s="172">
        <v>1575</v>
      </c>
      <c r="G198" s="172">
        <v>75</v>
      </c>
    </row>
    <row r="199" spans="1:7" customFormat="1" x14ac:dyDescent="0.3">
      <c r="A199" s="74" t="s">
        <v>5085</v>
      </c>
      <c r="B199" s="74" t="s">
        <v>511</v>
      </c>
      <c r="C199" s="76" t="s">
        <v>1180</v>
      </c>
      <c r="D199" s="75">
        <v>1500</v>
      </c>
      <c r="E199" s="170">
        <v>0</v>
      </c>
      <c r="F199" s="172">
        <v>1575</v>
      </c>
      <c r="G199" s="172">
        <v>75</v>
      </c>
    </row>
    <row r="200" spans="1:7" customFormat="1" x14ac:dyDescent="0.3">
      <c r="A200" s="74" t="s">
        <v>5085</v>
      </c>
      <c r="B200" s="74" t="s">
        <v>2385</v>
      </c>
      <c r="C200" s="76" t="s">
        <v>2471</v>
      </c>
      <c r="D200" s="75">
        <v>1500</v>
      </c>
      <c r="E200" s="170">
        <v>0.5</v>
      </c>
      <c r="F200" s="172">
        <v>1575</v>
      </c>
      <c r="G200" s="172">
        <v>75</v>
      </c>
    </row>
    <row r="201" spans="1:7" customFormat="1" x14ac:dyDescent="0.3">
      <c r="A201" s="74" t="s">
        <v>5063</v>
      </c>
      <c r="B201" s="74" t="s">
        <v>7804</v>
      </c>
      <c r="C201" s="76" t="s">
        <v>7806</v>
      </c>
      <c r="D201" s="75">
        <v>1500</v>
      </c>
      <c r="E201" s="170">
        <v>1</v>
      </c>
      <c r="F201" s="172">
        <v>1575</v>
      </c>
      <c r="G201" s="172">
        <v>75</v>
      </c>
    </row>
    <row r="202" spans="1:7" customFormat="1" x14ac:dyDescent="0.3">
      <c r="A202" s="74" t="s">
        <v>5695</v>
      </c>
      <c r="B202" s="74" t="s">
        <v>1200</v>
      </c>
      <c r="C202" s="76" t="s">
        <v>1201</v>
      </c>
      <c r="D202" s="75">
        <v>0</v>
      </c>
      <c r="E202" s="170">
        <v>0</v>
      </c>
      <c r="F202" s="172">
        <v>0</v>
      </c>
      <c r="G202" s="172">
        <v>0</v>
      </c>
    </row>
    <row r="203" spans="1:7" customFormat="1" x14ac:dyDescent="0.3">
      <c r="A203" s="74" t="s">
        <v>5591</v>
      </c>
      <c r="B203" s="74" t="s">
        <v>324</v>
      </c>
      <c r="C203" s="76" t="s">
        <v>325</v>
      </c>
      <c r="D203" s="75">
        <v>10000</v>
      </c>
      <c r="E203" s="170">
        <v>1</v>
      </c>
      <c r="F203" s="172">
        <v>10500</v>
      </c>
      <c r="G203" s="172">
        <v>500</v>
      </c>
    </row>
    <row r="204" spans="1:7" customFormat="1" x14ac:dyDescent="0.3">
      <c r="A204" s="74" t="s">
        <v>5063</v>
      </c>
      <c r="B204" s="74" t="s">
        <v>1202</v>
      </c>
      <c r="C204" s="76" t="s">
        <v>1203</v>
      </c>
      <c r="D204" s="75">
        <v>1300</v>
      </c>
      <c r="E204" s="170">
        <v>0</v>
      </c>
      <c r="F204" s="172">
        <v>1365</v>
      </c>
      <c r="G204" s="172">
        <v>65</v>
      </c>
    </row>
    <row r="205" spans="1:7" customFormat="1" x14ac:dyDescent="0.3">
      <c r="A205" s="74" t="s">
        <v>5063</v>
      </c>
      <c r="B205" s="74" t="s">
        <v>1204</v>
      </c>
      <c r="C205" s="76" t="s">
        <v>1205</v>
      </c>
      <c r="D205" s="75">
        <v>1300</v>
      </c>
      <c r="E205" s="170">
        <v>0</v>
      </c>
      <c r="F205" s="172">
        <v>1365</v>
      </c>
      <c r="G205" s="172">
        <v>65</v>
      </c>
    </row>
    <row r="206" spans="1:7" customFormat="1" x14ac:dyDescent="0.3">
      <c r="A206" s="74" t="s">
        <v>5063</v>
      </c>
      <c r="B206" s="74" t="s">
        <v>1206</v>
      </c>
      <c r="C206" s="76" t="s">
        <v>1207</v>
      </c>
      <c r="D206" s="75">
        <v>1300</v>
      </c>
      <c r="E206" s="170">
        <v>0</v>
      </c>
      <c r="F206" s="172">
        <v>1365</v>
      </c>
      <c r="G206" s="172">
        <v>65</v>
      </c>
    </row>
    <row r="207" spans="1:7" customFormat="1" x14ac:dyDescent="0.3">
      <c r="A207" s="74" t="s">
        <v>5063</v>
      </c>
      <c r="B207" s="74" t="s">
        <v>45</v>
      </c>
      <c r="C207" s="76" t="s">
        <v>164</v>
      </c>
      <c r="D207" s="75">
        <v>1300</v>
      </c>
      <c r="E207" s="170">
        <v>1</v>
      </c>
      <c r="F207" s="172">
        <v>1365</v>
      </c>
      <c r="G207" s="172">
        <v>65</v>
      </c>
    </row>
    <row r="208" spans="1:7" customFormat="1" x14ac:dyDescent="0.3">
      <c r="A208" s="74" t="s">
        <v>5063</v>
      </c>
      <c r="B208" s="74" t="s">
        <v>1208</v>
      </c>
      <c r="C208" s="76" t="s">
        <v>1209</v>
      </c>
      <c r="D208" s="75">
        <v>1500</v>
      </c>
      <c r="E208" s="170">
        <v>0</v>
      </c>
      <c r="F208" s="172">
        <v>1575</v>
      </c>
      <c r="G208" s="172">
        <v>75</v>
      </c>
    </row>
    <row r="209" spans="1:7" customFormat="1" x14ac:dyDescent="0.3">
      <c r="A209" s="74" t="s">
        <v>5063</v>
      </c>
      <c r="B209" s="74" t="s">
        <v>1210</v>
      </c>
      <c r="C209" s="76" t="s">
        <v>1211</v>
      </c>
      <c r="D209" s="75">
        <v>1500</v>
      </c>
      <c r="E209" s="170">
        <v>0</v>
      </c>
      <c r="F209" s="172">
        <v>1575</v>
      </c>
      <c r="G209" s="172">
        <v>75</v>
      </c>
    </row>
    <row r="210" spans="1:7" customFormat="1" x14ac:dyDescent="0.3">
      <c r="A210" s="74" t="s">
        <v>5063</v>
      </c>
      <c r="B210" s="74" t="s">
        <v>372</v>
      </c>
      <c r="C210" s="76" t="s">
        <v>1212</v>
      </c>
      <c r="D210" s="75">
        <v>1300</v>
      </c>
      <c r="E210" s="170">
        <v>0</v>
      </c>
      <c r="F210" s="172">
        <v>1365</v>
      </c>
      <c r="G210" s="172">
        <v>65</v>
      </c>
    </row>
    <row r="211" spans="1:7" customFormat="1" x14ac:dyDescent="0.3">
      <c r="A211" s="74" t="s">
        <v>5063</v>
      </c>
      <c r="B211" s="74" t="s">
        <v>46</v>
      </c>
      <c r="C211" s="76" t="s">
        <v>165</v>
      </c>
      <c r="D211" s="75">
        <v>1300</v>
      </c>
      <c r="E211" s="170">
        <v>1</v>
      </c>
      <c r="F211" s="172">
        <v>1365</v>
      </c>
      <c r="G211" s="172">
        <v>65</v>
      </c>
    </row>
    <row r="212" spans="1:7" customFormat="1" x14ac:dyDescent="0.3">
      <c r="A212" s="74" t="s">
        <v>5063</v>
      </c>
      <c r="B212" s="74" t="s">
        <v>1213</v>
      </c>
      <c r="C212" s="76" t="s">
        <v>1214</v>
      </c>
      <c r="D212" s="75">
        <v>1300</v>
      </c>
      <c r="E212" s="170">
        <v>0</v>
      </c>
      <c r="F212" s="172">
        <v>1365</v>
      </c>
      <c r="G212" s="172">
        <v>65</v>
      </c>
    </row>
    <row r="213" spans="1:7" customFormat="1" x14ac:dyDescent="0.3">
      <c r="A213" s="74" t="s">
        <v>5063</v>
      </c>
      <c r="B213" s="74" t="s">
        <v>1119</v>
      </c>
      <c r="C213" s="76" t="s">
        <v>1215</v>
      </c>
      <c r="D213" s="75">
        <v>1500</v>
      </c>
      <c r="E213" s="170">
        <v>0</v>
      </c>
      <c r="F213" s="172">
        <v>1575</v>
      </c>
      <c r="G213" s="172">
        <v>75</v>
      </c>
    </row>
    <row r="214" spans="1:7" customFormat="1" x14ac:dyDescent="0.3">
      <c r="A214" s="74" t="s">
        <v>5063</v>
      </c>
      <c r="B214" s="74" t="s">
        <v>377</v>
      </c>
      <c r="C214" s="76" t="s">
        <v>1050</v>
      </c>
      <c r="D214" s="75">
        <v>1700</v>
      </c>
      <c r="E214" s="170">
        <v>0</v>
      </c>
      <c r="F214" s="172">
        <v>1785</v>
      </c>
      <c r="G214" s="172">
        <v>85</v>
      </c>
    </row>
    <row r="215" spans="1:7" customFormat="1" x14ac:dyDescent="0.3">
      <c r="A215" s="74" t="s">
        <v>5063</v>
      </c>
      <c r="B215" s="74" t="s">
        <v>1216</v>
      </c>
      <c r="C215" s="76" t="s">
        <v>1217</v>
      </c>
      <c r="D215" s="75">
        <v>1500</v>
      </c>
      <c r="E215" s="170">
        <v>0</v>
      </c>
      <c r="F215" s="172">
        <v>1575</v>
      </c>
      <c r="G215" s="172">
        <v>75</v>
      </c>
    </row>
    <row r="216" spans="1:7" customFormat="1" x14ac:dyDescent="0.3">
      <c r="A216" s="74" t="s">
        <v>5063</v>
      </c>
      <c r="B216" s="74" t="s">
        <v>378</v>
      </c>
      <c r="C216" s="76" t="s">
        <v>1051</v>
      </c>
      <c r="D216" s="75">
        <v>1500</v>
      </c>
      <c r="E216" s="170">
        <v>0</v>
      </c>
      <c r="F216" s="172">
        <v>1575</v>
      </c>
      <c r="G216" s="172">
        <v>75</v>
      </c>
    </row>
    <row r="217" spans="1:7" customFormat="1" x14ac:dyDescent="0.3">
      <c r="A217" s="74" t="s">
        <v>5063</v>
      </c>
      <c r="B217" s="74" t="s">
        <v>1218</v>
      </c>
      <c r="C217" s="76" t="s">
        <v>1219</v>
      </c>
      <c r="D217" s="75">
        <v>1500</v>
      </c>
      <c r="E217" s="170">
        <v>0</v>
      </c>
      <c r="F217" s="172">
        <v>1575</v>
      </c>
      <c r="G217" s="172">
        <v>75</v>
      </c>
    </row>
    <row r="218" spans="1:7" customFormat="1" x14ac:dyDescent="0.3">
      <c r="A218" s="74" t="s">
        <v>5063</v>
      </c>
      <c r="B218" s="74" t="s">
        <v>47</v>
      </c>
      <c r="C218" s="76" t="s">
        <v>166</v>
      </c>
      <c r="D218" s="75">
        <v>1500</v>
      </c>
      <c r="E218" s="170">
        <v>0</v>
      </c>
      <c r="F218" s="172">
        <v>1575</v>
      </c>
      <c r="G218" s="172">
        <v>75</v>
      </c>
    </row>
    <row r="219" spans="1:7" customFormat="1" x14ac:dyDescent="0.3">
      <c r="A219" s="74" t="s">
        <v>5063</v>
      </c>
      <c r="B219" s="74" t="s">
        <v>1220</v>
      </c>
      <c r="C219" s="76" t="s">
        <v>1221</v>
      </c>
      <c r="D219" s="75">
        <v>1500</v>
      </c>
      <c r="E219" s="170">
        <v>0</v>
      </c>
      <c r="F219" s="172">
        <v>1575</v>
      </c>
      <c r="G219" s="172">
        <v>75</v>
      </c>
    </row>
    <row r="220" spans="1:7" customFormat="1" x14ac:dyDescent="0.3">
      <c r="A220" s="74" t="s">
        <v>5063</v>
      </c>
      <c r="B220" s="74" t="s">
        <v>381</v>
      </c>
      <c r="C220" s="76" t="s">
        <v>1222</v>
      </c>
      <c r="D220" s="75">
        <v>1300</v>
      </c>
      <c r="E220" s="170">
        <v>0</v>
      </c>
      <c r="F220" s="172">
        <v>1365</v>
      </c>
      <c r="G220" s="172">
        <v>65</v>
      </c>
    </row>
    <row r="221" spans="1:7" customFormat="1" x14ac:dyDescent="0.3">
      <c r="A221" s="74" t="s">
        <v>5063</v>
      </c>
      <c r="B221" s="74" t="s">
        <v>382</v>
      </c>
      <c r="C221" s="76" t="s">
        <v>1052</v>
      </c>
      <c r="D221" s="75">
        <v>1300</v>
      </c>
      <c r="E221" s="170">
        <v>1</v>
      </c>
      <c r="F221" s="172">
        <v>1365</v>
      </c>
      <c r="G221" s="172">
        <v>65</v>
      </c>
    </row>
    <row r="222" spans="1:7" customFormat="1" x14ac:dyDescent="0.3">
      <c r="A222" s="74" t="s">
        <v>5063</v>
      </c>
      <c r="B222" s="74" t="s">
        <v>1121</v>
      </c>
      <c r="C222" s="76" t="s">
        <v>1223</v>
      </c>
      <c r="D222" s="75">
        <v>1300</v>
      </c>
      <c r="E222" s="170">
        <v>0</v>
      </c>
      <c r="F222" s="172">
        <v>1365</v>
      </c>
      <c r="G222" s="172">
        <v>65</v>
      </c>
    </row>
    <row r="223" spans="1:7" customFormat="1" x14ac:dyDescent="0.3">
      <c r="A223" s="74" t="s">
        <v>5063</v>
      </c>
      <c r="B223" s="74" t="s">
        <v>1224</v>
      </c>
      <c r="C223" s="76" t="s">
        <v>1225</v>
      </c>
      <c r="D223" s="75">
        <v>1500</v>
      </c>
      <c r="E223" s="170">
        <v>0</v>
      </c>
      <c r="F223" s="172">
        <v>1575</v>
      </c>
      <c r="G223" s="172">
        <v>75</v>
      </c>
    </row>
    <row r="224" spans="1:7" customFormat="1" x14ac:dyDescent="0.3">
      <c r="A224" s="74" t="s">
        <v>5063</v>
      </c>
      <c r="B224" s="74" t="s">
        <v>385</v>
      </c>
      <c r="C224" s="76" t="s">
        <v>1053</v>
      </c>
      <c r="D224" s="75">
        <v>1700</v>
      </c>
      <c r="E224" s="170">
        <v>0</v>
      </c>
      <c r="F224" s="172">
        <v>1785</v>
      </c>
      <c r="G224" s="172">
        <v>85</v>
      </c>
    </row>
    <row r="225" spans="1:7" customFormat="1" x14ac:dyDescent="0.3">
      <c r="A225" s="74" t="s">
        <v>5063</v>
      </c>
      <c r="B225" s="74" t="s">
        <v>1122</v>
      </c>
      <c r="C225" s="76" t="s">
        <v>1226</v>
      </c>
      <c r="D225" s="75">
        <v>1500</v>
      </c>
      <c r="E225" s="170">
        <v>0</v>
      </c>
      <c r="F225" s="172">
        <v>1575</v>
      </c>
      <c r="G225" s="172">
        <v>75</v>
      </c>
    </row>
    <row r="226" spans="1:7" customFormat="1" x14ac:dyDescent="0.3">
      <c r="A226" s="74" t="s">
        <v>5063</v>
      </c>
      <c r="B226" s="74" t="s">
        <v>1124</v>
      </c>
      <c r="C226" s="76" t="s">
        <v>1227</v>
      </c>
      <c r="D226" s="75">
        <v>1500</v>
      </c>
      <c r="E226" s="170">
        <v>0</v>
      </c>
      <c r="F226" s="172">
        <v>1575</v>
      </c>
      <c r="G226" s="172">
        <v>75</v>
      </c>
    </row>
    <row r="227" spans="1:7" customFormat="1" x14ac:dyDescent="0.3">
      <c r="A227" s="74" t="s">
        <v>5063</v>
      </c>
      <c r="B227" s="74" t="s">
        <v>48</v>
      </c>
      <c r="C227" s="76" t="s">
        <v>167</v>
      </c>
      <c r="D227" s="75">
        <v>1500</v>
      </c>
      <c r="E227" s="170">
        <v>0</v>
      </c>
      <c r="F227" s="172">
        <v>1575</v>
      </c>
      <c r="G227" s="172">
        <v>75</v>
      </c>
    </row>
    <row r="228" spans="1:7" customFormat="1" x14ac:dyDescent="0.3">
      <c r="A228" s="74" t="s">
        <v>5063</v>
      </c>
      <c r="B228" s="74" t="s">
        <v>1228</v>
      </c>
      <c r="C228" s="76" t="s">
        <v>1229</v>
      </c>
      <c r="D228" s="75">
        <v>1300</v>
      </c>
      <c r="E228" s="170">
        <v>0</v>
      </c>
      <c r="F228" s="172">
        <v>1365</v>
      </c>
      <c r="G228" s="172">
        <v>65</v>
      </c>
    </row>
    <row r="229" spans="1:7" customFormat="1" x14ac:dyDescent="0.3">
      <c r="A229" s="74" t="s">
        <v>5063</v>
      </c>
      <c r="B229" s="74" t="s">
        <v>1126</v>
      </c>
      <c r="C229" s="76" t="s">
        <v>1230</v>
      </c>
      <c r="D229" s="75">
        <v>1300</v>
      </c>
      <c r="E229" s="170">
        <v>0</v>
      </c>
      <c r="F229" s="172">
        <v>1365</v>
      </c>
      <c r="G229" s="172">
        <v>65</v>
      </c>
    </row>
    <row r="230" spans="1:7" customFormat="1" x14ac:dyDescent="0.3">
      <c r="A230" s="74" t="s">
        <v>5063</v>
      </c>
      <c r="B230" s="74" t="s">
        <v>1128</v>
      </c>
      <c r="C230" s="76" t="s">
        <v>1231</v>
      </c>
      <c r="D230" s="75">
        <v>1300</v>
      </c>
      <c r="E230" s="170">
        <v>0</v>
      </c>
      <c r="F230" s="172">
        <v>1365</v>
      </c>
      <c r="G230" s="172">
        <v>65</v>
      </c>
    </row>
    <row r="231" spans="1:7" customFormat="1" x14ac:dyDescent="0.3">
      <c r="A231" s="74" t="s">
        <v>5063</v>
      </c>
      <c r="B231" s="74" t="s">
        <v>1232</v>
      </c>
      <c r="C231" s="76" t="s">
        <v>1233</v>
      </c>
      <c r="D231" s="75">
        <v>1300</v>
      </c>
      <c r="E231" s="170">
        <v>0</v>
      </c>
      <c r="F231" s="172">
        <v>1365</v>
      </c>
      <c r="G231" s="172">
        <v>65</v>
      </c>
    </row>
    <row r="232" spans="1:7" customFormat="1" x14ac:dyDescent="0.3">
      <c r="A232" s="74" t="s">
        <v>5063</v>
      </c>
      <c r="B232" s="74" t="s">
        <v>1234</v>
      </c>
      <c r="C232" s="76" t="s">
        <v>1235</v>
      </c>
      <c r="D232" s="75">
        <v>1300</v>
      </c>
      <c r="E232" s="170">
        <v>0</v>
      </c>
      <c r="F232" s="172">
        <v>1365</v>
      </c>
      <c r="G232" s="172">
        <v>65</v>
      </c>
    </row>
    <row r="233" spans="1:7" customFormat="1" x14ac:dyDescent="0.3">
      <c r="A233" s="74" t="s">
        <v>5063</v>
      </c>
      <c r="B233" s="74" t="s">
        <v>1236</v>
      </c>
      <c r="C233" s="76" t="s">
        <v>1237</v>
      </c>
      <c r="D233" s="75">
        <v>1500</v>
      </c>
      <c r="E233" s="170">
        <v>0</v>
      </c>
      <c r="F233" s="172">
        <v>1575</v>
      </c>
      <c r="G233" s="172">
        <v>75</v>
      </c>
    </row>
    <row r="234" spans="1:7" customFormat="1" x14ac:dyDescent="0.3">
      <c r="A234" s="74" t="s">
        <v>5063</v>
      </c>
      <c r="B234" s="74" t="s">
        <v>1238</v>
      </c>
      <c r="C234" s="76" t="s">
        <v>1239</v>
      </c>
      <c r="D234" s="75">
        <v>1300</v>
      </c>
      <c r="E234" s="170">
        <v>0</v>
      </c>
      <c r="F234" s="172">
        <v>1365</v>
      </c>
      <c r="G234" s="172">
        <v>65</v>
      </c>
    </row>
    <row r="235" spans="1:7" customFormat="1" x14ac:dyDescent="0.3">
      <c r="A235" s="74" t="s">
        <v>5063</v>
      </c>
      <c r="B235" s="74" t="s">
        <v>49</v>
      </c>
      <c r="C235" s="76" t="s">
        <v>168</v>
      </c>
      <c r="D235" s="75">
        <v>1300</v>
      </c>
      <c r="E235" s="170">
        <v>1</v>
      </c>
      <c r="F235" s="172">
        <v>1365</v>
      </c>
      <c r="G235" s="172">
        <v>65</v>
      </c>
    </row>
    <row r="236" spans="1:7" customFormat="1" x14ac:dyDescent="0.3">
      <c r="A236" s="74" t="s">
        <v>5063</v>
      </c>
      <c r="B236" s="74" t="s">
        <v>1240</v>
      </c>
      <c r="C236" s="76" t="s">
        <v>1241</v>
      </c>
      <c r="D236" s="75">
        <v>1300</v>
      </c>
      <c r="E236" s="170">
        <v>0</v>
      </c>
      <c r="F236" s="172">
        <v>1365</v>
      </c>
      <c r="G236" s="172">
        <v>65</v>
      </c>
    </row>
    <row r="237" spans="1:7" customFormat="1" x14ac:dyDescent="0.3">
      <c r="A237" s="74" t="s">
        <v>5063</v>
      </c>
      <c r="B237" s="74" t="s">
        <v>1242</v>
      </c>
      <c r="C237" s="76" t="s">
        <v>1243</v>
      </c>
      <c r="D237" s="75">
        <v>1500</v>
      </c>
      <c r="E237" s="170">
        <v>0</v>
      </c>
      <c r="F237" s="172">
        <v>1575</v>
      </c>
      <c r="G237" s="172">
        <v>75</v>
      </c>
    </row>
    <row r="238" spans="1:7" customFormat="1" x14ac:dyDescent="0.3">
      <c r="A238" s="74" t="s">
        <v>5063</v>
      </c>
      <c r="B238" s="74" t="s">
        <v>50</v>
      </c>
      <c r="C238" s="76" t="s">
        <v>1244</v>
      </c>
      <c r="D238" s="75">
        <v>1500</v>
      </c>
      <c r="E238" s="170">
        <v>1</v>
      </c>
      <c r="F238" s="172">
        <v>1575</v>
      </c>
      <c r="G238" s="172">
        <v>75</v>
      </c>
    </row>
    <row r="239" spans="1:7" customFormat="1" x14ac:dyDescent="0.3">
      <c r="A239" s="74" t="s">
        <v>5063</v>
      </c>
      <c r="B239" s="74" t="s">
        <v>51</v>
      </c>
      <c r="C239" s="76" t="s">
        <v>169</v>
      </c>
      <c r="D239" s="75">
        <v>1500</v>
      </c>
      <c r="E239" s="170">
        <v>0.99999999999999989</v>
      </c>
      <c r="F239" s="172">
        <v>1575</v>
      </c>
      <c r="G239" s="172">
        <v>75</v>
      </c>
    </row>
    <row r="240" spans="1:7" customFormat="1" x14ac:dyDescent="0.3">
      <c r="A240" s="74" t="s">
        <v>5063</v>
      </c>
      <c r="B240" s="74" t="s">
        <v>52</v>
      </c>
      <c r="C240" s="76" t="s">
        <v>1245</v>
      </c>
      <c r="D240" s="75">
        <v>1500</v>
      </c>
      <c r="E240" s="170">
        <v>1</v>
      </c>
      <c r="F240" s="172">
        <v>1575</v>
      </c>
      <c r="G240" s="172">
        <v>75</v>
      </c>
    </row>
    <row r="241" spans="1:7" customFormat="1" x14ac:dyDescent="0.3">
      <c r="A241" s="74" t="s">
        <v>5063</v>
      </c>
      <c r="B241" s="74" t="s">
        <v>53</v>
      </c>
      <c r="C241" s="76" t="s">
        <v>170</v>
      </c>
      <c r="D241" s="75">
        <v>1300</v>
      </c>
      <c r="E241" s="170">
        <v>0</v>
      </c>
      <c r="F241" s="172">
        <v>1365</v>
      </c>
      <c r="G241" s="172">
        <v>65</v>
      </c>
    </row>
    <row r="242" spans="1:7" customFormat="1" x14ac:dyDescent="0.3">
      <c r="A242" s="74" t="s">
        <v>5063</v>
      </c>
      <c r="B242" s="74" t="s">
        <v>54</v>
      </c>
      <c r="C242" s="76" t="s">
        <v>171</v>
      </c>
      <c r="D242" s="75">
        <v>1300</v>
      </c>
      <c r="E242" s="170">
        <v>1</v>
      </c>
      <c r="F242" s="172">
        <v>1365</v>
      </c>
      <c r="G242" s="172">
        <v>65</v>
      </c>
    </row>
    <row r="243" spans="1:7" customFormat="1" x14ac:dyDescent="0.3">
      <c r="A243" s="74" t="s">
        <v>5063</v>
      </c>
      <c r="B243" s="74" t="s">
        <v>55</v>
      </c>
      <c r="C243" s="76" t="s">
        <v>1246</v>
      </c>
      <c r="D243" s="75">
        <v>1300</v>
      </c>
      <c r="E243" s="170">
        <v>1</v>
      </c>
      <c r="F243" s="172">
        <v>1365</v>
      </c>
      <c r="G243" s="172">
        <v>65</v>
      </c>
    </row>
    <row r="244" spans="1:7" customFormat="1" x14ac:dyDescent="0.3">
      <c r="A244" s="74" t="s">
        <v>5063</v>
      </c>
      <c r="B244" s="74" t="s">
        <v>270</v>
      </c>
      <c r="C244" s="76" t="s">
        <v>271</v>
      </c>
      <c r="D244" s="75">
        <v>1300</v>
      </c>
      <c r="E244" s="170">
        <v>1</v>
      </c>
      <c r="F244" s="172">
        <v>1365</v>
      </c>
      <c r="G244" s="172">
        <v>65</v>
      </c>
    </row>
    <row r="245" spans="1:7" customFormat="1" x14ac:dyDescent="0.3">
      <c r="A245" s="74" t="s">
        <v>5063</v>
      </c>
      <c r="B245" s="74" t="s">
        <v>56</v>
      </c>
      <c r="C245" s="76" t="s">
        <v>172</v>
      </c>
      <c r="D245" s="75">
        <v>1300</v>
      </c>
      <c r="E245" s="170">
        <v>1</v>
      </c>
      <c r="F245" s="172">
        <v>1365</v>
      </c>
      <c r="G245" s="172">
        <v>65</v>
      </c>
    </row>
    <row r="246" spans="1:7" customFormat="1" x14ac:dyDescent="0.3">
      <c r="A246" s="74" t="s">
        <v>5063</v>
      </c>
      <c r="B246" s="74" t="s">
        <v>57</v>
      </c>
      <c r="C246" s="76" t="s">
        <v>173</v>
      </c>
      <c r="D246" s="75">
        <v>1300</v>
      </c>
      <c r="E246" s="170">
        <v>0</v>
      </c>
      <c r="F246" s="172">
        <v>1365</v>
      </c>
      <c r="G246" s="172">
        <v>65</v>
      </c>
    </row>
    <row r="247" spans="1:7" customFormat="1" x14ac:dyDescent="0.3">
      <c r="A247" s="74" t="s">
        <v>5063</v>
      </c>
      <c r="B247" s="74" t="s">
        <v>1247</v>
      </c>
      <c r="C247" s="76" t="s">
        <v>1248</v>
      </c>
      <c r="D247" s="75">
        <v>1300</v>
      </c>
      <c r="E247" s="170">
        <v>0</v>
      </c>
      <c r="F247" s="172">
        <v>1365</v>
      </c>
      <c r="G247" s="172">
        <v>65</v>
      </c>
    </row>
    <row r="248" spans="1:7" customFormat="1" x14ac:dyDescent="0.3">
      <c r="A248" s="74" t="s">
        <v>5063</v>
      </c>
      <c r="B248" s="74" t="s">
        <v>58</v>
      </c>
      <c r="C248" s="76" t="s">
        <v>174</v>
      </c>
      <c r="D248" s="75">
        <v>1300</v>
      </c>
      <c r="E248" s="170">
        <v>0</v>
      </c>
      <c r="F248" s="172">
        <v>1365</v>
      </c>
      <c r="G248" s="172">
        <v>65</v>
      </c>
    </row>
    <row r="249" spans="1:7" customFormat="1" x14ac:dyDescent="0.3">
      <c r="A249" s="74" t="s">
        <v>5063</v>
      </c>
      <c r="B249" s="74" t="s">
        <v>59</v>
      </c>
      <c r="C249" s="76" t="s">
        <v>175</v>
      </c>
      <c r="D249" s="75">
        <v>1300</v>
      </c>
      <c r="E249" s="170">
        <v>0.05</v>
      </c>
      <c r="F249" s="172">
        <v>1365</v>
      </c>
      <c r="G249" s="172">
        <v>65</v>
      </c>
    </row>
    <row r="250" spans="1:7" customFormat="1" x14ac:dyDescent="0.3">
      <c r="A250" s="74" t="s">
        <v>5063</v>
      </c>
      <c r="B250" s="74" t="s">
        <v>60</v>
      </c>
      <c r="C250" s="76" t="s">
        <v>176</v>
      </c>
      <c r="D250" s="75">
        <v>1300</v>
      </c>
      <c r="E250" s="170">
        <v>1</v>
      </c>
      <c r="F250" s="172">
        <v>1365</v>
      </c>
      <c r="G250" s="172">
        <v>65</v>
      </c>
    </row>
    <row r="251" spans="1:7" customFormat="1" x14ac:dyDescent="0.3">
      <c r="A251" s="74" t="s">
        <v>5063</v>
      </c>
      <c r="B251" s="74" t="s">
        <v>61</v>
      </c>
      <c r="C251" s="76" t="s">
        <v>177</v>
      </c>
      <c r="D251" s="75">
        <v>1500</v>
      </c>
      <c r="E251" s="170">
        <v>0</v>
      </c>
      <c r="F251" s="172">
        <v>1575</v>
      </c>
      <c r="G251" s="172">
        <v>75</v>
      </c>
    </row>
    <row r="252" spans="1:7" customFormat="1" x14ac:dyDescent="0.3">
      <c r="A252" s="74" t="s">
        <v>5063</v>
      </c>
      <c r="B252" s="74" t="s">
        <v>62</v>
      </c>
      <c r="C252" s="76" t="s">
        <v>178</v>
      </c>
      <c r="D252" s="75">
        <v>1500</v>
      </c>
      <c r="E252" s="170">
        <v>0</v>
      </c>
      <c r="F252" s="172">
        <v>1575</v>
      </c>
      <c r="G252" s="172">
        <v>75</v>
      </c>
    </row>
    <row r="253" spans="1:7" customFormat="1" x14ac:dyDescent="0.3">
      <c r="A253" s="74" t="s">
        <v>5063</v>
      </c>
      <c r="B253" s="74" t="s">
        <v>402</v>
      </c>
      <c r="C253" s="76" t="s">
        <v>1054</v>
      </c>
      <c r="D253" s="75">
        <v>1500</v>
      </c>
      <c r="E253" s="170">
        <v>1</v>
      </c>
      <c r="F253" s="172">
        <v>1575</v>
      </c>
      <c r="G253" s="172">
        <v>75</v>
      </c>
    </row>
    <row r="254" spans="1:7" customFormat="1" x14ac:dyDescent="0.3">
      <c r="A254" s="74" t="s">
        <v>5063</v>
      </c>
      <c r="B254" s="74" t="s">
        <v>63</v>
      </c>
      <c r="C254" s="76" t="s">
        <v>179</v>
      </c>
      <c r="D254" s="75">
        <v>1500</v>
      </c>
      <c r="E254" s="170">
        <v>0</v>
      </c>
      <c r="F254" s="172">
        <v>1575</v>
      </c>
      <c r="G254" s="172">
        <v>75</v>
      </c>
    </row>
    <row r="255" spans="1:7" customFormat="1" x14ac:dyDescent="0.3">
      <c r="A255" s="74" t="s">
        <v>5063</v>
      </c>
      <c r="B255" s="74" t="s">
        <v>532</v>
      </c>
      <c r="C255" s="76" t="s">
        <v>1249</v>
      </c>
      <c r="D255" s="75">
        <v>1300</v>
      </c>
      <c r="E255" s="170">
        <v>0</v>
      </c>
      <c r="F255" s="172">
        <v>1365</v>
      </c>
      <c r="G255" s="172">
        <v>65</v>
      </c>
    </row>
    <row r="256" spans="1:7" customFormat="1" x14ac:dyDescent="0.3">
      <c r="A256" s="74" t="s">
        <v>5063</v>
      </c>
      <c r="B256" s="74" t="s">
        <v>64</v>
      </c>
      <c r="C256" s="76" t="s">
        <v>180</v>
      </c>
      <c r="D256" s="75">
        <v>1500</v>
      </c>
      <c r="E256" s="170">
        <v>1</v>
      </c>
      <c r="F256" s="172">
        <v>1575</v>
      </c>
      <c r="G256" s="172">
        <v>75</v>
      </c>
    </row>
    <row r="257" spans="1:7" customFormat="1" x14ac:dyDescent="0.3">
      <c r="A257" s="74" t="s">
        <v>5063</v>
      </c>
      <c r="B257" s="74" t="s">
        <v>65</v>
      </c>
      <c r="C257" s="76" t="s">
        <v>181</v>
      </c>
      <c r="D257" s="75">
        <v>1500</v>
      </c>
      <c r="E257" s="170">
        <v>1</v>
      </c>
      <c r="F257" s="172">
        <v>1575</v>
      </c>
      <c r="G257" s="172">
        <v>75</v>
      </c>
    </row>
    <row r="258" spans="1:7" customFormat="1" x14ac:dyDescent="0.3">
      <c r="A258" s="74" t="s">
        <v>5063</v>
      </c>
      <c r="B258" s="74" t="s">
        <v>66</v>
      </c>
      <c r="C258" s="76" t="s">
        <v>182</v>
      </c>
      <c r="D258" s="75">
        <v>1500</v>
      </c>
      <c r="E258" s="170">
        <v>0</v>
      </c>
      <c r="F258" s="172">
        <v>1575</v>
      </c>
      <c r="G258" s="172">
        <v>75</v>
      </c>
    </row>
    <row r="259" spans="1:7" customFormat="1" x14ac:dyDescent="0.3">
      <c r="A259" s="74" t="s">
        <v>5063</v>
      </c>
      <c r="B259" s="74" t="s">
        <v>67</v>
      </c>
      <c r="C259" s="76" t="s">
        <v>183</v>
      </c>
      <c r="D259" s="75">
        <v>1300</v>
      </c>
      <c r="E259" s="170">
        <v>1</v>
      </c>
      <c r="F259" s="172">
        <v>1365</v>
      </c>
      <c r="G259" s="172">
        <v>65</v>
      </c>
    </row>
    <row r="260" spans="1:7" customFormat="1" x14ac:dyDescent="0.3">
      <c r="A260" s="74" t="s">
        <v>5063</v>
      </c>
      <c r="B260" s="74" t="s">
        <v>1130</v>
      </c>
      <c r="C260" s="76" t="s">
        <v>1250</v>
      </c>
      <c r="D260" s="75">
        <v>1500</v>
      </c>
      <c r="E260" s="170">
        <v>0</v>
      </c>
      <c r="F260" s="172">
        <v>1575</v>
      </c>
      <c r="G260" s="172">
        <v>75</v>
      </c>
    </row>
    <row r="261" spans="1:7" customFormat="1" x14ac:dyDescent="0.3">
      <c r="A261" s="74" t="s">
        <v>5063</v>
      </c>
      <c r="B261" s="74" t="s">
        <v>407</v>
      </c>
      <c r="C261" s="76" t="s">
        <v>1055</v>
      </c>
      <c r="D261" s="75">
        <v>1500</v>
      </c>
      <c r="E261" s="170">
        <v>0.05</v>
      </c>
      <c r="F261" s="172">
        <v>1575</v>
      </c>
      <c r="G261" s="172">
        <v>75</v>
      </c>
    </row>
    <row r="262" spans="1:7" customFormat="1" x14ac:dyDescent="0.3">
      <c r="A262" s="74" t="s">
        <v>5063</v>
      </c>
      <c r="B262" s="74" t="s">
        <v>68</v>
      </c>
      <c r="C262" s="76" t="s">
        <v>184</v>
      </c>
      <c r="D262" s="75">
        <v>1300</v>
      </c>
      <c r="E262" s="170">
        <v>0</v>
      </c>
      <c r="F262" s="172">
        <v>1365</v>
      </c>
      <c r="G262" s="172">
        <v>65</v>
      </c>
    </row>
    <row r="263" spans="1:7" customFormat="1" x14ac:dyDescent="0.3">
      <c r="A263" s="74" t="s">
        <v>5063</v>
      </c>
      <c r="B263" s="74" t="s">
        <v>69</v>
      </c>
      <c r="C263" s="76" t="s">
        <v>185</v>
      </c>
      <c r="D263" s="75">
        <v>1300</v>
      </c>
      <c r="E263" s="170">
        <v>0</v>
      </c>
      <c r="F263" s="172">
        <v>1365</v>
      </c>
      <c r="G263" s="172">
        <v>65</v>
      </c>
    </row>
    <row r="264" spans="1:7" customFormat="1" x14ac:dyDescent="0.3">
      <c r="A264" s="74" t="s">
        <v>5063</v>
      </c>
      <c r="B264" s="74" t="s">
        <v>70</v>
      </c>
      <c r="C264" s="76" t="s">
        <v>186</v>
      </c>
      <c r="D264" s="75">
        <v>1500</v>
      </c>
      <c r="E264" s="170">
        <v>1</v>
      </c>
      <c r="F264" s="172">
        <v>1575</v>
      </c>
      <c r="G264" s="172">
        <v>75</v>
      </c>
    </row>
    <row r="265" spans="1:7" customFormat="1" x14ac:dyDescent="0.3">
      <c r="A265" s="74" t="s">
        <v>5063</v>
      </c>
      <c r="B265" s="74" t="s">
        <v>71</v>
      </c>
      <c r="C265" s="76" t="s">
        <v>187</v>
      </c>
      <c r="D265" s="75">
        <v>1300</v>
      </c>
      <c r="E265" s="170">
        <v>0</v>
      </c>
      <c r="F265" s="172">
        <v>1365</v>
      </c>
      <c r="G265" s="172">
        <v>65</v>
      </c>
    </row>
    <row r="266" spans="1:7" customFormat="1" x14ac:dyDescent="0.3">
      <c r="A266" s="74" t="s">
        <v>5063</v>
      </c>
      <c r="B266" s="74" t="s">
        <v>412</v>
      </c>
      <c r="C266" s="76" t="s">
        <v>1056</v>
      </c>
      <c r="D266" s="75">
        <v>1300</v>
      </c>
      <c r="E266" s="170">
        <v>0</v>
      </c>
      <c r="F266" s="172">
        <v>1365</v>
      </c>
      <c r="G266" s="172">
        <v>65</v>
      </c>
    </row>
    <row r="267" spans="1:7" customFormat="1" x14ac:dyDescent="0.3">
      <c r="A267" s="74" t="s">
        <v>5063</v>
      </c>
      <c r="B267" s="74" t="s">
        <v>72</v>
      </c>
      <c r="C267" s="76" t="s">
        <v>188</v>
      </c>
      <c r="D267" s="75">
        <v>1500</v>
      </c>
      <c r="E267" s="170">
        <v>1</v>
      </c>
      <c r="F267" s="172">
        <v>1575</v>
      </c>
      <c r="G267" s="172">
        <v>75</v>
      </c>
    </row>
    <row r="268" spans="1:7" customFormat="1" x14ac:dyDescent="0.3">
      <c r="A268" s="74" t="s">
        <v>5063</v>
      </c>
      <c r="B268" s="74" t="s">
        <v>73</v>
      </c>
      <c r="C268" s="76" t="s">
        <v>189</v>
      </c>
      <c r="D268" s="75">
        <v>1500</v>
      </c>
      <c r="E268" s="170">
        <v>0</v>
      </c>
      <c r="F268" s="172">
        <v>1575</v>
      </c>
      <c r="G268" s="172">
        <v>75</v>
      </c>
    </row>
    <row r="269" spans="1:7" customFormat="1" x14ac:dyDescent="0.3">
      <c r="A269" s="74" t="s">
        <v>5063</v>
      </c>
      <c r="B269" s="74" t="s">
        <v>1251</v>
      </c>
      <c r="C269" s="76" t="s">
        <v>1252</v>
      </c>
      <c r="D269" s="75">
        <v>1500</v>
      </c>
      <c r="E269" s="170">
        <v>0</v>
      </c>
      <c r="F269" s="172">
        <v>1575</v>
      </c>
      <c r="G269" s="172">
        <v>75</v>
      </c>
    </row>
    <row r="270" spans="1:7" customFormat="1" x14ac:dyDescent="0.3">
      <c r="A270" s="74" t="s">
        <v>5063</v>
      </c>
      <c r="B270" s="74" t="s">
        <v>74</v>
      </c>
      <c r="C270" s="76" t="s">
        <v>190</v>
      </c>
      <c r="D270" s="75">
        <v>1500</v>
      </c>
      <c r="E270" s="170">
        <v>1</v>
      </c>
      <c r="F270" s="172">
        <v>1575</v>
      </c>
      <c r="G270" s="172">
        <v>75</v>
      </c>
    </row>
    <row r="271" spans="1:7" customFormat="1" x14ac:dyDescent="0.3">
      <c r="A271" s="74" t="s">
        <v>5063</v>
      </c>
      <c r="B271" s="74" t="s">
        <v>75</v>
      </c>
      <c r="C271" s="76" t="s">
        <v>191</v>
      </c>
      <c r="D271" s="75">
        <v>1500</v>
      </c>
      <c r="E271" s="170">
        <v>0</v>
      </c>
      <c r="F271" s="172">
        <v>1575</v>
      </c>
      <c r="G271" s="172">
        <v>75</v>
      </c>
    </row>
    <row r="272" spans="1:7" customFormat="1" x14ac:dyDescent="0.3">
      <c r="A272" s="74" t="s">
        <v>5063</v>
      </c>
      <c r="B272" s="74" t="s">
        <v>76</v>
      </c>
      <c r="C272" s="76" t="s">
        <v>1253</v>
      </c>
      <c r="D272" s="75">
        <v>1500</v>
      </c>
      <c r="E272" s="170">
        <v>0.1</v>
      </c>
      <c r="F272" s="172">
        <v>1575</v>
      </c>
      <c r="G272" s="172">
        <v>75</v>
      </c>
    </row>
    <row r="273" spans="1:11" customFormat="1" x14ac:dyDescent="0.3">
      <c r="A273" s="74" t="s">
        <v>5063</v>
      </c>
      <c r="B273" s="74" t="s">
        <v>77</v>
      </c>
      <c r="C273" s="76" t="s">
        <v>192</v>
      </c>
      <c r="D273" s="75">
        <v>1500</v>
      </c>
      <c r="E273" s="170">
        <v>1</v>
      </c>
      <c r="F273" s="172">
        <v>1575</v>
      </c>
      <c r="G273" s="172">
        <v>75</v>
      </c>
    </row>
    <row r="274" spans="1:11" customFormat="1" x14ac:dyDescent="0.3">
      <c r="A274" s="74" t="s">
        <v>5063</v>
      </c>
      <c r="B274" s="74" t="s">
        <v>78</v>
      </c>
      <c r="C274" s="76" t="s">
        <v>193</v>
      </c>
      <c r="D274" s="75">
        <v>1300</v>
      </c>
      <c r="E274" s="170">
        <v>0</v>
      </c>
      <c r="F274" s="172">
        <v>1365</v>
      </c>
      <c r="G274" s="172">
        <v>65</v>
      </c>
    </row>
    <row r="275" spans="1:11" customFormat="1" x14ac:dyDescent="0.3">
      <c r="A275" s="74" t="s">
        <v>5063</v>
      </c>
      <c r="B275" s="74" t="s">
        <v>79</v>
      </c>
      <c r="C275" s="76" t="s">
        <v>194</v>
      </c>
      <c r="D275" s="75">
        <v>1300</v>
      </c>
      <c r="E275" s="170">
        <v>0</v>
      </c>
      <c r="F275" s="172">
        <v>1365</v>
      </c>
      <c r="G275" s="172">
        <v>65</v>
      </c>
    </row>
    <row r="276" spans="1:11" customFormat="1" x14ac:dyDescent="0.3">
      <c r="A276" s="74" t="s">
        <v>5063</v>
      </c>
      <c r="B276" s="74" t="s">
        <v>80</v>
      </c>
      <c r="C276" s="76" t="s">
        <v>195</v>
      </c>
      <c r="D276" s="75">
        <v>1500</v>
      </c>
      <c r="E276" s="170">
        <v>1</v>
      </c>
      <c r="F276" s="172">
        <v>1575</v>
      </c>
      <c r="G276" s="172">
        <v>75</v>
      </c>
    </row>
    <row r="277" spans="1:11" customFormat="1" x14ac:dyDescent="0.3">
      <c r="A277" s="74" t="s">
        <v>5063</v>
      </c>
      <c r="B277" s="74" t="s">
        <v>81</v>
      </c>
      <c r="C277" s="76" t="s">
        <v>196</v>
      </c>
      <c r="D277" s="75">
        <v>1500</v>
      </c>
      <c r="E277" s="170">
        <v>1</v>
      </c>
      <c r="F277" s="172">
        <v>1575</v>
      </c>
      <c r="G277" s="172">
        <v>75</v>
      </c>
      <c r="H277" s="1"/>
      <c r="I277" s="1"/>
      <c r="J277" s="1"/>
      <c r="K277" s="1"/>
    </row>
    <row r="278" spans="1:11" customFormat="1" x14ac:dyDescent="0.3">
      <c r="A278" s="74" t="s">
        <v>5063</v>
      </c>
      <c r="B278" s="74" t="s">
        <v>1254</v>
      </c>
      <c r="C278" s="76" t="s">
        <v>1255</v>
      </c>
      <c r="D278" s="75">
        <v>1300</v>
      </c>
      <c r="E278" s="170">
        <v>0</v>
      </c>
      <c r="F278" s="172">
        <v>1365</v>
      </c>
      <c r="G278" s="172">
        <v>65</v>
      </c>
    </row>
    <row r="279" spans="1:11" customFormat="1" x14ac:dyDescent="0.3">
      <c r="A279" s="74" t="s">
        <v>5063</v>
      </c>
      <c r="B279" s="74" t="s">
        <v>82</v>
      </c>
      <c r="C279" s="76" t="s">
        <v>197</v>
      </c>
      <c r="D279" s="75">
        <v>1500</v>
      </c>
      <c r="E279" s="170">
        <v>1</v>
      </c>
      <c r="F279" s="172">
        <v>1575</v>
      </c>
      <c r="G279" s="172">
        <v>75</v>
      </c>
      <c r="H279">
        <v>85635.1</v>
      </c>
      <c r="I279">
        <v>24199.63</v>
      </c>
      <c r="J279">
        <f>I279+H279</f>
        <v>109834.73000000001</v>
      </c>
      <c r="K279">
        <f>J279/60</f>
        <v>1830.5788333333335</v>
      </c>
    </row>
    <row r="280" spans="1:11" customFormat="1" x14ac:dyDescent="0.3">
      <c r="A280" s="74" t="s">
        <v>5063</v>
      </c>
      <c r="B280" s="74" t="s">
        <v>1256</v>
      </c>
      <c r="C280" s="76" t="s">
        <v>1257</v>
      </c>
      <c r="D280" s="75">
        <v>1500</v>
      </c>
      <c r="E280" s="170">
        <v>0</v>
      </c>
      <c r="F280" s="172">
        <v>1575</v>
      </c>
      <c r="G280" s="172">
        <v>75</v>
      </c>
    </row>
    <row r="281" spans="1:11" customFormat="1" x14ac:dyDescent="0.3">
      <c r="A281" s="74" t="s">
        <v>5063</v>
      </c>
      <c r="B281" s="74" t="s">
        <v>83</v>
      </c>
      <c r="C281" s="76" t="s">
        <v>198</v>
      </c>
      <c r="D281" s="75">
        <v>1500</v>
      </c>
      <c r="E281" s="170">
        <v>1</v>
      </c>
      <c r="F281" s="172">
        <v>1575</v>
      </c>
      <c r="G281" s="172">
        <v>75</v>
      </c>
    </row>
    <row r="282" spans="1:11" customFormat="1" x14ac:dyDescent="0.3">
      <c r="A282" s="74" t="s">
        <v>5063</v>
      </c>
      <c r="B282" s="74" t="s">
        <v>84</v>
      </c>
      <c r="C282" s="76" t="s">
        <v>199</v>
      </c>
      <c r="D282" s="75">
        <v>1500</v>
      </c>
      <c r="E282" s="170">
        <v>0.99999999999999989</v>
      </c>
      <c r="F282" s="172">
        <v>1575</v>
      </c>
      <c r="G282" s="172">
        <v>75</v>
      </c>
    </row>
    <row r="283" spans="1:11" customFormat="1" x14ac:dyDescent="0.3">
      <c r="A283" s="74" t="s">
        <v>5063</v>
      </c>
      <c r="B283" s="74" t="s">
        <v>85</v>
      </c>
      <c r="C283" s="76" t="s">
        <v>200</v>
      </c>
      <c r="D283" s="75">
        <v>1500</v>
      </c>
      <c r="E283" s="170">
        <v>1</v>
      </c>
      <c r="F283" s="172">
        <v>1575</v>
      </c>
      <c r="G283" s="172">
        <v>75</v>
      </c>
    </row>
    <row r="284" spans="1:11" customFormat="1" x14ac:dyDescent="0.3">
      <c r="A284" s="74" t="s">
        <v>5063</v>
      </c>
      <c r="B284" s="74" t="s">
        <v>86</v>
      </c>
      <c r="C284" s="76" t="s">
        <v>201</v>
      </c>
      <c r="D284" s="75">
        <v>1300</v>
      </c>
      <c r="E284" s="170">
        <v>1</v>
      </c>
      <c r="F284" s="172">
        <v>1365</v>
      </c>
      <c r="G284" s="172">
        <v>65</v>
      </c>
    </row>
    <row r="285" spans="1:11" customFormat="1" x14ac:dyDescent="0.3">
      <c r="A285" s="74" t="s">
        <v>5063</v>
      </c>
      <c r="B285" s="74" t="s">
        <v>87</v>
      </c>
      <c r="C285" s="76" t="s">
        <v>202</v>
      </c>
      <c r="D285" s="75">
        <v>1500</v>
      </c>
      <c r="E285" s="170">
        <v>1</v>
      </c>
      <c r="F285" s="172">
        <v>1575</v>
      </c>
      <c r="G285" s="172">
        <v>75</v>
      </c>
    </row>
    <row r="286" spans="1:11" customFormat="1" x14ac:dyDescent="0.3">
      <c r="A286" s="74" t="s">
        <v>5063</v>
      </c>
      <c r="B286" s="74" t="s">
        <v>260</v>
      </c>
      <c r="C286" s="76" t="s">
        <v>261</v>
      </c>
      <c r="D286" s="75">
        <v>1500</v>
      </c>
      <c r="E286" s="170">
        <v>1</v>
      </c>
      <c r="F286" s="172">
        <v>1575</v>
      </c>
      <c r="G286" s="172">
        <v>75</v>
      </c>
    </row>
    <row r="287" spans="1:11" customFormat="1" x14ac:dyDescent="0.3">
      <c r="A287" s="74" t="s">
        <v>5063</v>
      </c>
      <c r="B287" s="74" t="s">
        <v>88</v>
      </c>
      <c r="C287" s="76" t="s">
        <v>203</v>
      </c>
      <c r="D287" s="75">
        <v>1500</v>
      </c>
      <c r="E287" s="170">
        <v>1</v>
      </c>
      <c r="F287" s="172">
        <v>1575</v>
      </c>
      <c r="G287" s="172">
        <v>75</v>
      </c>
    </row>
    <row r="288" spans="1:11" customFormat="1" x14ac:dyDescent="0.3">
      <c r="A288" s="74" t="s">
        <v>5063</v>
      </c>
      <c r="B288" s="74" t="s">
        <v>89</v>
      </c>
      <c r="C288" s="76" t="s">
        <v>204</v>
      </c>
      <c r="D288" s="75">
        <v>1500</v>
      </c>
      <c r="E288" s="170">
        <v>0.99999999999999989</v>
      </c>
      <c r="F288" s="172">
        <v>1575</v>
      </c>
      <c r="G288" s="172">
        <v>75</v>
      </c>
    </row>
    <row r="289" spans="1:7" customFormat="1" x14ac:dyDescent="0.3">
      <c r="A289" s="74" t="s">
        <v>5063</v>
      </c>
      <c r="B289" s="74" t="s">
        <v>90</v>
      </c>
      <c r="C289" s="76" t="s">
        <v>205</v>
      </c>
      <c r="D289" s="75">
        <v>1300</v>
      </c>
      <c r="E289" s="170">
        <v>0.99999999999999989</v>
      </c>
      <c r="F289" s="172">
        <v>1365</v>
      </c>
      <c r="G289" s="172">
        <v>65</v>
      </c>
    </row>
    <row r="290" spans="1:7" customFormat="1" x14ac:dyDescent="0.3">
      <c r="A290" s="74" t="s">
        <v>5063</v>
      </c>
      <c r="B290" s="74" t="s">
        <v>91</v>
      </c>
      <c r="C290" s="76" t="s">
        <v>206</v>
      </c>
      <c r="D290" s="75">
        <v>1500</v>
      </c>
      <c r="E290" s="170">
        <v>1</v>
      </c>
      <c r="F290" s="172">
        <v>1575</v>
      </c>
      <c r="G290" s="172">
        <v>75</v>
      </c>
    </row>
    <row r="291" spans="1:7" customFormat="1" x14ac:dyDescent="0.3">
      <c r="A291" s="74" t="s">
        <v>5063</v>
      </c>
      <c r="B291" s="74" t="s">
        <v>92</v>
      </c>
      <c r="C291" s="76" t="s">
        <v>206</v>
      </c>
      <c r="D291" s="75">
        <v>1500</v>
      </c>
      <c r="E291" s="170">
        <v>1</v>
      </c>
      <c r="F291" s="172">
        <v>1575</v>
      </c>
      <c r="G291" s="172">
        <v>75</v>
      </c>
    </row>
    <row r="292" spans="1:7" customFormat="1" x14ac:dyDescent="0.3">
      <c r="A292" s="74" t="s">
        <v>5063</v>
      </c>
      <c r="B292" s="74" t="s">
        <v>93</v>
      </c>
      <c r="C292" s="76" t="s">
        <v>207</v>
      </c>
      <c r="D292" s="75">
        <v>1300</v>
      </c>
      <c r="E292" s="170">
        <v>1</v>
      </c>
      <c r="F292" s="172">
        <v>1365</v>
      </c>
      <c r="G292" s="172">
        <v>65</v>
      </c>
    </row>
    <row r="293" spans="1:7" customFormat="1" x14ac:dyDescent="0.3">
      <c r="A293" s="74" t="s">
        <v>5063</v>
      </c>
      <c r="B293" s="74" t="s">
        <v>433</v>
      </c>
      <c r="C293" s="76" t="s">
        <v>207</v>
      </c>
      <c r="D293" s="75">
        <v>1300</v>
      </c>
      <c r="E293" s="170">
        <v>1</v>
      </c>
      <c r="F293" s="172">
        <v>1365</v>
      </c>
      <c r="G293" s="172">
        <v>65</v>
      </c>
    </row>
    <row r="294" spans="1:7" customFormat="1" x14ac:dyDescent="0.3">
      <c r="A294" s="74" t="s">
        <v>5063</v>
      </c>
      <c r="B294" s="74" t="s">
        <v>435</v>
      </c>
      <c r="C294" s="76" t="s">
        <v>207</v>
      </c>
      <c r="D294" s="75">
        <v>1300</v>
      </c>
      <c r="E294" s="170">
        <v>0</v>
      </c>
      <c r="F294" s="172">
        <v>1365</v>
      </c>
      <c r="G294" s="172">
        <v>65</v>
      </c>
    </row>
    <row r="295" spans="1:7" customFormat="1" x14ac:dyDescent="0.3">
      <c r="A295" s="74" t="s">
        <v>5063</v>
      </c>
      <c r="B295" s="74" t="s">
        <v>94</v>
      </c>
      <c r="C295" s="76" t="s">
        <v>206</v>
      </c>
      <c r="D295" s="75">
        <v>1500</v>
      </c>
      <c r="E295" s="170">
        <v>1</v>
      </c>
      <c r="F295" s="172">
        <v>1575</v>
      </c>
      <c r="G295" s="172">
        <v>75</v>
      </c>
    </row>
    <row r="296" spans="1:7" customFormat="1" x14ac:dyDescent="0.3">
      <c r="A296" s="74" t="s">
        <v>5063</v>
      </c>
      <c r="B296" s="74" t="s">
        <v>437</v>
      </c>
      <c r="C296" s="76" t="s">
        <v>208</v>
      </c>
      <c r="D296" s="75">
        <v>1300</v>
      </c>
      <c r="E296" s="170">
        <v>0</v>
      </c>
      <c r="F296" s="172">
        <v>1365</v>
      </c>
      <c r="G296" s="172">
        <v>65</v>
      </c>
    </row>
    <row r="297" spans="1:7" customFormat="1" x14ac:dyDescent="0.3">
      <c r="A297" s="77" t="s">
        <v>5063</v>
      </c>
      <c r="B297" s="77" t="s">
        <v>95</v>
      </c>
      <c r="C297" s="76" t="s">
        <v>208</v>
      </c>
      <c r="D297" s="79">
        <v>1300</v>
      </c>
      <c r="E297" s="170">
        <v>1</v>
      </c>
      <c r="F297" s="172">
        <v>1365</v>
      </c>
      <c r="G297" s="172">
        <v>65</v>
      </c>
    </row>
    <row r="298" spans="1:7" customFormat="1" x14ac:dyDescent="0.3">
      <c r="A298" s="77" t="s">
        <v>5063</v>
      </c>
      <c r="B298" s="77" t="s">
        <v>96</v>
      </c>
      <c r="C298" s="76" t="s">
        <v>208</v>
      </c>
      <c r="D298" s="79">
        <v>1300</v>
      </c>
      <c r="E298" s="170">
        <v>1</v>
      </c>
      <c r="F298" s="172">
        <v>1365</v>
      </c>
      <c r="G298" s="172">
        <v>65</v>
      </c>
    </row>
    <row r="299" spans="1:7" customFormat="1" x14ac:dyDescent="0.3">
      <c r="A299" s="74" t="s">
        <v>5063</v>
      </c>
      <c r="B299" s="74" t="s">
        <v>253</v>
      </c>
      <c r="C299" s="76" t="s">
        <v>208</v>
      </c>
      <c r="D299" s="75">
        <v>1300</v>
      </c>
      <c r="E299" s="170">
        <v>1</v>
      </c>
      <c r="F299" s="172">
        <v>1365</v>
      </c>
      <c r="G299" s="172">
        <v>65</v>
      </c>
    </row>
    <row r="300" spans="1:7" customFormat="1" x14ac:dyDescent="0.3">
      <c r="A300" s="77" t="s">
        <v>5063</v>
      </c>
      <c r="B300" s="77" t="s">
        <v>97</v>
      </c>
      <c r="C300" s="76" t="s">
        <v>208</v>
      </c>
      <c r="D300" s="79">
        <v>1300</v>
      </c>
      <c r="E300" s="170">
        <v>1</v>
      </c>
      <c r="F300" s="172">
        <v>1365</v>
      </c>
      <c r="G300" s="172">
        <v>65</v>
      </c>
    </row>
    <row r="301" spans="1:7" customFormat="1" x14ac:dyDescent="0.3">
      <c r="A301" s="77" t="s">
        <v>5063</v>
      </c>
      <c r="B301" s="77" t="s">
        <v>98</v>
      </c>
      <c r="C301" s="76" t="s">
        <v>209</v>
      </c>
      <c r="D301" s="79">
        <v>1500</v>
      </c>
      <c r="E301" s="170">
        <v>1</v>
      </c>
      <c r="F301" s="172">
        <v>1575</v>
      </c>
      <c r="G301" s="172">
        <v>75</v>
      </c>
    </row>
    <row r="302" spans="1:7" customFormat="1" x14ac:dyDescent="0.3">
      <c r="A302" s="77" t="s">
        <v>5063</v>
      </c>
      <c r="B302" s="77" t="s">
        <v>3799</v>
      </c>
      <c r="C302" s="76" t="s">
        <v>3806</v>
      </c>
      <c r="D302" s="79">
        <v>1000</v>
      </c>
      <c r="E302" s="170">
        <v>1</v>
      </c>
      <c r="F302" s="172">
        <v>1050</v>
      </c>
      <c r="G302" s="172">
        <v>50</v>
      </c>
    </row>
    <row r="303" spans="1:7" customFormat="1" x14ac:dyDescent="0.3">
      <c r="A303" s="77" t="s">
        <v>5063</v>
      </c>
      <c r="B303" s="77" t="s">
        <v>3800</v>
      </c>
      <c r="C303" s="76" t="s">
        <v>3807</v>
      </c>
      <c r="D303" s="79">
        <v>2500</v>
      </c>
      <c r="E303" s="170">
        <v>1</v>
      </c>
      <c r="F303" s="172">
        <v>2625</v>
      </c>
      <c r="G303" s="172">
        <v>125</v>
      </c>
    </row>
    <row r="304" spans="1:7" customFormat="1" x14ac:dyDescent="0.3">
      <c r="A304" s="77" t="s">
        <v>5063</v>
      </c>
      <c r="B304" s="77" t="s">
        <v>6029</v>
      </c>
      <c r="C304" s="76" t="s">
        <v>3820</v>
      </c>
      <c r="D304" s="79">
        <v>0</v>
      </c>
      <c r="E304" s="170">
        <v>0</v>
      </c>
      <c r="F304" s="172">
        <v>0</v>
      </c>
      <c r="G304" s="172">
        <v>0</v>
      </c>
    </row>
    <row r="305" spans="1:7" customFormat="1" x14ac:dyDescent="0.3">
      <c r="A305" s="77" t="s">
        <v>5063</v>
      </c>
      <c r="B305" s="77" t="s">
        <v>3801</v>
      </c>
      <c r="C305" s="76" t="s">
        <v>3808</v>
      </c>
      <c r="D305" s="79">
        <v>1000</v>
      </c>
      <c r="E305" s="170">
        <v>0</v>
      </c>
      <c r="F305" s="172">
        <v>1050</v>
      </c>
      <c r="G305" s="172">
        <v>50</v>
      </c>
    </row>
    <row r="306" spans="1:7" customFormat="1" x14ac:dyDescent="0.3">
      <c r="A306" s="77" t="s">
        <v>5063</v>
      </c>
      <c r="B306" s="77" t="s">
        <v>6040</v>
      </c>
      <c r="C306" s="76" t="s">
        <v>7522</v>
      </c>
      <c r="D306" s="79">
        <v>1000</v>
      </c>
      <c r="E306" s="170">
        <v>1</v>
      </c>
      <c r="F306" s="172">
        <v>1050</v>
      </c>
      <c r="G306" s="172">
        <v>50</v>
      </c>
    </row>
    <row r="307" spans="1:7" customFormat="1" x14ac:dyDescent="0.3">
      <c r="A307" s="77" t="s">
        <v>5063</v>
      </c>
      <c r="B307" s="77" t="s">
        <v>6041</v>
      </c>
      <c r="C307" s="76" t="s">
        <v>7523</v>
      </c>
      <c r="D307" s="79">
        <v>1000</v>
      </c>
      <c r="E307" s="170">
        <v>0</v>
      </c>
      <c r="F307" s="172">
        <v>1050</v>
      </c>
      <c r="G307" s="172">
        <v>50</v>
      </c>
    </row>
    <row r="308" spans="1:7" customFormat="1" x14ac:dyDescent="0.3">
      <c r="A308" s="77" t="s">
        <v>5063</v>
      </c>
      <c r="B308" s="77" t="s">
        <v>6042</v>
      </c>
      <c r="C308" s="76" t="s">
        <v>7524</v>
      </c>
      <c r="D308" s="79">
        <v>1000</v>
      </c>
      <c r="E308" s="170">
        <v>1</v>
      </c>
      <c r="F308" s="172">
        <v>1050</v>
      </c>
      <c r="G308" s="172">
        <v>50</v>
      </c>
    </row>
    <row r="309" spans="1:7" customFormat="1" x14ac:dyDescent="0.3">
      <c r="A309" s="77" t="s">
        <v>5063</v>
      </c>
      <c r="B309" s="77" t="s">
        <v>6044</v>
      </c>
      <c r="C309" s="76" t="s">
        <v>7525</v>
      </c>
      <c r="D309" s="79">
        <v>1000</v>
      </c>
      <c r="E309" s="170">
        <v>1</v>
      </c>
      <c r="F309" s="172">
        <v>1050</v>
      </c>
      <c r="G309" s="172">
        <v>50</v>
      </c>
    </row>
    <row r="310" spans="1:7" customFormat="1" x14ac:dyDescent="0.3">
      <c r="A310" s="74" t="s">
        <v>5063</v>
      </c>
      <c r="B310" s="74" t="s">
        <v>6045</v>
      </c>
      <c r="C310" s="76" t="s">
        <v>7526</v>
      </c>
      <c r="D310" s="75">
        <v>1000</v>
      </c>
      <c r="E310" s="170">
        <v>1</v>
      </c>
      <c r="F310" s="172">
        <v>1050</v>
      </c>
      <c r="G310" s="172">
        <v>50</v>
      </c>
    </row>
    <row r="311" spans="1:7" customFormat="1" x14ac:dyDescent="0.3">
      <c r="A311" s="74" t="s">
        <v>5063</v>
      </c>
      <c r="B311" s="74" t="s">
        <v>6046</v>
      </c>
      <c r="C311" s="76" t="s">
        <v>7527</v>
      </c>
      <c r="D311" s="75">
        <v>1500</v>
      </c>
      <c r="E311" s="170">
        <v>1</v>
      </c>
      <c r="F311" s="172">
        <v>1575</v>
      </c>
      <c r="G311" s="172">
        <v>75</v>
      </c>
    </row>
    <row r="312" spans="1:7" customFormat="1" x14ac:dyDescent="0.3">
      <c r="A312" s="74" t="s">
        <v>5063</v>
      </c>
      <c r="B312" s="74" t="s">
        <v>6047</v>
      </c>
      <c r="C312" s="76" t="s">
        <v>7528</v>
      </c>
      <c r="D312" s="75">
        <v>1500</v>
      </c>
      <c r="E312" s="170">
        <v>1</v>
      </c>
      <c r="F312" s="172">
        <v>1575</v>
      </c>
      <c r="G312" s="172">
        <v>75</v>
      </c>
    </row>
    <row r="313" spans="1:7" customFormat="1" x14ac:dyDescent="0.3">
      <c r="A313" s="74" t="s">
        <v>5063</v>
      </c>
      <c r="B313" s="74" t="s">
        <v>6048</v>
      </c>
      <c r="C313" s="76" t="s">
        <v>7529</v>
      </c>
      <c r="D313" s="75">
        <v>1500</v>
      </c>
      <c r="E313" s="170">
        <v>1</v>
      </c>
      <c r="F313" s="172">
        <v>1575</v>
      </c>
      <c r="G313" s="172">
        <v>75</v>
      </c>
    </row>
    <row r="314" spans="1:7" x14ac:dyDescent="0.3">
      <c r="A314" s="74" t="s">
        <v>5063</v>
      </c>
      <c r="B314" s="74" t="s">
        <v>6050</v>
      </c>
      <c r="C314" s="76" t="s">
        <v>7530</v>
      </c>
      <c r="D314" s="75">
        <v>1500</v>
      </c>
      <c r="E314" s="170">
        <v>1</v>
      </c>
      <c r="F314" s="172">
        <v>1575</v>
      </c>
      <c r="G314" s="172">
        <v>75</v>
      </c>
    </row>
    <row r="315" spans="1:7" customFormat="1" x14ac:dyDescent="0.3">
      <c r="A315" s="74" t="s">
        <v>5063</v>
      </c>
      <c r="B315" s="74" t="s">
        <v>8082</v>
      </c>
      <c r="C315" s="76" t="s">
        <v>8083</v>
      </c>
      <c r="D315" s="75">
        <v>1500</v>
      </c>
      <c r="E315" s="170">
        <v>0</v>
      </c>
      <c r="F315" s="172">
        <v>1575</v>
      </c>
      <c r="G315" s="172">
        <v>75</v>
      </c>
    </row>
    <row r="316" spans="1:7" customFormat="1" x14ac:dyDescent="0.3">
      <c r="A316" s="74" t="s">
        <v>5063</v>
      </c>
      <c r="B316" s="74" t="s">
        <v>8084</v>
      </c>
      <c r="C316" s="76" t="s">
        <v>8085</v>
      </c>
      <c r="D316" s="75">
        <v>1500</v>
      </c>
      <c r="E316" s="170">
        <v>1</v>
      </c>
      <c r="F316" s="172">
        <v>1575</v>
      </c>
      <c r="G316" s="172">
        <v>75</v>
      </c>
    </row>
    <row r="317" spans="1:7" customFormat="1" x14ac:dyDescent="0.3">
      <c r="A317" s="74" t="s">
        <v>5063</v>
      </c>
      <c r="B317" s="74" t="s">
        <v>1132</v>
      </c>
      <c r="C317" s="76" t="s">
        <v>1258</v>
      </c>
      <c r="D317" s="75">
        <v>1300</v>
      </c>
      <c r="E317" s="170">
        <v>0</v>
      </c>
      <c r="F317" s="172">
        <v>1365</v>
      </c>
      <c r="G317" s="172">
        <v>65</v>
      </c>
    </row>
    <row r="318" spans="1:7" customFormat="1" x14ac:dyDescent="0.3">
      <c r="A318" s="74" t="s">
        <v>5063</v>
      </c>
      <c r="B318" s="74" t="s">
        <v>1259</v>
      </c>
      <c r="C318" s="76" t="s">
        <v>1260</v>
      </c>
      <c r="D318" s="75">
        <v>1300</v>
      </c>
      <c r="E318" s="170">
        <v>0</v>
      </c>
      <c r="F318" s="172">
        <v>1365</v>
      </c>
      <c r="G318" s="172">
        <v>65</v>
      </c>
    </row>
    <row r="319" spans="1:7" x14ac:dyDescent="0.3">
      <c r="A319" s="74" t="s">
        <v>5063</v>
      </c>
      <c r="B319" s="74" t="s">
        <v>1261</v>
      </c>
      <c r="C319" s="76" t="s">
        <v>1262</v>
      </c>
      <c r="D319" s="75">
        <v>1300</v>
      </c>
      <c r="E319" s="170">
        <v>0</v>
      </c>
      <c r="F319" s="172">
        <v>1365</v>
      </c>
      <c r="G319" s="172">
        <v>65</v>
      </c>
    </row>
    <row r="320" spans="1:7" x14ac:dyDescent="0.3">
      <c r="A320" s="74" t="s">
        <v>5063</v>
      </c>
      <c r="B320" s="74" t="s">
        <v>1263</v>
      </c>
      <c r="C320" s="76" t="s">
        <v>1264</v>
      </c>
      <c r="D320" s="75">
        <v>1300</v>
      </c>
      <c r="E320" s="170">
        <v>0</v>
      </c>
      <c r="F320" s="172">
        <v>1365</v>
      </c>
      <c r="G320" s="172">
        <v>65</v>
      </c>
    </row>
    <row r="321" spans="1:8" customFormat="1" x14ac:dyDescent="0.3">
      <c r="A321" s="74" t="s">
        <v>5063</v>
      </c>
      <c r="B321" s="74" t="s">
        <v>1265</v>
      </c>
      <c r="C321" s="76" t="s">
        <v>1266</v>
      </c>
      <c r="D321" s="75">
        <v>1300</v>
      </c>
      <c r="E321" s="170">
        <v>0</v>
      </c>
      <c r="F321" s="172">
        <v>1365</v>
      </c>
      <c r="G321" s="172">
        <v>65</v>
      </c>
    </row>
    <row r="322" spans="1:8" customFormat="1" x14ac:dyDescent="0.3">
      <c r="A322" s="74" t="s">
        <v>5063</v>
      </c>
      <c r="B322" s="74" t="s">
        <v>1267</v>
      </c>
      <c r="C322" s="76" t="s">
        <v>1268</v>
      </c>
      <c r="D322" s="75">
        <v>1300</v>
      </c>
      <c r="E322" s="170">
        <v>0</v>
      </c>
      <c r="F322" s="172">
        <v>1365</v>
      </c>
      <c r="G322" s="172">
        <v>65</v>
      </c>
    </row>
    <row r="323" spans="1:8" x14ac:dyDescent="0.3">
      <c r="A323" s="74" t="s">
        <v>5063</v>
      </c>
      <c r="B323" s="74" t="s">
        <v>1269</v>
      </c>
      <c r="C323" s="76" t="s">
        <v>1270</v>
      </c>
      <c r="D323" s="75">
        <v>1500</v>
      </c>
      <c r="E323" s="170">
        <v>0</v>
      </c>
      <c r="F323" s="172">
        <v>1575</v>
      </c>
      <c r="G323" s="172">
        <v>75</v>
      </c>
    </row>
    <row r="324" spans="1:8" customFormat="1" x14ac:dyDescent="0.3">
      <c r="A324" s="74" t="s">
        <v>5063</v>
      </c>
      <c r="B324" s="74" t="s">
        <v>1133</v>
      </c>
      <c r="C324" s="76" t="s">
        <v>1271</v>
      </c>
      <c r="D324" s="75">
        <v>1300</v>
      </c>
      <c r="E324" s="170">
        <v>0</v>
      </c>
      <c r="F324" s="172">
        <v>1365</v>
      </c>
      <c r="G324" s="172">
        <v>65</v>
      </c>
    </row>
    <row r="325" spans="1:8" customFormat="1" x14ac:dyDescent="0.3">
      <c r="A325" s="74" t="s">
        <v>5063</v>
      </c>
      <c r="B325" s="74" t="s">
        <v>1272</v>
      </c>
      <c r="C325" s="76" t="s">
        <v>1273</v>
      </c>
      <c r="D325" s="75">
        <v>1300</v>
      </c>
      <c r="E325" s="170">
        <v>0</v>
      </c>
      <c r="F325" s="172">
        <v>1365</v>
      </c>
      <c r="G325" s="172">
        <v>65</v>
      </c>
      <c r="H325" s="1"/>
    </row>
    <row r="326" spans="1:8" customFormat="1" x14ac:dyDescent="0.3">
      <c r="A326" s="74" t="s">
        <v>5063</v>
      </c>
      <c r="B326" s="74" t="s">
        <v>1274</v>
      </c>
      <c r="C326" s="76" t="s">
        <v>1275</v>
      </c>
      <c r="D326" s="75">
        <v>1500</v>
      </c>
      <c r="E326" s="170">
        <v>0</v>
      </c>
      <c r="F326" s="172">
        <v>1575</v>
      </c>
      <c r="G326" s="172">
        <v>75</v>
      </c>
    </row>
    <row r="327" spans="1:8" customFormat="1" x14ac:dyDescent="0.3">
      <c r="A327" s="74" t="s">
        <v>5063</v>
      </c>
      <c r="B327" s="74" t="s">
        <v>1276</v>
      </c>
      <c r="C327" s="76" t="s">
        <v>1277</v>
      </c>
      <c r="D327" s="75">
        <v>1300</v>
      </c>
      <c r="E327" s="170">
        <v>0</v>
      </c>
      <c r="F327" s="172">
        <v>1365</v>
      </c>
      <c r="G327" s="172">
        <v>65</v>
      </c>
    </row>
    <row r="328" spans="1:8" customFormat="1" x14ac:dyDescent="0.3">
      <c r="A328" s="74" t="s">
        <v>5063</v>
      </c>
      <c r="B328" s="74" t="s">
        <v>1278</v>
      </c>
      <c r="C328" s="76" t="s">
        <v>1279</v>
      </c>
      <c r="D328" s="75">
        <v>1300</v>
      </c>
      <c r="E328" s="170">
        <v>0</v>
      </c>
      <c r="F328" s="172">
        <v>1365</v>
      </c>
      <c r="G328" s="172">
        <v>65</v>
      </c>
    </row>
    <row r="329" spans="1:8" customFormat="1" x14ac:dyDescent="0.3">
      <c r="A329" s="74" t="s">
        <v>5063</v>
      </c>
      <c r="B329" s="74" t="s">
        <v>1280</v>
      </c>
      <c r="C329" s="76" t="s">
        <v>1281</v>
      </c>
      <c r="D329" s="75">
        <v>1300</v>
      </c>
      <c r="E329" s="170">
        <v>0</v>
      </c>
      <c r="F329" s="172">
        <v>1365</v>
      </c>
      <c r="G329" s="172">
        <v>65</v>
      </c>
    </row>
    <row r="330" spans="1:8" customFormat="1" x14ac:dyDescent="0.3">
      <c r="A330" s="74" t="s">
        <v>5063</v>
      </c>
      <c r="B330" s="74" t="s">
        <v>1282</v>
      </c>
      <c r="C330" s="76" t="s">
        <v>1283</v>
      </c>
      <c r="D330" s="75">
        <v>1300</v>
      </c>
      <c r="E330" s="170">
        <v>0</v>
      </c>
      <c r="F330" s="172">
        <v>1365</v>
      </c>
      <c r="G330" s="172">
        <v>65</v>
      </c>
      <c r="H330" t="s">
        <v>5818</v>
      </c>
    </row>
    <row r="331" spans="1:8" customFormat="1" x14ac:dyDescent="0.3">
      <c r="A331" s="74" t="s">
        <v>5063</v>
      </c>
      <c r="B331" s="74" t="s">
        <v>1134</v>
      </c>
      <c r="C331" s="76" t="s">
        <v>1284</v>
      </c>
      <c r="D331" s="75">
        <v>1300</v>
      </c>
      <c r="E331" s="170">
        <v>0</v>
      </c>
      <c r="F331" s="172">
        <v>1365</v>
      </c>
      <c r="G331" s="172">
        <v>65</v>
      </c>
    </row>
    <row r="332" spans="1:8" customFormat="1" x14ac:dyDescent="0.3">
      <c r="A332" s="74" t="s">
        <v>5063</v>
      </c>
      <c r="B332" s="74" t="s">
        <v>1285</v>
      </c>
      <c r="C332" s="76" t="s">
        <v>1286</v>
      </c>
      <c r="D332" s="75">
        <v>1300</v>
      </c>
      <c r="E332" s="170">
        <v>0</v>
      </c>
      <c r="F332" s="172">
        <v>1365</v>
      </c>
      <c r="G332" s="172">
        <v>65</v>
      </c>
    </row>
    <row r="333" spans="1:8" customFormat="1" x14ac:dyDescent="0.3">
      <c r="A333" s="74" t="s">
        <v>5063</v>
      </c>
      <c r="B333" s="74" t="s">
        <v>1287</v>
      </c>
      <c r="C333" s="76" t="s">
        <v>1288</v>
      </c>
      <c r="D333" s="75">
        <v>1500</v>
      </c>
      <c r="E333" s="170">
        <v>0</v>
      </c>
      <c r="F333" s="172">
        <v>1575</v>
      </c>
      <c r="G333" s="172">
        <v>75</v>
      </c>
    </row>
    <row r="334" spans="1:8" customFormat="1" x14ac:dyDescent="0.3">
      <c r="A334" s="74" t="s">
        <v>5063</v>
      </c>
      <c r="B334" s="74" t="s">
        <v>1289</v>
      </c>
      <c r="C334" s="76" t="s">
        <v>1290</v>
      </c>
      <c r="D334" s="75">
        <v>1300</v>
      </c>
      <c r="E334" s="170">
        <v>0</v>
      </c>
      <c r="F334" s="172">
        <v>1365</v>
      </c>
      <c r="G334" s="172">
        <v>65</v>
      </c>
    </row>
    <row r="335" spans="1:8" customFormat="1" x14ac:dyDescent="0.3">
      <c r="A335" s="74" t="s">
        <v>5063</v>
      </c>
      <c r="B335" s="74" t="s">
        <v>1136</v>
      </c>
      <c r="C335" s="76" t="s">
        <v>1291</v>
      </c>
      <c r="D335" s="75">
        <v>1300</v>
      </c>
      <c r="E335" s="170">
        <v>0</v>
      </c>
      <c r="F335" s="172">
        <v>1365</v>
      </c>
      <c r="G335" s="172">
        <v>65</v>
      </c>
    </row>
    <row r="336" spans="1:8" customFormat="1" x14ac:dyDescent="0.3">
      <c r="A336" s="74" t="s">
        <v>5063</v>
      </c>
      <c r="B336" s="74" t="s">
        <v>1292</v>
      </c>
      <c r="C336" s="76" t="s">
        <v>1293</v>
      </c>
      <c r="D336" s="75">
        <v>1500</v>
      </c>
      <c r="E336" s="170">
        <v>0</v>
      </c>
      <c r="F336" s="172">
        <v>1575</v>
      </c>
      <c r="G336" s="172">
        <v>75</v>
      </c>
    </row>
    <row r="337" spans="1:7" customFormat="1" x14ac:dyDescent="0.3">
      <c r="A337" s="74" t="s">
        <v>5063</v>
      </c>
      <c r="B337" s="74" t="s">
        <v>1294</v>
      </c>
      <c r="C337" s="76" t="s">
        <v>1295</v>
      </c>
      <c r="D337" s="75">
        <v>1500</v>
      </c>
      <c r="E337" s="170">
        <v>0</v>
      </c>
      <c r="F337" s="172">
        <v>1575</v>
      </c>
      <c r="G337" s="172">
        <v>75</v>
      </c>
    </row>
    <row r="338" spans="1:7" customFormat="1" x14ac:dyDescent="0.3">
      <c r="A338" s="74" t="s">
        <v>5063</v>
      </c>
      <c r="B338" s="74" t="s">
        <v>1296</v>
      </c>
      <c r="C338" s="76" t="s">
        <v>1297</v>
      </c>
      <c r="D338" s="75">
        <v>1300</v>
      </c>
      <c r="E338" s="170">
        <v>0</v>
      </c>
      <c r="F338" s="172">
        <v>1365</v>
      </c>
      <c r="G338" s="172">
        <v>65</v>
      </c>
    </row>
    <row r="339" spans="1:7" customFormat="1" x14ac:dyDescent="0.3">
      <c r="A339" s="74" t="s">
        <v>5063</v>
      </c>
      <c r="B339" s="74" t="s">
        <v>444</v>
      </c>
      <c r="C339" s="76" t="s">
        <v>1057</v>
      </c>
      <c r="D339" s="75">
        <v>1300</v>
      </c>
      <c r="E339" s="170">
        <v>1</v>
      </c>
      <c r="F339" s="172">
        <v>1365</v>
      </c>
      <c r="G339" s="172">
        <v>65</v>
      </c>
    </row>
    <row r="340" spans="1:7" customFormat="1" x14ac:dyDescent="0.3">
      <c r="A340" s="74" t="s">
        <v>5063</v>
      </c>
      <c r="B340" s="74" t="s">
        <v>1298</v>
      </c>
      <c r="C340" s="76" t="s">
        <v>1299</v>
      </c>
      <c r="D340" s="75">
        <v>1500</v>
      </c>
      <c r="E340" s="170">
        <v>0</v>
      </c>
      <c r="F340" s="172">
        <v>1575</v>
      </c>
      <c r="G340" s="172">
        <v>75</v>
      </c>
    </row>
    <row r="341" spans="1:7" customFormat="1" x14ac:dyDescent="0.3">
      <c r="A341" s="74" t="s">
        <v>5063</v>
      </c>
      <c r="B341" s="74" t="s">
        <v>99</v>
      </c>
      <c r="C341" s="76" t="s">
        <v>210</v>
      </c>
      <c r="D341" s="75">
        <v>1300</v>
      </c>
      <c r="E341" s="170">
        <v>0.05</v>
      </c>
      <c r="F341" s="172">
        <v>1365</v>
      </c>
      <c r="G341" s="172">
        <v>65</v>
      </c>
    </row>
    <row r="342" spans="1:7" customFormat="1" x14ac:dyDescent="0.3">
      <c r="A342" s="74" t="s">
        <v>8061</v>
      </c>
      <c r="B342" s="74" t="s">
        <v>5854</v>
      </c>
      <c r="C342" s="76" t="s">
        <v>7672</v>
      </c>
      <c r="D342" s="75">
        <v>500</v>
      </c>
      <c r="E342" s="170">
        <v>0</v>
      </c>
      <c r="F342" s="172">
        <v>525</v>
      </c>
      <c r="G342" s="172">
        <v>25</v>
      </c>
    </row>
    <row r="343" spans="1:7" customFormat="1" x14ac:dyDescent="0.3">
      <c r="A343" s="74" t="s">
        <v>8062</v>
      </c>
      <c r="B343" s="74" t="s">
        <v>1300</v>
      </c>
      <c r="C343" s="76" t="s">
        <v>1301</v>
      </c>
      <c r="D343" s="75">
        <v>2500</v>
      </c>
      <c r="E343" s="170">
        <v>0</v>
      </c>
      <c r="F343" s="172">
        <v>2625</v>
      </c>
      <c r="G343" s="172">
        <v>125</v>
      </c>
    </row>
    <row r="344" spans="1:7" customFormat="1" x14ac:dyDescent="0.3">
      <c r="A344" s="74" t="s">
        <v>5220</v>
      </c>
      <c r="B344" s="74" t="s">
        <v>473</v>
      </c>
      <c r="C344" s="76" t="s">
        <v>1058</v>
      </c>
      <c r="D344" s="75">
        <v>3000</v>
      </c>
      <c r="E344" s="170">
        <v>0</v>
      </c>
      <c r="F344" s="172">
        <v>3150</v>
      </c>
      <c r="G344" s="172">
        <v>150</v>
      </c>
    </row>
    <row r="345" spans="1:7" customFormat="1" x14ac:dyDescent="0.3">
      <c r="A345" s="74" t="s">
        <v>5220</v>
      </c>
      <c r="B345" s="74" t="s">
        <v>100</v>
      </c>
      <c r="C345" s="76" t="s">
        <v>211</v>
      </c>
      <c r="D345" s="75">
        <v>3000</v>
      </c>
      <c r="E345" s="170">
        <v>1</v>
      </c>
      <c r="F345" s="172">
        <v>3150</v>
      </c>
      <c r="G345" s="172">
        <v>150</v>
      </c>
    </row>
    <row r="346" spans="1:7" customFormat="1" x14ac:dyDescent="0.3">
      <c r="A346" s="74" t="s">
        <v>5220</v>
      </c>
      <c r="B346" s="74" t="s">
        <v>245</v>
      </c>
      <c r="C346" s="76" t="s">
        <v>246</v>
      </c>
      <c r="D346" s="75">
        <v>3000</v>
      </c>
      <c r="E346" s="170">
        <v>1</v>
      </c>
      <c r="F346" s="172">
        <v>3150</v>
      </c>
      <c r="G346" s="172">
        <v>150</v>
      </c>
    </row>
    <row r="347" spans="1:7" customFormat="1" x14ac:dyDescent="0.3">
      <c r="A347" s="74" t="s">
        <v>5220</v>
      </c>
      <c r="B347" s="74" t="s">
        <v>101</v>
      </c>
      <c r="C347" s="76" t="s">
        <v>212</v>
      </c>
      <c r="D347" s="75">
        <v>2000</v>
      </c>
      <c r="E347" s="170">
        <v>0</v>
      </c>
      <c r="F347" s="172">
        <v>2100</v>
      </c>
      <c r="G347" s="172">
        <v>100</v>
      </c>
    </row>
    <row r="348" spans="1:7" customFormat="1" x14ac:dyDescent="0.3">
      <c r="A348" s="74" t="s">
        <v>5220</v>
      </c>
      <c r="B348" s="74" t="s">
        <v>247</v>
      </c>
      <c r="C348" s="76" t="s">
        <v>248</v>
      </c>
      <c r="D348" s="75">
        <v>1500</v>
      </c>
      <c r="E348" s="170">
        <v>1</v>
      </c>
      <c r="F348" s="172">
        <v>1575</v>
      </c>
      <c r="G348" s="172">
        <v>75</v>
      </c>
    </row>
    <row r="349" spans="1:7" customFormat="1" x14ac:dyDescent="0.3">
      <c r="A349" s="74" t="s">
        <v>5220</v>
      </c>
      <c r="B349" s="74" t="s">
        <v>1081</v>
      </c>
      <c r="C349" s="76" t="s">
        <v>1302</v>
      </c>
      <c r="D349" s="75">
        <v>2000</v>
      </c>
      <c r="E349" s="170">
        <v>0</v>
      </c>
      <c r="F349" s="172">
        <v>2100</v>
      </c>
      <c r="G349" s="172">
        <v>100</v>
      </c>
    </row>
    <row r="350" spans="1:7" customFormat="1" x14ac:dyDescent="0.3">
      <c r="A350" s="74" t="s">
        <v>5220</v>
      </c>
      <c r="B350" s="74" t="s">
        <v>102</v>
      </c>
      <c r="C350" s="76" t="s">
        <v>213</v>
      </c>
      <c r="D350" s="75">
        <v>1500</v>
      </c>
      <c r="E350" s="170">
        <v>0</v>
      </c>
      <c r="F350" s="172">
        <v>1575</v>
      </c>
      <c r="G350" s="172">
        <v>75</v>
      </c>
    </row>
    <row r="351" spans="1:7" customFormat="1" x14ac:dyDescent="0.3">
      <c r="A351" s="74" t="s">
        <v>5220</v>
      </c>
      <c r="B351" s="74" t="s">
        <v>103</v>
      </c>
      <c r="C351" s="76" t="s">
        <v>214</v>
      </c>
      <c r="D351" s="75">
        <v>2000</v>
      </c>
      <c r="E351" s="170">
        <v>0.05</v>
      </c>
      <c r="F351" s="172">
        <v>2100</v>
      </c>
      <c r="G351" s="172">
        <v>100</v>
      </c>
    </row>
    <row r="352" spans="1:7" customFormat="1" x14ac:dyDescent="0.3">
      <c r="A352" s="74" t="s">
        <v>5220</v>
      </c>
      <c r="B352" s="74" t="s">
        <v>474</v>
      </c>
      <c r="C352" s="76" t="s">
        <v>1059</v>
      </c>
      <c r="D352" s="75">
        <v>2500</v>
      </c>
      <c r="E352" s="170">
        <v>0.59</v>
      </c>
      <c r="F352" s="172">
        <v>2625</v>
      </c>
      <c r="G352" s="172">
        <v>125</v>
      </c>
    </row>
    <row r="353" spans="1:7" customFormat="1" x14ac:dyDescent="0.3">
      <c r="A353" s="74" t="s">
        <v>5220</v>
      </c>
      <c r="B353" s="74" t="s">
        <v>104</v>
      </c>
      <c r="C353" s="76" t="s">
        <v>215</v>
      </c>
      <c r="D353" s="75">
        <v>2000</v>
      </c>
      <c r="E353" s="170">
        <v>1</v>
      </c>
      <c r="F353" s="172">
        <v>2100</v>
      </c>
      <c r="G353" s="172">
        <v>100</v>
      </c>
    </row>
    <row r="354" spans="1:7" customFormat="1" x14ac:dyDescent="0.3">
      <c r="A354" s="77" t="s">
        <v>5220</v>
      </c>
      <c r="B354" s="77" t="s">
        <v>105</v>
      </c>
      <c r="C354" s="76" t="s">
        <v>216</v>
      </c>
      <c r="D354" s="79">
        <v>2000</v>
      </c>
      <c r="E354" s="170">
        <v>0.48</v>
      </c>
      <c r="F354" s="172">
        <v>2100</v>
      </c>
      <c r="G354" s="172">
        <v>100</v>
      </c>
    </row>
    <row r="355" spans="1:7" customFormat="1" x14ac:dyDescent="0.3">
      <c r="A355" s="77" t="s">
        <v>5220</v>
      </c>
      <c r="B355" s="77" t="s">
        <v>106</v>
      </c>
      <c r="C355" s="76" t="s">
        <v>217</v>
      </c>
      <c r="D355" s="79">
        <v>2000</v>
      </c>
      <c r="E355" s="170">
        <v>1</v>
      </c>
      <c r="F355" s="172">
        <v>2100</v>
      </c>
      <c r="G355" s="172">
        <v>100</v>
      </c>
    </row>
    <row r="356" spans="1:7" customFormat="1" x14ac:dyDescent="0.3">
      <c r="A356" s="74" t="s">
        <v>5220</v>
      </c>
      <c r="B356" s="74" t="s">
        <v>249</v>
      </c>
      <c r="C356" s="76" t="s">
        <v>250</v>
      </c>
      <c r="D356" s="75">
        <v>1500</v>
      </c>
      <c r="E356" s="170">
        <v>0.11</v>
      </c>
      <c r="F356" s="172">
        <v>1575</v>
      </c>
      <c r="G356" s="172">
        <v>75</v>
      </c>
    </row>
    <row r="357" spans="1:7" customFormat="1" x14ac:dyDescent="0.3">
      <c r="A357" s="74" t="s">
        <v>5220</v>
      </c>
      <c r="B357" s="74" t="s">
        <v>1138</v>
      </c>
      <c r="C357" s="76" t="s">
        <v>1303</v>
      </c>
      <c r="D357" s="75">
        <v>2000</v>
      </c>
      <c r="E357" s="170">
        <v>1</v>
      </c>
      <c r="F357" s="172">
        <v>2100</v>
      </c>
      <c r="G357" s="172">
        <v>100</v>
      </c>
    </row>
    <row r="358" spans="1:7" customFormat="1" x14ac:dyDescent="0.3">
      <c r="A358" s="74" t="s">
        <v>5220</v>
      </c>
      <c r="B358" s="74" t="s">
        <v>1304</v>
      </c>
      <c r="C358" s="76" t="s">
        <v>1305</v>
      </c>
      <c r="D358" s="75">
        <v>4000</v>
      </c>
      <c r="E358" s="170">
        <v>0</v>
      </c>
      <c r="F358" s="172">
        <v>4200</v>
      </c>
      <c r="G358" s="172">
        <v>200</v>
      </c>
    </row>
    <row r="359" spans="1:7" customFormat="1" x14ac:dyDescent="0.3">
      <c r="A359" s="74" t="s">
        <v>5220</v>
      </c>
      <c r="B359" s="74" t="s">
        <v>2738</v>
      </c>
      <c r="C359" s="76" t="s">
        <v>2739</v>
      </c>
      <c r="D359" s="75">
        <v>2000</v>
      </c>
      <c r="E359" s="170">
        <v>0.65</v>
      </c>
      <c r="F359" s="172">
        <v>2100</v>
      </c>
      <c r="G359" s="172">
        <v>100</v>
      </c>
    </row>
    <row r="360" spans="1:7" customFormat="1" x14ac:dyDescent="0.3">
      <c r="A360" s="74" t="s">
        <v>5220</v>
      </c>
      <c r="B360" s="74" t="s">
        <v>2740</v>
      </c>
      <c r="C360" s="76" t="s">
        <v>2741</v>
      </c>
      <c r="D360" s="75">
        <v>2000</v>
      </c>
      <c r="E360" s="170">
        <v>1</v>
      </c>
      <c r="F360" s="172">
        <v>2100</v>
      </c>
      <c r="G360" s="172">
        <v>100</v>
      </c>
    </row>
    <row r="361" spans="1:7" x14ac:dyDescent="0.3">
      <c r="A361" s="74" t="s">
        <v>5647</v>
      </c>
      <c r="B361" s="74" t="s">
        <v>328</v>
      </c>
      <c r="C361" s="76" t="s">
        <v>329</v>
      </c>
      <c r="D361" s="75">
        <v>6000</v>
      </c>
      <c r="E361" s="170">
        <v>1</v>
      </c>
      <c r="F361" s="172">
        <v>6300</v>
      </c>
      <c r="G361" s="172">
        <v>300</v>
      </c>
    </row>
    <row r="362" spans="1:7" x14ac:dyDescent="0.3">
      <c r="A362" s="77" t="s">
        <v>5647</v>
      </c>
      <c r="B362" s="77" t="s">
        <v>272</v>
      </c>
      <c r="C362" s="76" t="s">
        <v>273</v>
      </c>
      <c r="D362" s="79">
        <v>6000</v>
      </c>
      <c r="E362" s="170">
        <v>1</v>
      </c>
      <c r="F362" s="172">
        <v>6300</v>
      </c>
      <c r="G362" s="172">
        <v>300</v>
      </c>
    </row>
    <row r="363" spans="1:7" x14ac:dyDescent="0.3">
      <c r="A363" s="77" t="s">
        <v>5647</v>
      </c>
      <c r="B363" s="77" t="s">
        <v>475</v>
      </c>
      <c r="C363" s="76" t="s">
        <v>1060</v>
      </c>
      <c r="D363" s="79">
        <v>6000</v>
      </c>
      <c r="E363" s="170">
        <v>0</v>
      </c>
      <c r="F363" s="172">
        <v>6300</v>
      </c>
      <c r="G363" s="172">
        <v>300</v>
      </c>
    </row>
    <row r="364" spans="1:7" x14ac:dyDescent="0.3">
      <c r="A364" s="74" t="s">
        <v>8063</v>
      </c>
      <c r="B364" s="74" t="s">
        <v>1306</v>
      </c>
      <c r="C364" s="76" t="s">
        <v>1307</v>
      </c>
      <c r="D364" s="75">
        <v>2000</v>
      </c>
      <c r="E364" s="170">
        <v>0</v>
      </c>
      <c r="F364" s="172">
        <v>2100</v>
      </c>
      <c r="G364" s="172">
        <v>100</v>
      </c>
    </row>
    <row r="365" spans="1:7" x14ac:dyDescent="0.3">
      <c r="A365" s="74" t="s">
        <v>8064</v>
      </c>
      <c r="B365" s="74" t="s">
        <v>548</v>
      </c>
      <c r="C365" s="76" t="s">
        <v>1308</v>
      </c>
      <c r="D365" s="75">
        <v>3193</v>
      </c>
      <c r="E365" s="170">
        <v>0</v>
      </c>
      <c r="F365" s="172">
        <v>3352.65</v>
      </c>
      <c r="G365" s="172">
        <v>159.65000000000009</v>
      </c>
    </row>
    <row r="366" spans="1:7" x14ac:dyDescent="0.3">
      <c r="A366" s="74" t="s">
        <v>8064</v>
      </c>
      <c r="B366" s="74" t="s">
        <v>330</v>
      </c>
      <c r="C366" s="76" t="s">
        <v>331</v>
      </c>
      <c r="D366" s="75">
        <v>3193</v>
      </c>
      <c r="E366" s="170">
        <v>0</v>
      </c>
      <c r="F366" s="172">
        <v>3352.65</v>
      </c>
      <c r="G366" s="172">
        <v>159.65000000000009</v>
      </c>
    </row>
    <row r="367" spans="1:7" x14ac:dyDescent="0.3">
      <c r="A367" s="74" t="s">
        <v>8064</v>
      </c>
      <c r="B367" s="74" t="s">
        <v>5995</v>
      </c>
      <c r="C367" s="76" t="s">
        <v>7531</v>
      </c>
      <c r="D367" s="75">
        <v>3193</v>
      </c>
      <c r="E367" s="170">
        <v>0.1</v>
      </c>
      <c r="F367" s="172">
        <v>3352.65</v>
      </c>
      <c r="G367" s="172">
        <v>159.65000000000009</v>
      </c>
    </row>
    <row r="368" spans="1:7" x14ac:dyDescent="0.3">
      <c r="A368" s="74" t="s">
        <v>8064</v>
      </c>
      <c r="B368" s="74" t="s">
        <v>8309</v>
      </c>
      <c r="C368" s="76" t="s">
        <v>8604</v>
      </c>
      <c r="D368" s="75">
        <v>3193</v>
      </c>
      <c r="E368" s="170"/>
      <c r="F368" s="172">
        <v>3352.65</v>
      </c>
      <c r="G368" s="172">
        <v>159.65000000000009</v>
      </c>
    </row>
    <row r="369" spans="1:7" x14ac:dyDescent="0.3">
      <c r="A369" s="74" t="s">
        <v>8064</v>
      </c>
      <c r="B369" s="74" t="s">
        <v>8313</v>
      </c>
      <c r="C369" s="76" t="s">
        <v>8605</v>
      </c>
      <c r="D369" s="75">
        <v>3193</v>
      </c>
      <c r="E369" s="170"/>
      <c r="F369" s="172">
        <v>3352.65</v>
      </c>
      <c r="G369" s="172">
        <v>159.65000000000009</v>
      </c>
    </row>
    <row r="370" spans="1:7" x14ac:dyDescent="0.3">
      <c r="A370" s="74" t="s">
        <v>8064</v>
      </c>
      <c r="B370" s="74" t="s">
        <v>8318</v>
      </c>
      <c r="C370" s="76" t="s">
        <v>8320</v>
      </c>
      <c r="D370" s="75">
        <v>3193</v>
      </c>
      <c r="E370" s="170"/>
      <c r="F370" s="172">
        <v>3352.65</v>
      </c>
      <c r="G370" s="172">
        <v>159.65000000000009</v>
      </c>
    </row>
    <row r="371" spans="1:7" x14ac:dyDescent="0.3">
      <c r="A371" s="74" t="s">
        <v>8064</v>
      </c>
      <c r="B371" s="74" t="s">
        <v>8323</v>
      </c>
      <c r="C371" s="76" t="s">
        <v>8325</v>
      </c>
      <c r="D371" s="75">
        <v>3193</v>
      </c>
      <c r="E371" s="170"/>
      <c r="F371" s="172">
        <v>3352.65</v>
      </c>
      <c r="G371" s="172">
        <v>159.65000000000009</v>
      </c>
    </row>
    <row r="372" spans="1:7" x14ac:dyDescent="0.3">
      <c r="A372" s="74" t="s">
        <v>5525</v>
      </c>
      <c r="B372" s="74" t="s">
        <v>476</v>
      </c>
      <c r="C372" s="76" t="s">
        <v>1061</v>
      </c>
      <c r="D372" s="75">
        <v>16000</v>
      </c>
      <c r="E372" s="170">
        <v>0.5</v>
      </c>
      <c r="F372" s="172">
        <v>16800</v>
      </c>
      <c r="G372" s="172">
        <v>800</v>
      </c>
    </row>
    <row r="373" spans="1:7" x14ac:dyDescent="0.3">
      <c r="A373" s="74" t="s">
        <v>8065</v>
      </c>
      <c r="B373" s="74" t="s">
        <v>8066</v>
      </c>
      <c r="C373" s="76" t="s">
        <v>8067</v>
      </c>
      <c r="D373" s="75">
        <v>850</v>
      </c>
      <c r="E373" s="170">
        <v>1</v>
      </c>
      <c r="F373" s="172">
        <v>892.5</v>
      </c>
      <c r="G373" s="172">
        <v>42.5</v>
      </c>
    </row>
    <row r="374" spans="1:7" x14ac:dyDescent="0.3">
      <c r="A374" s="74" t="s">
        <v>8068</v>
      </c>
      <c r="B374" s="74" t="s">
        <v>477</v>
      </c>
      <c r="C374" s="76" t="s">
        <v>1062</v>
      </c>
      <c r="D374" s="75">
        <v>3650</v>
      </c>
      <c r="E374" s="170">
        <v>1</v>
      </c>
      <c r="F374" s="172">
        <v>3832.5</v>
      </c>
      <c r="G374" s="172">
        <v>182.5</v>
      </c>
    </row>
    <row r="375" spans="1:7" x14ac:dyDescent="0.3">
      <c r="A375" s="74" t="s">
        <v>8068</v>
      </c>
      <c r="B375" s="74" t="s">
        <v>551</v>
      </c>
      <c r="C375" s="76" t="s">
        <v>1309</v>
      </c>
      <c r="D375" s="75">
        <v>3650</v>
      </c>
      <c r="E375" s="170">
        <v>0.25</v>
      </c>
      <c r="F375" s="172">
        <v>3832.5</v>
      </c>
      <c r="G375" s="172">
        <v>182.5</v>
      </c>
    </row>
    <row r="376" spans="1:7" x14ac:dyDescent="0.3">
      <c r="A376" s="74" t="s">
        <v>8068</v>
      </c>
      <c r="B376" s="74" t="s">
        <v>1141</v>
      </c>
      <c r="C376" s="76" t="s">
        <v>1310</v>
      </c>
      <c r="D376" s="75">
        <v>3650</v>
      </c>
      <c r="E376" s="170">
        <v>0</v>
      </c>
      <c r="F376" s="172">
        <v>3832.5</v>
      </c>
      <c r="G376" s="172">
        <v>182.5</v>
      </c>
    </row>
    <row r="377" spans="1:7" x14ac:dyDescent="0.3">
      <c r="A377" s="74" t="s">
        <v>8068</v>
      </c>
      <c r="B377" s="74" t="s">
        <v>554</v>
      </c>
      <c r="C377" s="76" t="s">
        <v>1311</v>
      </c>
      <c r="D377" s="75">
        <v>3650</v>
      </c>
      <c r="E377" s="170">
        <v>0</v>
      </c>
      <c r="F377" s="172">
        <v>3832.5</v>
      </c>
      <c r="G377" s="172">
        <v>182.5</v>
      </c>
    </row>
    <row r="378" spans="1:7" x14ac:dyDescent="0.3">
      <c r="A378" s="74" t="s">
        <v>8068</v>
      </c>
      <c r="B378" s="74" t="s">
        <v>556</v>
      </c>
      <c r="C378" s="76" t="s">
        <v>1312</v>
      </c>
      <c r="D378" s="75">
        <v>3650</v>
      </c>
      <c r="E378" s="170">
        <v>1</v>
      </c>
      <c r="F378" s="172">
        <v>3832.5</v>
      </c>
      <c r="G378" s="172">
        <v>182.5</v>
      </c>
    </row>
    <row r="379" spans="1:7" x14ac:dyDescent="0.3">
      <c r="A379" s="77" t="s">
        <v>8068</v>
      </c>
      <c r="B379" s="77" t="s">
        <v>107</v>
      </c>
      <c r="C379" s="76" t="s">
        <v>218</v>
      </c>
      <c r="D379" s="75">
        <v>3650</v>
      </c>
      <c r="E379" s="170">
        <v>1</v>
      </c>
      <c r="F379" s="172">
        <v>3832.5</v>
      </c>
      <c r="G379" s="172">
        <v>182.5</v>
      </c>
    </row>
    <row r="380" spans="1:7" x14ac:dyDescent="0.3">
      <c r="A380" s="77" t="s">
        <v>8068</v>
      </c>
      <c r="B380" s="77" t="s">
        <v>262</v>
      </c>
      <c r="C380" s="76" t="s">
        <v>263</v>
      </c>
      <c r="D380" s="75">
        <v>3650</v>
      </c>
      <c r="E380" s="170">
        <v>1</v>
      </c>
      <c r="F380" s="172">
        <v>3832.5</v>
      </c>
      <c r="G380" s="172">
        <v>182.5</v>
      </c>
    </row>
    <row r="381" spans="1:7" x14ac:dyDescent="0.3">
      <c r="A381" s="77" t="s">
        <v>8068</v>
      </c>
      <c r="B381" s="77" t="s">
        <v>108</v>
      </c>
      <c r="C381" s="76" t="s">
        <v>219</v>
      </c>
      <c r="D381" s="75">
        <v>3650</v>
      </c>
      <c r="E381" s="170">
        <v>1</v>
      </c>
      <c r="F381" s="172">
        <v>3832.5</v>
      </c>
      <c r="G381" s="172">
        <v>182.5</v>
      </c>
    </row>
    <row r="382" spans="1:7" x14ac:dyDescent="0.3">
      <c r="A382" s="74" t="s">
        <v>8068</v>
      </c>
      <c r="B382" s="74" t="s">
        <v>332</v>
      </c>
      <c r="C382" s="76" t="s">
        <v>333</v>
      </c>
      <c r="D382" s="75">
        <v>3650</v>
      </c>
      <c r="E382" s="170">
        <v>1</v>
      </c>
      <c r="F382" s="172">
        <v>3832.5</v>
      </c>
      <c r="G382" s="172">
        <v>182.5</v>
      </c>
    </row>
    <row r="383" spans="1:7" x14ac:dyDescent="0.3">
      <c r="A383" s="74" t="s">
        <v>8068</v>
      </c>
      <c r="B383" s="74" t="s">
        <v>109</v>
      </c>
      <c r="C383" s="76" t="s">
        <v>220</v>
      </c>
      <c r="D383" s="75">
        <v>3650</v>
      </c>
      <c r="E383" s="170">
        <v>1</v>
      </c>
      <c r="F383" s="172">
        <v>3832.5</v>
      </c>
      <c r="G383" s="172">
        <v>182.5</v>
      </c>
    </row>
    <row r="384" spans="1:7" x14ac:dyDescent="0.3">
      <c r="A384" s="74" t="s">
        <v>8068</v>
      </c>
      <c r="B384" s="74" t="s">
        <v>110</v>
      </c>
      <c r="C384" s="76" t="s">
        <v>220</v>
      </c>
      <c r="D384" s="75">
        <v>3650</v>
      </c>
      <c r="E384" s="170">
        <v>1</v>
      </c>
      <c r="F384" s="172">
        <v>3832.5</v>
      </c>
      <c r="G384" s="172">
        <v>182.5</v>
      </c>
    </row>
    <row r="385" spans="1:7" x14ac:dyDescent="0.3">
      <c r="A385" s="74" t="s">
        <v>8068</v>
      </c>
      <c r="B385" s="74" t="s">
        <v>2866</v>
      </c>
      <c r="C385" s="76" t="s">
        <v>2867</v>
      </c>
      <c r="D385" s="75">
        <v>3650</v>
      </c>
      <c r="E385" s="170">
        <v>1</v>
      </c>
      <c r="F385" s="172">
        <v>3832.5</v>
      </c>
      <c r="G385" s="172">
        <v>182.5</v>
      </c>
    </row>
    <row r="386" spans="1:7" x14ac:dyDescent="0.3">
      <c r="A386" s="74" t="s">
        <v>8068</v>
      </c>
      <c r="B386" s="74" t="s">
        <v>2868</v>
      </c>
      <c r="C386" s="76" t="s">
        <v>2869</v>
      </c>
      <c r="D386" s="75">
        <v>3650</v>
      </c>
      <c r="E386" s="170">
        <v>1</v>
      </c>
      <c r="F386" s="172">
        <v>3832.5</v>
      </c>
      <c r="G386" s="172">
        <v>182.5</v>
      </c>
    </row>
    <row r="387" spans="1:7" x14ac:dyDescent="0.3">
      <c r="A387" s="74" t="s">
        <v>8068</v>
      </c>
      <c r="B387" s="74" t="s">
        <v>2870</v>
      </c>
      <c r="C387" s="76" t="s">
        <v>2871</v>
      </c>
      <c r="D387" s="75">
        <v>3650</v>
      </c>
      <c r="E387" s="170">
        <v>1</v>
      </c>
      <c r="F387" s="172">
        <v>3832.5</v>
      </c>
      <c r="G387" s="172">
        <v>182.5</v>
      </c>
    </row>
    <row r="388" spans="1:7" x14ac:dyDescent="0.3">
      <c r="A388" s="74" t="s">
        <v>8068</v>
      </c>
      <c r="B388" s="74" t="s">
        <v>5857</v>
      </c>
      <c r="C388" s="76" t="s">
        <v>5858</v>
      </c>
      <c r="D388" s="75">
        <v>3650</v>
      </c>
      <c r="E388" s="170">
        <v>1</v>
      </c>
      <c r="F388" s="172">
        <v>3832.5</v>
      </c>
      <c r="G388" s="172">
        <v>182.5</v>
      </c>
    </row>
    <row r="389" spans="1:7" x14ac:dyDescent="0.3">
      <c r="A389" s="74" t="s">
        <v>5122</v>
      </c>
      <c r="B389" s="74" t="s">
        <v>1313</v>
      </c>
      <c r="C389" s="76" t="s">
        <v>1314</v>
      </c>
      <c r="D389" s="75">
        <v>2100</v>
      </c>
      <c r="E389" s="170">
        <v>0</v>
      </c>
      <c r="F389" s="172">
        <v>2205</v>
      </c>
      <c r="G389" s="172">
        <v>105</v>
      </c>
    </row>
    <row r="390" spans="1:7" x14ac:dyDescent="0.3">
      <c r="A390" s="74" t="s">
        <v>5122</v>
      </c>
      <c r="B390" s="74" t="s">
        <v>1315</v>
      </c>
      <c r="C390" s="76" t="s">
        <v>1314</v>
      </c>
      <c r="D390" s="75">
        <v>2100</v>
      </c>
      <c r="E390" s="170">
        <v>0</v>
      </c>
      <c r="F390" s="172">
        <v>2205</v>
      </c>
      <c r="G390" s="172">
        <v>105</v>
      </c>
    </row>
    <row r="391" spans="1:7" x14ac:dyDescent="0.3">
      <c r="A391" s="74" t="s">
        <v>5122</v>
      </c>
      <c r="B391" s="74" t="s">
        <v>1316</v>
      </c>
      <c r="C391" s="76" t="s">
        <v>1314</v>
      </c>
      <c r="D391" s="75">
        <v>2100</v>
      </c>
      <c r="E391" s="170">
        <v>0</v>
      </c>
      <c r="F391" s="172">
        <v>2205</v>
      </c>
      <c r="G391" s="172">
        <v>105</v>
      </c>
    </row>
    <row r="392" spans="1:7" x14ac:dyDescent="0.3">
      <c r="A392" s="74" t="s">
        <v>5122</v>
      </c>
      <c r="B392" s="74" t="s">
        <v>1144</v>
      </c>
      <c r="C392" s="76" t="s">
        <v>1317</v>
      </c>
      <c r="D392" s="75">
        <v>2100</v>
      </c>
      <c r="E392" s="170">
        <v>0</v>
      </c>
      <c r="F392" s="172">
        <v>2205</v>
      </c>
      <c r="G392" s="172">
        <v>105</v>
      </c>
    </row>
    <row r="393" spans="1:7" x14ac:dyDescent="0.3">
      <c r="A393" s="74" t="s">
        <v>5122</v>
      </c>
      <c r="B393" s="74" t="s">
        <v>1146</v>
      </c>
      <c r="C393" s="76" t="s">
        <v>225</v>
      </c>
      <c r="D393" s="75">
        <v>2100</v>
      </c>
      <c r="E393" s="170">
        <v>0</v>
      </c>
      <c r="F393" s="172">
        <v>2205</v>
      </c>
      <c r="G393" s="172">
        <v>105</v>
      </c>
    </row>
    <row r="394" spans="1:7" x14ac:dyDescent="0.3">
      <c r="A394" s="74" t="s">
        <v>5122</v>
      </c>
      <c r="B394" s="74" t="s">
        <v>1148</v>
      </c>
      <c r="C394" s="76" t="s">
        <v>1318</v>
      </c>
      <c r="D394" s="75">
        <v>2100</v>
      </c>
      <c r="E394" s="170">
        <v>0</v>
      </c>
      <c r="F394" s="172">
        <v>2205</v>
      </c>
      <c r="G394" s="172">
        <v>105</v>
      </c>
    </row>
    <row r="395" spans="1:7" x14ac:dyDescent="0.3">
      <c r="A395" s="74" t="s">
        <v>5122</v>
      </c>
      <c r="B395" s="74" t="s">
        <v>1319</v>
      </c>
      <c r="C395" s="76" t="s">
        <v>1320</v>
      </c>
      <c r="D395" s="75">
        <v>2100</v>
      </c>
      <c r="E395" s="170">
        <v>0</v>
      </c>
      <c r="F395" s="172">
        <v>2205</v>
      </c>
      <c r="G395" s="172">
        <v>105</v>
      </c>
    </row>
    <row r="396" spans="1:7" x14ac:dyDescent="0.3">
      <c r="A396" s="74" t="s">
        <v>5122</v>
      </c>
      <c r="B396" s="74" t="s">
        <v>1321</v>
      </c>
      <c r="C396" s="76" t="s">
        <v>1322</v>
      </c>
      <c r="D396" s="75">
        <v>2100</v>
      </c>
      <c r="E396" s="170">
        <v>0</v>
      </c>
      <c r="F396" s="172">
        <v>2205</v>
      </c>
      <c r="G396" s="172">
        <v>105</v>
      </c>
    </row>
    <row r="397" spans="1:7" x14ac:dyDescent="0.3">
      <c r="A397" s="74" t="s">
        <v>5122</v>
      </c>
      <c r="B397" s="74" t="s">
        <v>111</v>
      </c>
      <c r="C397" s="76" t="s">
        <v>221</v>
      </c>
      <c r="D397" s="75">
        <v>2100</v>
      </c>
      <c r="E397" s="170">
        <v>1</v>
      </c>
      <c r="F397" s="172">
        <v>2205</v>
      </c>
      <c r="G397" s="172">
        <v>105</v>
      </c>
    </row>
    <row r="398" spans="1:7" x14ac:dyDescent="0.3">
      <c r="A398" s="74" t="s">
        <v>5122</v>
      </c>
      <c r="B398" s="74" t="s">
        <v>112</v>
      </c>
      <c r="C398" s="76" t="s">
        <v>222</v>
      </c>
      <c r="D398" s="75">
        <v>2100</v>
      </c>
      <c r="E398" s="170">
        <v>1</v>
      </c>
      <c r="F398" s="172">
        <v>2205</v>
      </c>
      <c r="G398" s="172">
        <v>105</v>
      </c>
    </row>
    <row r="399" spans="1:7" x14ac:dyDescent="0.3">
      <c r="A399" s="74" t="s">
        <v>5122</v>
      </c>
      <c r="B399" s="74" t="s">
        <v>264</v>
      </c>
      <c r="C399" s="76" t="s">
        <v>221</v>
      </c>
      <c r="D399" s="75">
        <v>2100</v>
      </c>
      <c r="E399" s="170">
        <v>0</v>
      </c>
      <c r="F399" s="172">
        <v>2205</v>
      </c>
      <c r="G399" s="172">
        <v>105</v>
      </c>
    </row>
    <row r="400" spans="1:7" x14ac:dyDescent="0.3">
      <c r="A400" s="74" t="s">
        <v>5122</v>
      </c>
      <c r="B400" s="74" t="s">
        <v>265</v>
      </c>
      <c r="C400" s="76" t="s">
        <v>222</v>
      </c>
      <c r="D400" s="75">
        <v>2100</v>
      </c>
      <c r="E400" s="170">
        <v>0.75</v>
      </c>
      <c r="F400" s="172">
        <v>2205</v>
      </c>
      <c r="G400" s="172">
        <v>105</v>
      </c>
    </row>
    <row r="401" spans="1:7" x14ac:dyDescent="0.3">
      <c r="A401" s="74" t="s">
        <v>5122</v>
      </c>
      <c r="B401" s="74" t="s">
        <v>1082</v>
      </c>
      <c r="C401" s="76" t="s">
        <v>222</v>
      </c>
      <c r="D401" s="75">
        <v>2100</v>
      </c>
      <c r="E401" s="170">
        <v>0.75</v>
      </c>
      <c r="F401" s="172">
        <v>2205</v>
      </c>
      <c r="G401" s="172">
        <v>105</v>
      </c>
    </row>
    <row r="402" spans="1:7" x14ac:dyDescent="0.3">
      <c r="A402" s="74" t="s">
        <v>5122</v>
      </c>
      <c r="B402" s="74" t="s">
        <v>1323</v>
      </c>
      <c r="C402" s="76" t="s">
        <v>1324</v>
      </c>
      <c r="D402" s="75">
        <v>2100</v>
      </c>
      <c r="E402" s="170">
        <v>1</v>
      </c>
      <c r="F402" s="172">
        <v>2205</v>
      </c>
      <c r="G402" s="172">
        <v>105</v>
      </c>
    </row>
    <row r="403" spans="1:7" x14ac:dyDescent="0.3">
      <c r="A403" s="74" t="s">
        <v>5122</v>
      </c>
      <c r="B403" s="74" t="s">
        <v>1325</v>
      </c>
      <c r="C403" s="76" t="s">
        <v>1326</v>
      </c>
      <c r="D403" s="75">
        <v>2100</v>
      </c>
      <c r="E403" s="170">
        <v>0</v>
      </c>
      <c r="F403" s="172">
        <v>2205</v>
      </c>
      <c r="G403" s="172">
        <v>105</v>
      </c>
    </row>
    <row r="404" spans="1:7" x14ac:dyDescent="0.3">
      <c r="A404" s="74" t="s">
        <v>5122</v>
      </c>
      <c r="B404" s="74" t="s">
        <v>113</v>
      </c>
      <c r="C404" s="76" t="s">
        <v>223</v>
      </c>
      <c r="D404" s="75">
        <v>2100</v>
      </c>
      <c r="E404" s="170">
        <v>1</v>
      </c>
      <c r="F404" s="172">
        <v>2205</v>
      </c>
      <c r="G404" s="172">
        <v>105</v>
      </c>
    </row>
    <row r="405" spans="1:7" x14ac:dyDescent="0.3">
      <c r="A405" s="74" t="s">
        <v>5122</v>
      </c>
      <c r="B405" s="74" t="s">
        <v>1327</v>
      </c>
      <c r="C405" s="76" t="s">
        <v>1328</v>
      </c>
      <c r="D405" s="75">
        <v>2100</v>
      </c>
      <c r="E405" s="170">
        <v>1</v>
      </c>
      <c r="F405" s="172">
        <v>2205</v>
      </c>
      <c r="G405" s="172">
        <v>105</v>
      </c>
    </row>
    <row r="406" spans="1:7" x14ac:dyDescent="0.3">
      <c r="A406" s="74" t="s">
        <v>5122</v>
      </c>
      <c r="B406" s="74" t="s">
        <v>114</v>
      </c>
      <c r="C406" s="76" t="s">
        <v>224</v>
      </c>
      <c r="D406" s="75">
        <v>2100</v>
      </c>
      <c r="E406" s="170">
        <v>0.5</v>
      </c>
      <c r="F406" s="172">
        <v>2205</v>
      </c>
      <c r="G406" s="172">
        <v>105</v>
      </c>
    </row>
    <row r="407" spans="1:7" x14ac:dyDescent="0.3">
      <c r="A407" s="74" t="s">
        <v>5122</v>
      </c>
      <c r="B407" s="74" t="s">
        <v>115</v>
      </c>
      <c r="C407" s="76" t="s">
        <v>224</v>
      </c>
      <c r="D407" s="75">
        <v>2100</v>
      </c>
      <c r="E407" s="170">
        <v>1</v>
      </c>
      <c r="F407" s="172">
        <v>2205</v>
      </c>
      <c r="G407" s="172">
        <v>105</v>
      </c>
    </row>
    <row r="408" spans="1:7" x14ac:dyDescent="0.3">
      <c r="A408" s="74" t="s">
        <v>5122</v>
      </c>
      <c r="B408" s="74" t="s">
        <v>116</v>
      </c>
      <c r="C408" s="76" t="s">
        <v>225</v>
      </c>
      <c r="D408" s="75">
        <v>2100</v>
      </c>
      <c r="E408" s="170">
        <v>1</v>
      </c>
      <c r="F408" s="172">
        <v>2205</v>
      </c>
      <c r="G408" s="172">
        <v>105</v>
      </c>
    </row>
    <row r="409" spans="1:7" x14ac:dyDescent="0.3">
      <c r="A409" s="74" t="s">
        <v>5122</v>
      </c>
      <c r="B409" s="74" t="s">
        <v>117</v>
      </c>
      <c r="C409" s="76" t="s">
        <v>226</v>
      </c>
      <c r="D409" s="75">
        <v>2100</v>
      </c>
      <c r="E409" s="170">
        <v>0.5</v>
      </c>
      <c r="F409" s="172">
        <v>2205</v>
      </c>
      <c r="G409" s="172">
        <v>105</v>
      </c>
    </row>
    <row r="410" spans="1:7" x14ac:dyDescent="0.3">
      <c r="A410" s="74" t="s">
        <v>5122</v>
      </c>
      <c r="B410" s="74" t="s">
        <v>118</v>
      </c>
      <c r="C410" s="76" t="s">
        <v>227</v>
      </c>
      <c r="D410" s="75">
        <v>2100</v>
      </c>
      <c r="E410" s="170">
        <v>0.25</v>
      </c>
      <c r="F410" s="172">
        <v>2205</v>
      </c>
      <c r="G410" s="172">
        <v>105</v>
      </c>
    </row>
    <row r="411" spans="1:7" x14ac:dyDescent="0.3">
      <c r="A411" s="77" t="s">
        <v>5122</v>
      </c>
      <c r="B411" s="77" t="s">
        <v>478</v>
      </c>
      <c r="C411" s="76" t="s">
        <v>226</v>
      </c>
      <c r="D411" s="79">
        <v>2100</v>
      </c>
      <c r="E411" s="170">
        <v>1</v>
      </c>
      <c r="F411" s="172">
        <v>2205</v>
      </c>
      <c r="G411" s="172">
        <v>105</v>
      </c>
    </row>
    <row r="412" spans="1:7" x14ac:dyDescent="0.3">
      <c r="A412" s="74" t="s">
        <v>5122</v>
      </c>
      <c r="B412" s="74" t="s">
        <v>119</v>
      </c>
      <c r="C412" s="76" t="s">
        <v>226</v>
      </c>
      <c r="D412" s="75">
        <v>2100</v>
      </c>
      <c r="E412" s="170">
        <v>0.5</v>
      </c>
      <c r="F412" s="172">
        <v>2205</v>
      </c>
      <c r="G412" s="172">
        <v>105</v>
      </c>
    </row>
    <row r="413" spans="1:7" x14ac:dyDescent="0.3">
      <c r="A413" s="74" t="s">
        <v>5122</v>
      </c>
      <c r="B413" s="74" t="s">
        <v>120</v>
      </c>
      <c r="C413" s="76" t="s">
        <v>227</v>
      </c>
      <c r="D413" s="75">
        <v>2100</v>
      </c>
      <c r="E413" s="170">
        <v>1</v>
      </c>
      <c r="F413" s="172">
        <v>2205</v>
      </c>
      <c r="G413" s="172">
        <v>105</v>
      </c>
    </row>
    <row r="414" spans="1:7" x14ac:dyDescent="0.3">
      <c r="A414" s="74" t="s">
        <v>5122</v>
      </c>
      <c r="B414" s="74" t="s">
        <v>255</v>
      </c>
      <c r="C414" s="76" t="s">
        <v>227</v>
      </c>
      <c r="D414" s="75">
        <v>2100</v>
      </c>
      <c r="E414" s="170">
        <v>1</v>
      </c>
      <c r="F414" s="172">
        <v>2205</v>
      </c>
      <c r="G414" s="172">
        <v>105</v>
      </c>
    </row>
    <row r="415" spans="1:7" x14ac:dyDescent="0.3">
      <c r="A415" s="74" t="s">
        <v>5122</v>
      </c>
      <c r="B415" s="74" t="s">
        <v>121</v>
      </c>
      <c r="C415" s="76" t="s">
        <v>227</v>
      </c>
      <c r="D415" s="75">
        <v>2100</v>
      </c>
      <c r="E415" s="170">
        <v>0.75</v>
      </c>
      <c r="F415" s="172">
        <v>2205</v>
      </c>
      <c r="G415" s="172">
        <v>105</v>
      </c>
    </row>
    <row r="416" spans="1:7" x14ac:dyDescent="0.3">
      <c r="A416" s="74" t="s">
        <v>5122</v>
      </c>
      <c r="B416" s="74" t="s">
        <v>122</v>
      </c>
      <c r="C416" s="76" t="s">
        <v>228</v>
      </c>
      <c r="D416" s="75">
        <v>2100</v>
      </c>
      <c r="E416" s="170">
        <v>0.5</v>
      </c>
      <c r="F416" s="172">
        <v>2205</v>
      </c>
      <c r="G416" s="172">
        <v>105</v>
      </c>
    </row>
    <row r="417" spans="1:7" x14ac:dyDescent="0.3">
      <c r="A417" s="74" t="s">
        <v>5122</v>
      </c>
      <c r="B417" s="74" t="s">
        <v>8086</v>
      </c>
      <c r="C417" s="76" t="s">
        <v>8087</v>
      </c>
      <c r="D417" s="75">
        <v>2100</v>
      </c>
      <c r="E417" s="170">
        <v>1</v>
      </c>
      <c r="F417" s="172">
        <v>2205</v>
      </c>
      <c r="G417" s="172">
        <v>105</v>
      </c>
    </row>
    <row r="418" spans="1:7" x14ac:dyDescent="0.3">
      <c r="A418" s="74" t="s">
        <v>5122</v>
      </c>
      <c r="B418" s="74" t="s">
        <v>8078</v>
      </c>
      <c r="C418" s="76" t="s">
        <v>8079</v>
      </c>
      <c r="D418" s="75">
        <v>2100</v>
      </c>
      <c r="E418" s="170">
        <v>1</v>
      </c>
      <c r="F418" s="172">
        <v>2205</v>
      </c>
      <c r="G418" s="172">
        <v>105</v>
      </c>
    </row>
    <row r="419" spans="1:7" x14ac:dyDescent="0.3">
      <c r="A419" s="74" t="s">
        <v>5122</v>
      </c>
      <c r="B419" s="74" t="s">
        <v>8080</v>
      </c>
      <c r="C419" s="76" t="s">
        <v>8081</v>
      </c>
      <c r="D419" s="75">
        <v>2100</v>
      </c>
      <c r="E419" s="170">
        <v>1</v>
      </c>
      <c r="F419" s="172">
        <v>2205</v>
      </c>
      <c r="G419" s="172">
        <v>105</v>
      </c>
    </row>
    <row r="420" spans="1:7" x14ac:dyDescent="0.3">
      <c r="A420" s="74" t="s">
        <v>5074</v>
      </c>
      <c r="B420" s="74" t="s">
        <v>8001</v>
      </c>
      <c r="C420" s="76" t="s">
        <v>8069</v>
      </c>
      <c r="D420" s="75">
        <v>1500</v>
      </c>
      <c r="E420" s="170">
        <v>1</v>
      </c>
      <c r="F420" s="172">
        <v>1575</v>
      </c>
      <c r="G420" s="172">
        <v>75</v>
      </c>
    </row>
    <row r="421" spans="1:7" x14ac:dyDescent="0.3">
      <c r="A421" s="74" t="s">
        <v>5063</v>
      </c>
      <c r="B421" s="74" t="s">
        <v>558</v>
      </c>
      <c r="C421" s="76" t="s">
        <v>3201</v>
      </c>
      <c r="D421" s="75">
        <v>1250</v>
      </c>
      <c r="E421" s="170">
        <v>1</v>
      </c>
      <c r="F421" s="172">
        <v>1312.5</v>
      </c>
      <c r="G421" s="172">
        <v>62.5</v>
      </c>
    </row>
    <row r="422" spans="1:7" x14ac:dyDescent="0.3">
      <c r="A422" s="74" t="s">
        <v>5267</v>
      </c>
      <c r="B422" s="74" t="s">
        <v>123</v>
      </c>
      <c r="C422" s="76" t="s">
        <v>229</v>
      </c>
      <c r="D422" s="75">
        <v>3000</v>
      </c>
      <c r="E422" s="170">
        <v>0</v>
      </c>
      <c r="F422" s="172">
        <v>3150</v>
      </c>
      <c r="G422" s="172">
        <v>150</v>
      </c>
    </row>
    <row r="423" spans="1:7" x14ac:dyDescent="0.3">
      <c r="A423" s="74" t="s">
        <v>5595</v>
      </c>
      <c r="B423" s="74" t="s">
        <v>1329</v>
      </c>
      <c r="C423" s="76" t="s">
        <v>1330</v>
      </c>
      <c r="D423" s="75">
        <v>6000</v>
      </c>
      <c r="E423" s="170">
        <v>0</v>
      </c>
      <c r="F423" s="172">
        <v>6300</v>
      </c>
      <c r="G423" s="172">
        <v>300</v>
      </c>
    </row>
    <row r="424" spans="1:7" x14ac:dyDescent="0.3">
      <c r="A424" s="77" t="s">
        <v>5595</v>
      </c>
      <c r="B424" s="77" t="s">
        <v>1083</v>
      </c>
      <c r="C424" s="76" t="s">
        <v>1331</v>
      </c>
      <c r="D424" s="79">
        <v>7000</v>
      </c>
      <c r="E424" s="170">
        <v>0</v>
      </c>
      <c r="F424" s="172">
        <v>7350</v>
      </c>
      <c r="G424" s="172">
        <v>350</v>
      </c>
    </row>
    <row r="425" spans="1:7" x14ac:dyDescent="0.3">
      <c r="A425" s="74" t="s">
        <v>8088</v>
      </c>
      <c r="B425" s="74" t="s">
        <v>8089</v>
      </c>
      <c r="C425" s="76" t="s">
        <v>8090</v>
      </c>
      <c r="D425" s="75">
        <v>600</v>
      </c>
      <c r="E425" s="170">
        <v>0</v>
      </c>
      <c r="F425" s="172">
        <v>630</v>
      </c>
      <c r="G425" s="172">
        <v>30</v>
      </c>
    </row>
    <row r="426" spans="1:7" x14ac:dyDescent="0.3">
      <c r="A426" s="74" t="s">
        <v>5174</v>
      </c>
      <c r="B426" s="74" t="s">
        <v>124</v>
      </c>
      <c r="C426" s="76" t="s">
        <v>230</v>
      </c>
      <c r="D426" s="75">
        <v>4000</v>
      </c>
      <c r="E426" s="170">
        <v>0.5</v>
      </c>
      <c r="F426" s="172">
        <v>4200</v>
      </c>
      <c r="G426" s="172">
        <v>200</v>
      </c>
    </row>
    <row r="427" spans="1:7" x14ac:dyDescent="0.3">
      <c r="A427" s="74" t="s">
        <v>5174</v>
      </c>
      <c r="B427" s="74" t="s">
        <v>1332</v>
      </c>
      <c r="C427" s="76" t="s">
        <v>1333</v>
      </c>
      <c r="D427" s="75">
        <v>4000</v>
      </c>
      <c r="E427" s="170">
        <v>0</v>
      </c>
      <c r="F427" s="172">
        <v>4200</v>
      </c>
      <c r="G427" s="172">
        <v>200</v>
      </c>
    </row>
    <row r="428" spans="1:7" x14ac:dyDescent="0.3">
      <c r="A428" s="74" t="s">
        <v>5174</v>
      </c>
      <c r="B428" s="74" t="s">
        <v>1153</v>
      </c>
      <c r="C428" s="76" t="s">
        <v>1334</v>
      </c>
      <c r="D428" s="75">
        <v>4000</v>
      </c>
      <c r="E428" s="170">
        <v>0</v>
      </c>
      <c r="F428" s="172">
        <v>4200</v>
      </c>
      <c r="G428" s="172">
        <v>200</v>
      </c>
    </row>
    <row r="429" spans="1:7" x14ac:dyDescent="0.3">
      <c r="A429" s="74" t="s">
        <v>5174</v>
      </c>
      <c r="B429" s="74" t="s">
        <v>479</v>
      </c>
      <c r="C429" s="76" t="s">
        <v>1063</v>
      </c>
      <c r="D429" s="75">
        <v>4000</v>
      </c>
      <c r="E429" s="170">
        <v>1</v>
      </c>
      <c r="F429" s="172">
        <v>4200</v>
      </c>
      <c r="G429" s="172">
        <v>200</v>
      </c>
    </row>
    <row r="430" spans="1:7" x14ac:dyDescent="0.3">
      <c r="A430" s="74" t="s">
        <v>5174</v>
      </c>
      <c r="B430" s="74" t="s">
        <v>125</v>
      </c>
      <c r="C430" s="76" t="s">
        <v>231</v>
      </c>
      <c r="D430" s="75">
        <v>4000</v>
      </c>
      <c r="E430" s="170">
        <v>0.75</v>
      </c>
      <c r="F430" s="172">
        <v>4200</v>
      </c>
      <c r="G430" s="172">
        <v>200</v>
      </c>
    </row>
    <row r="431" spans="1:7" x14ac:dyDescent="0.3">
      <c r="A431" s="74" t="s">
        <v>5174</v>
      </c>
      <c r="B431" s="74" t="s">
        <v>126</v>
      </c>
      <c r="C431" s="76" t="s">
        <v>232</v>
      </c>
      <c r="D431" s="75">
        <v>4000</v>
      </c>
      <c r="E431" s="170">
        <v>1</v>
      </c>
      <c r="F431" s="172">
        <v>4200</v>
      </c>
      <c r="G431" s="172">
        <v>200</v>
      </c>
    </row>
    <row r="432" spans="1:7" x14ac:dyDescent="0.3">
      <c r="A432" s="74" t="s">
        <v>5174</v>
      </c>
      <c r="B432" s="74" t="s">
        <v>480</v>
      </c>
      <c r="C432" s="76" t="s">
        <v>1064</v>
      </c>
      <c r="D432" s="75">
        <v>2000</v>
      </c>
      <c r="E432" s="170">
        <v>0.5</v>
      </c>
      <c r="F432" s="172">
        <v>2100</v>
      </c>
      <c r="G432" s="172">
        <v>100</v>
      </c>
    </row>
    <row r="433" spans="1:7" x14ac:dyDescent="0.3">
      <c r="A433" s="74" t="s">
        <v>5174</v>
      </c>
      <c r="B433" s="74" t="s">
        <v>6005</v>
      </c>
      <c r="C433" s="76" t="s">
        <v>6028</v>
      </c>
      <c r="D433" s="75">
        <v>2000</v>
      </c>
      <c r="E433" s="170">
        <v>0.5</v>
      </c>
      <c r="F433" s="172">
        <v>2100</v>
      </c>
      <c r="G433" s="172">
        <v>100</v>
      </c>
    </row>
    <row r="434" spans="1:7" x14ac:dyDescent="0.3">
      <c r="A434" s="74" t="s">
        <v>5174</v>
      </c>
      <c r="B434" s="74" t="s">
        <v>7788</v>
      </c>
      <c r="C434" s="76" t="s">
        <v>7807</v>
      </c>
      <c r="D434" s="75">
        <v>4000</v>
      </c>
      <c r="E434" s="170">
        <v>0.5</v>
      </c>
      <c r="F434" s="172">
        <v>4200</v>
      </c>
      <c r="G434" s="172">
        <v>200</v>
      </c>
    </row>
    <row r="435" spans="1:7" x14ac:dyDescent="0.3">
      <c r="A435" s="74" t="e">
        <v>#N/A</v>
      </c>
      <c r="B435" s="74" t="s">
        <v>1335</v>
      </c>
      <c r="C435" s="76" t="s">
        <v>1336</v>
      </c>
      <c r="D435" s="75">
        <v>1200</v>
      </c>
      <c r="E435" s="170">
        <v>0</v>
      </c>
      <c r="F435" s="172">
        <v>1260</v>
      </c>
      <c r="G435" s="172">
        <v>60</v>
      </c>
    </row>
    <row r="436" spans="1:7" x14ac:dyDescent="0.3">
      <c r="A436" s="77" t="s">
        <v>5281</v>
      </c>
      <c r="B436" s="77" t="s">
        <v>3774</v>
      </c>
      <c r="C436" s="76" t="s">
        <v>3775</v>
      </c>
      <c r="D436" s="79">
        <v>200</v>
      </c>
      <c r="E436" s="170">
        <v>1</v>
      </c>
      <c r="F436" s="172">
        <v>210</v>
      </c>
      <c r="G436" s="172">
        <v>10</v>
      </c>
    </row>
    <row r="437" spans="1:7" x14ac:dyDescent="0.3">
      <c r="A437" s="74" t="s">
        <v>5193</v>
      </c>
      <c r="B437" s="74" t="s">
        <v>127</v>
      </c>
      <c r="C437" s="76" t="s">
        <v>233</v>
      </c>
      <c r="D437" s="75">
        <v>4000</v>
      </c>
      <c r="E437" s="170">
        <v>0.85</v>
      </c>
      <c r="F437" s="172">
        <v>4200</v>
      </c>
      <c r="G437" s="172">
        <v>200</v>
      </c>
    </row>
    <row r="438" spans="1:7" x14ac:dyDescent="0.3">
      <c r="A438" s="74" t="s">
        <v>5193</v>
      </c>
      <c r="B438" s="74" t="s">
        <v>128</v>
      </c>
      <c r="C438" s="76" t="s">
        <v>234</v>
      </c>
      <c r="D438" s="75">
        <v>4000</v>
      </c>
      <c r="E438" s="170">
        <v>0.25</v>
      </c>
      <c r="F438" s="172">
        <v>4200</v>
      </c>
      <c r="G438" s="172">
        <v>200</v>
      </c>
    </row>
    <row r="439" spans="1:7" x14ac:dyDescent="0.3">
      <c r="A439" s="74" t="s">
        <v>5193</v>
      </c>
      <c r="B439" s="74" t="s">
        <v>129</v>
      </c>
      <c r="C439" s="76" t="s">
        <v>235</v>
      </c>
      <c r="D439" s="75">
        <v>4000</v>
      </c>
      <c r="E439" s="170">
        <v>1</v>
      </c>
      <c r="F439" s="172">
        <v>4200</v>
      </c>
      <c r="G439" s="172">
        <v>200</v>
      </c>
    </row>
    <row r="440" spans="1:7" x14ac:dyDescent="0.3">
      <c r="A440" s="74" t="s">
        <v>5193</v>
      </c>
      <c r="B440" s="74" t="s">
        <v>130</v>
      </c>
      <c r="C440" s="76" t="s">
        <v>236</v>
      </c>
      <c r="D440" s="75">
        <v>4000</v>
      </c>
      <c r="E440" s="170">
        <v>1</v>
      </c>
      <c r="F440" s="172">
        <v>4200</v>
      </c>
      <c r="G440" s="172">
        <v>200</v>
      </c>
    </row>
    <row r="441" spans="1:7" x14ac:dyDescent="0.3">
      <c r="A441" s="74" t="s">
        <v>5193</v>
      </c>
      <c r="B441" s="82" t="s">
        <v>1084</v>
      </c>
      <c r="C441" s="76" t="s">
        <v>1337</v>
      </c>
      <c r="D441" s="75">
        <v>4500</v>
      </c>
      <c r="E441" s="170">
        <v>1</v>
      </c>
      <c r="F441" s="172">
        <v>4725</v>
      </c>
      <c r="G441" s="172">
        <v>225</v>
      </c>
    </row>
    <row r="442" spans="1:7" x14ac:dyDescent="0.3">
      <c r="A442" s="74" t="s">
        <v>5193</v>
      </c>
      <c r="B442" s="74" t="s">
        <v>1338</v>
      </c>
      <c r="C442" s="74" t="s">
        <v>1339</v>
      </c>
      <c r="D442" s="75">
        <v>5500</v>
      </c>
      <c r="E442" s="170">
        <v>0</v>
      </c>
      <c r="F442" s="172">
        <v>5775</v>
      </c>
      <c r="G442" s="172">
        <v>275</v>
      </c>
    </row>
    <row r="443" spans="1:7" x14ac:dyDescent="0.3">
      <c r="A443" s="74" t="s">
        <v>5193</v>
      </c>
      <c r="B443" s="74" t="s">
        <v>1340</v>
      </c>
      <c r="C443" s="76" t="s">
        <v>1341</v>
      </c>
      <c r="D443" s="75">
        <v>5500</v>
      </c>
      <c r="E443" s="170">
        <v>0</v>
      </c>
      <c r="F443" s="172">
        <v>5775</v>
      </c>
      <c r="G443" s="172">
        <v>275</v>
      </c>
    </row>
    <row r="444" spans="1:7" x14ac:dyDescent="0.3">
      <c r="A444" s="74" t="s">
        <v>5193</v>
      </c>
      <c r="B444" s="74" t="s">
        <v>3069</v>
      </c>
      <c r="C444" s="76" t="s">
        <v>3142</v>
      </c>
      <c r="D444" s="75">
        <v>4000</v>
      </c>
      <c r="E444" s="170">
        <v>1</v>
      </c>
      <c r="F444" s="172">
        <v>4200</v>
      </c>
      <c r="G444" s="172">
        <v>200</v>
      </c>
    </row>
    <row r="445" spans="1:7" x14ac:dyDescent="0.3">
      <c r="A445" s="74" t="s">
        <v>5193</v>
      </c>
      <c r="B445" s="74" t="s">
        <v>8345</v>
      </c>
      <c r="C445" s="76" t="s">
        <v>8606</v>
      </c>
      <c r="D445" s="75">
        <v>4500</v>
      </c>
      <c r="E445" s="170">
        <v>0</v>
      </c>
      <c r="F445" s="172"/>
      <c r="G445" s="172"/>
    </row>
    <row r="446" spans="1:7" x14ac:dyDescent="0.3">
      <c r="A446" s="74" t="s">
        <v>5193</v>
      </c>
      <c r="B446" s="74" t="s">
        <v>8351</v>
      </c>
      <c r="C446" s="76" t="s">
        <v>8376</v>
      </c>
      <c r="D446" s="75">
        <v>4000</v>
      </c>
      <c r="E446" s="170">
        <v>0.5</v>
      </c>
      <c r="F446" s="172"/>
      <c r="G446" s="172"/>
    </row>
    <row r="447" spans="1:7" x14ac:dyDescent="0.3">
      <c r="A447" s="74" t="s">
        <v>5193</v>
      </c>
      <c r="B447" s="74" t="s">
        <v>8356</v>
      </c>
      <c r="C447" s="76" t="s">
        <v>8381</v>
      </c>
      <c r="D447" s="75">
        <v>4000</v>
      </c>
      <c r="E447" s="170">
        <v>0.5</v>
      </c>
      <c r="F447" s="172"/>
      <c r="G447" s="172"/>
    </row>
    <row r="448" spans="1:7" x14ac:dyDescent="0.3">
      <c r="A448" s="74" t="s">
        <v>3095</v>
      </c>
      <c r="B448" s="74" t="s">
        <v>131</v>
      </c>
      <c r="C448" s="76" t="s">
        <v>237</v>
      </c>
      <c r="D448" s="75">
        <v>3000</v>
      </c>
      <c r="E448" s="170">
        <v>1</v>
      </c>
      <c r="F448" s="172">
        <v>3150</v>
      </c>
      <c r="G448" s="172">
        <v>150</v>
      </c>
    </row>
    <row r="449" spans="1:7" x14ac:dyDescent="0.3">
      <c r="A449" s="74" t="s">
        <v>3095</v>
      </c>
      <c r="B449" s="74" t="s">
        <v>132</v>
      </c>
      <c r="C449" s="76" t="s">
        <v>238</v>
      </c>
      <c r="D449" s="75">
        <v>4000</v>
      </c>
      <c r="E449" s="170">
        <v>1</v>
      </c>
      <c r="F449" s="172">
        <v>4200</v>
      </c>
      <c r="G449" s="172">
        <v>200</v>
      </c>
    </row>
    <row r="450" spans="1:7" x14ac:dyDescent="0.3">
      <c r="A450" s="74" t="s">
        <v>3095</v>
      </c>
      <c r="B450" s="74" t="s">
        <v>133</v>
      </c>
      <c r="C450" s="76" t="s">
        <v>239</v>
      </c>
      <c r="D450" s="75">
        <v>3000</v>
      </c>
      <c r="E450" s="170">
        <v>1</v>
      </c>
      <c r="F450" s="172">
        <v>3150</v>
      </c>
      <c r="G450" s="172">
        <v>150</v>
      </c>
    </row>
    <row r="451" spans="1:7" x14ac:dyDescent="0.3">
      <c r="A451" s="74" t="s">
        <v>3095</v>
      </c>
      <c r="B451" s="74" t="s">
        <v>134</v>
      </c>
      <c r="C451" s="76" t="s">
        <v>240</v>
      </c>
      <c r="D451" s="75">
        <v>3000</v>
      </c>
      <c r="E451" s="170">
        <v>1</v>
      </c>
      <c r="F451" s="172">
        <v>3150</v>
      </c>
      <c r="G451" s="172">
        <v>150</v>
      </c>
    </row>
    <row r="452" spans="1:7" x14ac:dyDescent="0.3">
      <c r="A452" s="82" t="s">
        <v>3095</v>
      </c>
      <c r="B452" s="82" t="s">
        <v>334</v>
      </c>
      <c r="C452" s="174" t="s">
        <v>1342</v>
      </c>
      <c r="D452" s="175">
        <v>3000</v>
      </c>
      <c r="E452" s="176">
        <v>1</v>
      </c>
      <c r="F452" s="177">
        <v>3150</v>
      </c>
      <c r="G452" s="177">
        <v>150</v>
      </c>
    </row>
    <row r="453" spans="1:7" x14ac:dyDescent="0.3">
      <c r="A453" s="74" t="s">
        <v>3095</v>
      </c>
      <c r="B453" s="74" t="s">
        <v>335</v>
      </c>
      <c r="C453" s="76" t="s">
        <v>336</v>
      </c>
      <c r="D453" s="75">
        <v>3000</v>
      </c>
      <c r="E453" s="170">
        <v>0.25</v>
      </c>
      <c r="F453" s="177">
        <v>3150</v>
      </c>
      <c r="G453" s="177">
        <v>150</v>
      </c>
    </row>
    <row r="454" spans="1:7" x14ac:dyDescent="0.3">
      <c r="A454" s="82" t="s">
        <v>3095</v>
      </c>
      <c r="B454" s="82" t="s">
        <v>251</v>
      </c>
      <c r="C454" s="174" t="s">
        <v>252</v>
      </c>
      <c r="D454" s="175">
        <v>3000</v>
      </c>
      <c r="E454" s="176">
        <v>0.75</v>
      </c>
      <c r="F454" s="177">
        <v>3150</v>
      </c>
      <c r="G454" s="177">
        <v>150</v>
      </c>
    </row>
    <row r="455" spans="1:7" x14ac:dyDescent="0.3">
      <c r="A455" s="23"/>
      <c r="B455" s="23"/>
      <c r="C455" s="23"/>
    </row>
    <row r="456" spans="1:7" x14ac:dyDescent="0.3">
      <c r="A456" s="23"/>
      <c r="B456" s="23"/>
      <c r="C456" s="23"/>
    </row>
    <row r="457" spans="1:7" x14ac:dyDescent="0.3">
      <c r="A457" s="23"/>
      <c r="B457" s="23"/>
      <c r="C457" s="23"/>
    </row>
    <row r="458" spans="1:7" x14ac:dyDescent="0.3">
      <c r="A458" s="23"/>
      <c r="B458" s="23"/>
      <c r="C458" s="23"/>
    </row>
    <row r="459" spans="1:7" x14ac:dyDescent="0.3">
      <c r="A459" s="23"/>
      <c r="B459" s="23"/>
      <c r="C459" s="23"/>
    </row>
    <row r="460" spans="1:7" x14ac:dyDescent="0.3">
      <c r="A460" s="23"/>
      <c r="B460" s="23"/>
      <c r="C460" s="23"/>
    </row>
    <row r="461" spans="1:7" x14ac:dyDescent="0.3">
      <c r="A461" s="23"/>
      <c r="B461" s="23"/>
      <c r="C461" s="23"/>
    </row>
    <row r="462" spans="1:7" x14ac:dyDescent="0.3">
      <c r="A462" s="23"/>
      <c r="B462" s="23"/>
      <c r="C462" s="23"/>
    </row>
    <row r="463" spans="1:7" x14ac:dyDescent="0.3">
      <c r="A463" s="23"/>
      <c r="B463" s="23"/>
      <c r="C463" s="23"/>
    </row>
    <row r="464" spans="1:7" x14ac:dyDescent="0.3">
      <c r="A464" s="23"/>
      <c r="B464" s="23"/>
      <c r="C464" s="23"/>
    </row>
    <row r="465" spans="1:3" x14ac:dyDescent="0.3">
      <c r="A465" s="23"/>
      <c r="B465" s="23"/>
      <c r="C465" s="23"/>
    </row>
    <row r="466" spans="1:3" x14ac:dyDescent="0.3">
      <c r="A466" s="23"/>
      <c r="B466" s="23"/>
      <c r="C466" s="23"/>
    </row>
    <row r="467" spans="1:3" x14ac:dyDescent="0.3">
      <c r="A467" s="23"/>
      <c r="B467" s="23"/>
      <c r="C467" s="23"/>
    </row>
    <row r="468" spans="1:3" x14ac:dyDescent="0.3">
      <c r="A468" s="23"/>
      <c r="B468" s="23"/>
      <c r="C468" s="23"/>
    </row>
    <row r="469" spans="1:3" x14ac:dyDescent="0.3">
      <c r="A469" s="23"/>
      <c r="B469" s="23"/>
      <c r="C469" s="23"/>
    </row>
    <row r="470" spans="1:3" x14ac:dyDescent="0.3">
      <c r="A470" s="23"/>
      <c r="B470" s="23"/>
      <c r="C470" s="23"/>
    </row>
    <row r="471" spans="1:3" x14ac:dyDescent="0.3">
      <c r="A471" s="23"/>
      <c r="B471" s="23"/>
      <c r="C471" s="23"/>
    </row>
    <row r="472" spans="1:3" x14ac:dyDescent="0.3">
      <c r="A472" s="23"/>
      <c r="B472" s="23"/>
      <c r="C472" s="23"/>
    </row>
    <row r="473" spans="1:3" x14ac:dyDescent="0.3">
      <c r="A473" s="23"/>
      <c r="B473" s="23"/>
      <c r="C473" s="23"/>
    </row>
    <row r="474" spans="1:3" x14ac:dyDescent="0.3">
      <c r="A474" s="23"/>
      <c r="B474" s="23"/>
      <c r="C474" s="23"/>
    </row>
    <row r="475" spans="1:3" x14ac:dyDescent="0.3">
      <c r="A475" s="23"/>
      <c r="B475" s="23"/>
      <c r="C475" s="23"/>
    </row>
    <row r="476" spans="1:3" x14ac:dyDescent="0.3">
      <c r="A476" s="23"/>
      <c r="B476" s="23"/>
      <c r="C476" s="23"/>
    </row>
    <row r="477" spans="1:3" x14ac:dyDescent="0.3">
      <c r="A477" s="23"/>
      <c r="B477" s="23"/>
      <c r="C477" s="23"/>
    </row>
    <row r="478" spans="1:3" x14ac:dyDescent="0.3">
      <c r="A478" s="23"/>
      <c r="B478" s="23"/>
      <c r="C478" s="23"/>
    </row>
    <row r="479" spans="1:3" x14ac:dyDescent="0.3">
      <c r="A479" s="23"/>
      <c r="B479" s="23"/>
      <c r="C479" s="23"/>
    </row>
    <row r="480" spans="1:3" x14ac:dyDescent="0.3">
      <c r="A480" s="23"/>
      <c r="B480" s="23"/>
      <c r="C480" s="23"/>
    </row>
    <row r="481" spans="1:3" x14ac:dyDescent="0.3">
      <c r="A481" s="23"/>
      <c r="B481" s="23"/>
      <c r="C481" s="23"/>
    </row>
    <row r="482" spans="1:3" x14ac:dyDescent="0.3">
      <c r="A482" s="23"/>
      <c r="B482" s="23"/>
      <c r="C482" s="23"/>
    </row>
    <row r="483" spans="1:3" x14ac:dyDescent="0.3">
      <c r="A483" s="23"/>
      <c r="B483" s="23"/>
      <c r="C483" s="23"/>
    </row>
    <row r="484" spans="1:3" x14ac:dyDescent="0.3">
      <c r="A484" s="23"/>
      <c r="B484" s="23"/>
      <c r="C484" s="23"/>
    </row>
    <row r="485" spans="1:3" x14ac:dyDescent="0.3">
      <c r="A485" s="23"/>
      <c r="B485" s="23"/>
      <c r="C485" s="23"/>
    </row>
    <row r="486" spans="1:3" x14ac:dyDescent="0.3">
      <c r="A486" s="23"/>
      <c r="B486" s="23"/>
      <c r="C486" s="23"/>
    </row>
    <row r="487" spans="1:3" x14ac:dyDescent="0.3">
      <c r="A487" s="23"/>
      <c r="B487" s="23"/>
      <c r="C487" s="23"/>
    </row>
    <row r="488" spans="1:3" x14ac:dyDescent="0.3">
      <c r="A488" s="23"/>
      <c r="B488" s="23"/>
      <c r="C488" s="23"/>
    </row>
    <row r="489" spans="1:3" x14ac:dyDescent="0.3">
      <c r="A489" s="23"/>
      <c r="B489" s="23"/>
      <c r="C489" s="23"/>
    </row>
    <row r="490" spans="1:3" x14ac:dyDescent="0.3">
      <c r="A490" s="23"/>
      <c r="B490" s="23"/>
      <c r="C490" s="23"/>
    </row>
    <row r="491" spans="1:3" x14ac:dyDescent="0.3">
      <c r="A491" s="23"/>
      <c r="B491" s="23"/>
      <c r="C491" s="23"/>
    </row>
    <row r="492" spans="1:3" x14ac:dyDescent="0.3">
      <c r="A492" s="23"/>
      <c r="B492" s="23"/>
      <c r="C492" s="23"/>
    </row>
    <row r="493" spans="1:3" x14ac:dyDescent="0.3">
      <c r="A493" s="23"/>
      <c r="B493" s="23"/>
      <c r="C493" s="23"/>
    </row>
    <row r="494" spans="1:3" x14ac:dyDescent="0.3">
      <c r="A494" s="23"/>
      <c r="B494" s="23"/>
      <c r="C494" s="23"/>
    </row>
    <row r="495" spans="1:3" x14ac:dyDescent="0.3">
      <c r="A495" s="23"/>
      <c r="B495" s="23"/>
      <c r="C495" s="23"/>
    </row>
    <row r="496" spans="1:3" x14ac:dyDescent="0.3">
      <c r="A496" s="23"/>
      <c r="B496" s="23"/>
      <c r="C496" s="23"/>
    </row>
    <row r="497" spans="1:3" x14ac:dyDescent="0.3">
      <c r="A497" s="23"/>
      <c r="B497" s="23"/>
      <c r="C497" s="23"/>
    </row>
    <row r="498" spans="1:3" x14ac:dyDescent="0.3">
      <c r="A498" s="23"/>
      <c r="B498" s="23"/>
      <c r="C498" s="23"/>
    </row>
    <row r="499" spans="1:3" x14ac:dyDescent="0.3">
      <c r="A499" s="23"/>
      <c r="B499" s="23"/>
      <c r="C499" s="23"/>
    </row>
    <row r="500" spans="1:3" x14ac:dyDescent="0.3">
      <c r="A500" s="23"/>
      <c r="B500" s="23"/>
      <c r="C500" s="23"/>
    </row>
    <row r="501" spans="1:3" x14ac:dyDescent="0.3">
      <c r="A501" s="23"/>
      <c r="B501" s="23"/>
      <c r="C501" s="23"/>
    </row>
    <row r="502" spans="1:3" x14ac:dyDescent="0.3">
      <c r="A502" s="23"/>
      <c r="B502" s="23"/>
      <c r="C502" s="23"/>
    </row>
    <row r="503" spans="1:3" x14ac:dyDescent="0.3">
      <c r="A503" s="23"/>
      <c r="B503" s="23"/>
      <c r="C503" s="23"/>
    </row>
    <row r="504" spans="1:3" x14ac:dyDescent="0.3">
      <c r="A504" s="23"/>
      <c r="B504" s="23"/>
      <c r="C504" s="23"/>
    </row>
    <row r="505" spans="1:3" x14ac:dyDescent="0.3">
      <c r="A505" s="23"/>
      <c r="B505" s="23"/>
      <c r="C505" s="23"/>
    </row>
    <row r="506" spans="1:3" x14ac:dyDescent="0.3">
      <c r="A506" s="23"/>
      <c r="B506" s="23"/>
      <c r="C506" s="23"/>
    </row>
    <row r="507" spans="1:3" x14ac:dyDescent="0.3">
      <c r="A507" s="23"/>
      <c r="B507" s="23"/>
      <c r="C507" s="23"/>
    </row>
    <row r="508" spans="1:3" x14ac:dyDescent="0.3">
      <c r="A508" s="23"/>
      <c r="B508" s="23"/>
      <c r="C508" s="23"/>
    </row>
    <row r="509" spans="1:3" x14ac:dyDescent="0.3">
      <c r="A509" s="23"/>
      <c r="B509" s="23"/>
      <c r="C509" s="23"/>
    </row>
    <row r="510" spans="1:3" x14ac:dyDescent="0.3">
      <c r="A510" s="23"/>
      <c r="B510" s="23"/>
      <c r="C510" s="23"/>
    </row>
    <row r="511" spans="1:3" x14ac:dyDescent="0.3">
      <c r="A511" s="23"/>
      <c r="B511" s="23"/>
      <c r="C511" s="23"/>
    </row>
    <row r="512" spans="1:3" x14ac:dyDescent="0.3">
      <c r="A512" s="23"/>
      <c r="B512" s="23"/>
      <c r="C512" s="23"/>
    </row>
    <row r="513" spans="1:3" x14ac:dyDescent="0.3">
      <c r="A513" s="23"/>
      <c r="B513" s="23"/>
      <c r="C513" s="23"/>
    </row>
    <row r="514" spans="1:3" x14ac:dyDescent="0.3">
      <c r="A514" s="23"/>
      <c r="B514" s="23"/>
      <c r="C514" s="23"/>
    </row>
    <row r="515" spans="1:3" x14ac:dyDescent="0.3">
      <c r="A515" s="23"/>
      <c r="B515" s="23"/>
      <c r="C515" s="23"/>
    </row>
    <row r="516" spans="1:3" x14ac:dyDescent="0.3">
      <c r="A516" s="23"/>
      <c r="B516" s="23"/>
      <c r="C516" s="23"/>
    </row>
    <row r="517" spans="1:3" x14ac:dyDescent="0.3">
      <c r="A517" s="23"/>
      <c r="B517" s="23"/>
      <c r="C517" s="23"/>
    </row>
    <row r="518" spans="1:3" x14ac:dyDescent="0.3">
      <c r="A518" s="23"/>
      <c r="B518" s="23"/>
      <c r="C518" s="23"/>
    </row>
    <row r="519" spans="1:3" x14ac:dyDescent="0.3">
      <c r="A519" s="23"/>
      <c r="B519" s="23"/>
      <c r="C519" s="23"/>
    </row>
    <row r="520" spans="1:3" x14ac:dyDescent="0.3">
      <c r="A520" s="23"/>
      <c r="B520" s="23"/>
      <c r="C520" s="23"/>
    </row>
    <row r="521" spans="1:3" x14ac:dyDescent="0.3">
      <c r="A521" s="23"/>
      <c r="B521" s="23"/>
      <c r="C521" s="23"/>
    </row>
    <row r="522" spans="1:3" x14ac:dyDescent="0.3">
      <c r="A522" s="23"/>
      <c r="B522" s="23"/>
      <c r="C522" s="23"/>
    </row>
    <row r="523" spans="1:3" x14ac:dyDescent="0.3">
      <c r="A523" s="23"/>
      <c r="B523" s="23"/>
      <c r="C523" s="23"/>
    </row>
    <row r="524" spans="1:3" x14ac:dyDescent="0.3">
      <c r="A524" s="23"/>
      <c r="B524" s="23"/>
      <c r="C524" s="23"/>
    </row>
    <row r="525" spans="1:3" x14ac:dyDescent="0.3">
      <c r="A525" s="23"/>
      <c r="B525" s="23"/>
      <c r="C525" s="23"/>
    </row>
    <row r="526" spans="1:3" x14ac:dyDescent="0.3">
      <c r="A526" s="23"/>
      <c r="B526" s="23"/>
      <c r="C526" s="23"/>
    </row>
    <row r="527" spans="1:3" x14ac:dyDescent="0.3">
      <c r="A527" s="23"/>
      <c r="B527" s="23"/>
      <c r="C527" s="23"/>
    </row>
    <row r="528" spans="1:3" x14ac:dyDescent="0.3">
      <c r="A528" s="23"/>
      <c r="B528" s="23"/>
      <c r="C528" s="23"/>
    </row>
    <row r="529" spans="1:3" x14ac:dyDescent="0.3">
      <c r="A529" s="23"/>
      <c r="B529" s="23"/>
      <c r="C529" s="23"/>
    </row>
    <row r="530" spans="1:3" x14ac:dyDescent="0.3">
      <c r="A530" s="23"/>
      <c r="B530" s="23"/>
      <c r="C530" s="23"/>
    </row>
    <row r="531" spans="1:3" x14ac:dyDescent="0.3">
      <c r="A531" s="23"/>
      <c r="B531" s="23"/>
      <c r="C531" s="23"/>
    </row>
    <row r="532" spans="1:3" x14ac:dyDescent="0.3">
      <c r="A532" s="23"/>
      <c r="B532" s="23"/>
      <c r="C532" s="23"/>
    </row>
    <row r="533" spans="1:3" x14ac:dyDescent="0.3">
      <c r="A533" s="23"/>
      <c r="B533" s="23"/>
      <c r="C533" s="23"/>
    </row>
    <row r="534" spans="1:3" x14ac:dyDescent="0.3">
      <c r="A534" s="23"/>
      <c r="B534" s="23"/>
      <c r="C534" s="23"/>
    </row>
    <row r="535" spans="1:3" x14ac:dyDescent="0.3">
      <c r="A535" s="23"/>
      <c r="B535" s="23"/>
      <c r="C535" s="23"/>
    </row>
    <row r="536" spans="1:3" x14ac:dyDescent="0.3">
      <c r="A536" s="23"/>
      <c r="B536" s="23"/>
      <c r="C536" s="23"/>
    </row>
    <row r="537" spans="1:3" x14ac:dyDescent="0.3">
      <c r="A537" s="23"/>
      <c r="B537" s="23"/>
      <c r="C537" s="23"/>
    </row>
    <row r="538" spans="1:3" x14ac:dyDescent="0.3">
      <c r="A538" s="23"/>
      <c r="B538" s="23"/>
      <c r="C538" s="23"/>
    </row>
    <row r="539" spans="1:3" x14ac:dyDescent="0.3">
      <c r="A539" s="23"/>
      <c r="B539" s="23"/>
      <c r="C539" s="23"/>
    </row>
    <row r="540" spans="1:3" x14ac:dyDescent="0.3">
      <c r="A540" s="23"/>
      <c r="B540" s="23"/>
      <c r="C540" s="23"/>
    </row>
    <row r="541" spans="1:3" x14ac:dyDescent="0.3">
      <c r="A541" s="23"/>
      <c r="B541" s="23"/>
      <c r="C541" s="23"/>
    </row>
    <row r="542" spans="1:3" x14ac:dyDescent="0.3">
      <c r="A542" s="23"/>
      <c r="B542" s="23"/>
      <c r="C542" s="23"/>
    </row>
    <row r="543" spans="1:3" x14ac:dyDescent="0.3">
      <c r="A543" s="23"/>
      <c r="B543" s="23"/>
      <c r="C543" s="23"/>
    </row>
    <row r="544" spans="1:3" x14ac:dyDescent="0.3">
      <c r="A544" s="23"/>
      <c r="B544" s="23"/>
      <c r="C544" s="23"/>
    </row>
    <row r="545" spans="1:3" x14ac:dyDescent="0.3">
      <c r="A545" s="23"/>
      <c r="B545" s="23"/>
      <c r="C545" s="23"/>
    </row>
    <row r="546" spans="1:3" x14ac:dyDescent="0.3">
      <c r="A546" s="23"/>
      <c r="B546" s="23"/>
      <c r="C546" s="23"/>
    </row>
    <row r="547" spans="1:3" x14ac:dyDescent="0.3">
      <c r="A547" s="23"/>
      <c r="B547" s="23"/>
      <c r="C547" s="23"/>
    </row>
    <row r="548" spans="1:3" x14ac:dyDescent="0.3">
      <c r="A548" s="23"/>
      <c r="B548" s="23"/>
      <c r="C548" s="23"/>
    </row>
    <row r="549" spans="1:3" x14ac:dyDescent="0.3">
      <c r="A549" s="23"/>
      <c r="B549" s="23"/>
      <c r="C549" s="23"/>
    </row>
    <row r="550" spans="1:3" x14ac:dyDescent="0.3">
      <c r="A550" s="23"/>
      <c r="B550" s="23"/>
      <c r="C550" s="23"/>
    </row>
    <row r="551" spans="1:3" x14ac:dyDescent="0.3">
      <c r="A551" s="23"/>
      <c r="B551" s="23"/>
      <c r="C551" s="23"/>
    </row>
    <row r="552" spans="1:3" x14ac:dyDescent="0.3">
      <c r="A552" s="23"/>
      <c r="B552" s="23"/>
      <c r="C552" s="23"/>
    </row>
    <row r="553" spans="1:3" x14ac:dyDescent="0.3">
      <c r="A553" s="23"/>
      <c r="B553" s="23"/>
      <c r="C553" s="23"/>
    </row>
    <row r="554" spans="1:3" x14ac:dyDescent="0.3">
      <c r="A554" s="23"/>
      <c r="B554" s="23"/>
      <c r="C554" s="23"/>
    </row>
    <row r="555" spans="1:3" x14ac:dyDescent="0.3">
      <c r="A555" s="23"/>
      <c r="B555" s="23"/>
      <c r="C555" s="23"/>
    </row>
    <row r="556" spans="1:3" x14ac:dyDescent="0.3">
      <c r="A556" s="23"/>
      <c r="B556" s="23"/>
      <c r="C556" s="23"/>
    </row>
    <row r="557" spans="1:3" x14ac:dyDescent="0.3">
      <c r="A557" s="23"/>
      <c r="B557" s="23"/>
      <c r="C557" s="23"/>
    </row>
    <row r="558" spans="1:3" x14ac:dyDescent="0.3">
      <c r="A558" s="23"/>
      <c r="B558" s="23"/>
      <c r="C558" s="23"/>
    </row>
    <row r="559" spans="1:3" x14ac:dyDescent="0.3">
      <c r="A559" s="23"/>
      <c r="B559" s="23"/>
      <c r="C559" s="23"/>
    </row>
    <row r="560" spans="1:3" x14ac:dyDescent="0.3">
      <c r="A560" s="23"/>
      <c r="B560" s="23"/>
      <c r="C560" s="23"/>
    </row>
    <row r="561" spans="1:3" x14ac:dyDescent="0.3">
      <c r="A561" s="23"/>
      <c r="B561" s="23"/>
      <c r="C561" s="23"/>
    </row>
    <row r="562" spans="1:3" x14ac:dyDescent="0.3">
      <c r="A562" s="23"/>
      <c r="B562" s="23"/>
      <c r="C562" s="23"/>
    </row>
    <row r="563" spans="1:3" x14ac:dyDescent="0.3">
      <c r="A563" s="23"/>
      <c r="B563" s="23"/>
      <c r="C563" s="23"/>
    </row>
    <row r="564" spans="1:3" x14ac:dyDescent="0.3">
      <c r="A564" s="23"/>
      <c r="B564" s="23"/>
      <c r="C564" s="23"/>
    </row>
    <row r="565" spans="1:3" x14ac:dyDescent="0.3">
      <c r="A565" s="23"/>
      <c r="B565" s="23"/>
      <c r="C565" s="23"/>
    </row>
    <row r="566" spans="1:3" x14ac:dyDescent="0.3">
      <c r="A566" s="23"/>
      <c r="B566" s="23"/>
      <c r="C566" s="23"/>
    </row>
    <row r="567" spans="1:3" x14ac:dyDescent="0.3">
      <c r="A567" s="23"/>
      <c r="B567" s="23"/>
      <c r="C567" s="23"/>
    </row>
    <row r="568" spans="1:3" x14ac:dyDescent="0.3">
      <c r="A568" s="23"/>
      <c r="B568" s="23"/>
      <c r="C568" s="23"/>
    </row>
    <row r="569" spans="1:3" x14ac:dyDescent="0.3">
      <c r="A569" s="23"/>
      <c r="B569" s="23"/>
      <c r="C569" s="23"/>
    </row>
    <row r="570" spans="1:3" x14ac:dyDescent="0.3">
      <c r="A570" s="23"/>
      <c r="B570" s="23"/>
      <c r="C570" s="23"/>
    </row>
    <row r="571" spans="1:3" x14ac:dyDescent="0.3">
      <c r="A571" s="23"/>
      <c r="B571" s="23"/>
      <c r="C571" s="23"/>
    </row>
    <row r="572" spans="1:3" x14ac:dyDescent="0.3">
      <c r="A572" s="23"/>
      <c r="B572" s="23"/>
      <c r="C572" s="23"/>
    </row>
    <row r="573" spans="1:3" x14ac:dyDescent="0.3">
      <c r="A573" s="23"/>
      <c r="B573" s="23"/>
      <c r="C573" s="23"/>
    </row>
    <row r="574" spans="1:3" x14ac:dyDescent="0.3">
      <c r="A574" s="23"/>
      <c r="B574" s="23"/>
      <c r="C574" s="23"/>
    </row>
    <row r="575" spans="1:3" x14ac:dyDescent="0.3">
      <c r="A575" s="23"/>
      <c r="B575" s="23"/>
      <c r="C575" s="23"/>
    </row>
    <row r="576" spans="1:3" x14ac:dyDescent="0.3">
      <c r="A576" s="23"/>
      <c r="B576" s="23"/>
      <c r="C576" s="23"/>
    </row>
    <row r="577" spans="1:3" x14ac:dyDescent="0.3">
      <c r="A577" s="23"/>
      <c r="B577" s="23"/>
      <c r="C577" s="23"/>
    </row>
    <row r="578" spans="1:3" x14ac:dyDescent="0.3">
      <c r="A578" s="23"/>
      <c r="B578" s="23"/>
      <c r="C578" s="23"/>
    </row>
    <row r="579" spans="1:3" x14ac:dyDescent="0.3">
      <c r="A579" s="23"/>
      <c r="B579" s="23"/>
      <c r="C579" s="23"/>
    </row>
    <row r="580" spans="1:3" x14ac:dyDescent="0.3">
      <c r="A580" s="23"/>
      <c r="B580" s="23"/>
      <c r="C580" s="23"/>
    </row>
    <row r="581" spans="1:3" x14ac:dyDescent="0.3">
      <c r="A581" s="23"/>
      <c r="B581" s="23"/>
      <c r="C581" s="23"/>
    </row>
    <row r="582" spans="1:3" x14ac:dyDescent="0.3">
      <c r="A582" s="23"/>
      <c r="B582" s="23"/>
      <c r="C582" s="23"/>
    </row>
    <row r="583" spans="1:3" x14ac:dyDescent="0.3">
      <c r="A583" s="23"/>
      <c r="B583" s="23"/>
      <c r="C583" s="23"/>
    </row>
    <row r="584" spans="1:3" x14ac:dyDescent="0.3">
      <c r="A584" s="23"/>
      <c r="B584" s="23"/>
      <c r="C584" s="23"/>
    </row>
    <row r="585" spans="1:3" x14ac:dyDescent="0.3">
      <c r="A585" s="23"/>
      <c r="B585" s="23"/>
      <c r="C585" s="23"/>
    </row>
    <row r="586" spans="1:3" x14ac:dyDescent="0.3">
      <c r="A586" s="23"/>
      <c r="B586" s="23"/>
      <c r="C586" s="23"/>
    </row>
    <row r="587" spans="1:3" x14ac:dyDescent="0.3">
      <c r="A587" s="23"/>
      <c r="B587" s="23"/>
      <c r="C587" s="23"/>
    </row>
    <row r="588" spans="1:3" x14ac:dyDescent="0.3">
      <c r="A588" s="23"/>
      <c r="B588" s="23"/>
      <c r="C588" s="23"/>
    </row>
    <row r="589" spans="1:3" x14ac:dyDescent="0.3">
      <c r="A589" s="23"/>
      <c r="B589" s="23"/>
      <c r="C589" s="23"/>
    </row>
    <row r="590" spans="1:3" x14ac:dyDescent="0.3">
      <c r="A590" s="23"/>
      <c r="B590" s="23"/>
      <c r="C590" s="23"/>
    </row>
    <row r="591" spans="1:3" x14ac:dyDescent="0.3">
      <c r="A591" s="23"/>
      <c r="B591" s="23"/>
      <c r="C591" s="23"/>
    </row>
    <row r="592" spans="1:3" x14ac:dyDescent="0.3">
      <c r="A592" s="23"/>
      <c r="B592" s="23"/>
      <c r="C592" s="23"/>
    </row>
    <row r="593" spans="1:3" x14ac:dyDescent="0.3">
      <c r="A593" s="23"/>
      <c r="B593" s="23"/>
      <c r="C593" s="23"/>
    </row>
    <row r="594" spans="1:3" x14ac:dyDescent="0.3">
      <c r="A594" s="23"/>
      <c r="B594" s="23"/>
      <c r="C594" s="23"/>
    </row>
    <row r="595" spans="1:3" x14ac:dyDescent="0.3">
      <c r="A595" s="23"/>
      <c r="B595" s="23"/>
      <c r="C595" s="23"/>
    </row>
    <row r="596" spans="1:3" x14ac:dyDescent="0.3">
      <c r="A596" s="23"/>
      <c r="B596" s="23"/>
      <c r="C596" s="23"/>
    </row>
    <row r="597" spans="1:3" x14ac:dyDescent="0.3">
      <c r="A597" s="23"/>
      <c r="B597" s="23"/>
      <c r="C597" s="23"/>
    </row>
    <row r="598" spans="1:3" x14ac:dyDescent="0.3">
      <c r="A598" s="23"/>
      <c r="B598" s="23"/>
      <c r="C598" s="23"/>
    </row>
    <row r="599" spans="1:3" x14ac:dyDescent="0.3">
      <c r="A599" s="23"/>
      <c r="B599" s="23"/>
      <c r="C599" s="23"/>
    </row>
    <row r="600" spans="1:3" x14ac:dyDescent="0.3">
      <c r="A600" s="23"/>
      <c r="B600" s="23"/>
      <c r="C600" s="23"/>
    </row>
    <row r="601" spans="1:3" x14ac:dyDescent="0.3">
      <c r="A601" s="23"/>
      <c r="B601" s="23"/>
      <c r="C601" s="23"/>
    </row>
    <row r="602" spans="1:3" x14ac:dyDescent="0.3">
      <c r="A602" s="23"/>
      <c r="B602" s="23"/>
      <c r="C602" s="23"/>
    </row>
    <row r="603" spans="1:3" x14ac:dyDescent="0.3">
      <c r="A603" s="23"/>
      <c r="B603" s="23"/>
      <c r="C603" s="23"/>
    </row>
    <row r="604" spans="1:3" x14ac:dyDescent="0.3">
      <c r="A604" s="23"/>
      <c r="B604" s="23"/>
      <c r="C604" s="23"/>
    </row>
    <row r="605" spans="1:3" x14ac:dyDescent="0.3">
      <c r="A605" s="23"/>
      <c r="B605" s="23"/>
      <c r="C605" s="23"/>
    </row>
    <row r="606" spans="1:3" x14ac:dyDescent="0.3">
      <c r="A606" s="23"/>
      <c r="B606" s="23"/>
      <c r="C606" s="23"/>
    </row>
    <row r="607" spans="1:3" x14ac:dyDescent="0.3">
      <c r="A607" s="23"/>
      <c r="B607" s="23"/>
      <c r="C607" s="23"/>
    </row>
    <row r="608" spans="1:3" x14ac:dyDescent="0.3">
      <c r="A608" s="23"/>
      <c r="B608" s="23"/>
      <c r="C608" s="23"/>
    </row>
    <row r="609" spans="1:3" x14ac:dyDescent="0.3">
      <c r="A609" s="23"/>
      <c r="B609" s="23"/>
      <c r="C609" s="23"/>
    </row>
    <row r="610" spans="1:3" x14ac:dyDescent="0.3">
      <c r="A610" s="23"/>
      <c r="B610" s="23"/>
      <c r="C610" s="23"/>
    </row>
    <row r="611" spans="1:3" x14ac:dyDescent="0.3">
      <c r="A611" s="23"/>
      <c r="B611" s="23"/>
      <c r="C611" s="23"/>
    </row>
    <row r="612" spans="1:3" x14ac:dyDescent="0.3">
      <c r="A612" s="23"/>
      <c r="B612" s="23"/>
      <c r="C612" s="23"/>
    </row>
    <row r="613" spans="1:3" x14ac:dyDescent="0.3">
      <c r="A613" s="23"/>
      <c r="B613" s="23"/>
      <c r="C613" s="23"/>
    </row>
    <row r="614" spans="1:3" x14ac:dyDescent="0.3">
      <c r="A614" s="23"/>
      <c r="B614" s="23"/>
      <c r="C614" s="23"/>
    </row>
    <row r="615" spans="1:3" x14ac:dyDescent="0.3">
      <c r="A615" s="23"/>
      <c r="B615" s="23"/>
      <c r="C615" s="23"/>
    </row>
    <row r="616" spans="1:3" x14ac:dyDescent="0.3">
      <c r="A616" s="23"/>
      <c r="B616" s="23"/>
      <c r="C616" s="23"/>
    </row>
    <row r="617" spans="1:3" x14ac:dyDescent="0.3">
      <c r="A617" s="23"/>
      <c r="B617" s="23"/>
      <c r="C617" s="23"/>
    </row>
    <row r="618" spans="1:3" x14ac:dyDescent="0.3">
      <c r="A618" s="23"/>
      <c r="B618" s="23"/>
      <c r="C618" s="23"/>
    </row>
    <row r="619" spans="1:3" x14ac:dyDescent="0.3">
      <c r="A619" s="23"/>
      <c r="B619" s="23"/>
      <c r="C619" s="23"/>
    </row>
    <row r="620" spans="1:3" x14ac:dyDescent="0.3">
      <c r="A620" s="23"/>
      <c r="B620" s="23"/>
      <c r="C620" s="23"/>
    </row>
    <row r="621" spans="1:3" x14ac:dyDescent="0.3">
      <c r="A621" s="23"/>
      <c r="B621" s="23"/>
      <c r="C621" s="23"/>
    </row>
    <row r="622" spans="1:3" x14ac:dyDescent="0.3">
      <c r="A622" s="23"/>
      <c r="B622" s="23"/>
      <c r="C622" s="23"/>
    </row>
    <row r="623" spans="1:3" x14ac:dyDescent="0.3">
      <c r="A623" s="23"/>
      <c r="B623" s="23"/>
      <c r="C623" s="23"/>
    </row>
    <row r="624" spans="1:3" x14ac:dyDescent="0.3">
      <c r="A624" s="23"/>
      <c r="B624" s="23"/>
      <c r="C624" s="23"/>
    </row>
    <row r="625" spans="1:3" x14ac:dyDescent="0.3">
      <c r="A625" s="23"/>
      <c r="B625" s="23"/>
      <c r="C625" s="23"/>
    </row>
    <row r="626" spans="1:3" x14ac:dyDescent="0.3">
      <c r="A626" s="23"/>
      <c r="B626" s="23"/>
      <c r="C626" s="23"/>
    </row>
    <row r="627" spans="1:3" x14ac:dyDescent="0.3">
      <c r="A627" s="23"/>
      <c r="B627" s="23"/>
      <c r="C627" s="23"/>
    </row>
    <row r="628" spans="1:3" x14ac:dyDescent="0.3">
      <c r="A628" s="23"/>
      <c r="B628" s="23"/>
      <c r="C628" s="23"/>
    </row>
    <row r="629" spans="1:3" x14ac:dyDescent="0.3">
      <c r="A629" s="23"/>
      <c r="B629" s="23"/>
      <c r="C629" s="23"/>
    </row>
    <row r="630" spans="1:3" x14ac:dyDescent="0.3">
      <c r="A630" s="23"/>
      <c r="B630" s="23"/>
      <c r="C630" s="23"/>
    </row>
    <row r="631" spans="1:3" x14ac:dyDescent="0.3">
      <c r="A631" s="23"/>
      <c r="B631" s="23"/>
      <c r="C631" s="23"/>
    </row>
    <row r="632" spans="1:3" x14ac:dyDescent="0.3">
      <c r="A632" s="23"/>
      <c r="B632" s="23"/>
      <c r="C632" s="23"/>
    </row>
    <row r="633" spans="1:3" x14ac:dyDescent="0.3">
      <c r="A633" s="23"/>
      <c r="B633" s="23"/>
      <c r="C633" s="23"/>
    </row>
    <row r="634" spans="1:3" x14ac:dyDescent="0.3">
      <c r="A634" s="23"/>
      <c r="B634" s="23"/>
      <c r="C634" s="23"/>
    </row>
    <row r="635" spans="1:3" x14ac:dyDescent="0.3">
      <c r="A635" s="23"/>
      <c r="B635" s="23"/>
      <c r="C635" s="23"/>
    </row>
    <row r="636" spans="1:3" x14ac:dyDescent="0.3">
      <c r="A636" s="23"/>
      <c r="B636" s="23"/>
      <c r="C636" s="23"/>
    </row>
    <row r="637" spans="1:3" x14ac:dyDescent="0.3">
      <c r="A637" s="23"/>
      <c r="B637" s="23"/>
      <c r="C637" s="23"/>
    </row>
    <row r="638" spans="1:3" x14ac:dyDescent="0.3">
      <c r="A638" s="23"/>
      <c r="B638" s="23"/>
      <c r="C638" s="23"/>
    </row>
    <row r="639" spans="1:3" x14ac:dyDescent="0.3">
      <c r="A639" s="23"/>
      <c r="B639" s="23"/>
      <c r="C639" s="23"/>
    </row>
    <row r="640" spans="1:3" x14ac:dyDescent="0.3">
      <c r="A640" s="23"/>
      <c r="B640" s="23"/>
      <c r="C640" s="23"/>
    </row>
    <row r="641" spans="1:3" x14ac:dyDescent="0.3">
      <c r="A641" s="23"/>
      <c r="B641" s="23"/>
      <c r="C641" s="23"/>
    </row>
    <row r="642" spans="1:3" x14ac:dyDescent="0.3">
      <c r="A642" s="23"/>
      <c r="B642" s="23"/>
      <c r="C642" s="23"/>
    </row>
    <row r="643" spans="1:3" x14ac:dyDescent="0.3">
      <c r="A643" s="23"/>
      <c r="B643" s="23"/>
      <c r="C643" s="23"/>
    </row>
    <row r="644" spans="1:3" x14ac:dyDescent="0.3">
      <c r="A644" s="23"/>
      <c r="B644" s="23"/>
      <c r="C644" s="23"/>
    </row>
    <row r="645" spans="1:3" x14ac:dyDescent="0.3">
      <c r="A645" s="23"/>
      <c r="B645" s="23"/>
      <c r="C645" s="23"/>
    </row>
    <row r="646" spans="1:3" x14ac:dyDescent="0.3">
      <c r="A646" s="23"/>
      <c r="B646" s="23"/>
      <c r="C646" s="23"/>
    </row>
    <row r="647" spans="1:3" x14ac:dyDescent="0.3">
      <c r="A647" s="23"/>
      <c r="B647" s="23"/>
      <c r="C647" s="23"/>
    </row>
    <row r="648" spans="1:3" x14ac:dyDescent="0.3">
      <c r="A648" s="23"/>
      <c r="B648" s="23"/>
      <c r="C648" s="23"/>
    </row>
    <row r="649" spans="1:3" x14ac:dyDescent="0.3">
      <c r="A649" s="23"/>
      <c r="B649" s="23"/>
      <c r="C649" s="23"/>
    </row>
    <row r="650" spans="1:3" x14ac:dyDescent="0.3">
      <c r="A650" s="23"/>
      <c r="B650" s="23"/>
      <c r="C650" s="23"/>
    </row>
    <row r="651" spans="1:3" x14ac:dyDescent="0.3">
      <c r="A651" s="23"/>
      <c r="B651" s="23"/>
      <c r="C651" s="23"/>
    </row>
    <row r="652" spans="1:3" x14ac:dyDescent="0.3">
      <c r="A652" s="23"/>
      <c r="B652" s="23"/>
      <c r="C652" s="23"/>
    </row>
    <row r="653" spans="1:3" x14ac:dyDescent="0.3">
      <c r="A653" s="23"/>
      <c r="B653" s="23"/>
      <c r="C653" s="23"/>
    </row>
    <row r="654" spans="1:3" x14ac:dyDescent="0.3">
      <c r="A654" s="23"/>
      <c r="B654" s="23"/>
      <c r="C654" s="23"/>
    </row>
    <row r="655" spans="1:3" x14ac:dyDescent="0.3">
      <c r="A655" s="23"/>
      <c r="B655" s="23"/>
      <c r="C655" s="23"/>
    </row>
    <row r="656" spans="1:3" x14ac:dyDescent="0.3">
      <c r="A656" s="23"/>
      <c r="B656" s="23"/>
      <c r="C656" s="23"/>
    </row>
    <row r="657" spans="1:3" x14ac:dyDescent="0.3">
      <c r="A657" s="23"/>
      <c r="B657" s="23"/>
      <c r="C657" s="23"/>
    </row>
    <row r="658" spans="1:3" x14ac:dyDescent="0.3">
      <c r="A658" s="23"/>
      <c r="B658" s="23"/>
      <c r="C658" s="23"/>
    </row>
    <row r="659" spans="1:3" x14ac:dyDescent="0.3">
      <c r="A659" s="23"/>
      <c r="B659" s="23"/>
      <c r="C659" s="23"/>
    </row>
    <row r="660" spans="1:3" x14ac:dyDescent="0.3">
      <c r="A660" s="23"/>
      <c r="B660" s="23"/>
      <c r="C660" s="23"/>
    </row>
    <row r="661" spans="1:3" x14ac:dyDescent="0.3">
      <c r="A661" s="23"/>
      <c r="B661" s="23"/>
      <c r="C661" s="23"/>
    </row>
    <row r="662" spans="1:3" x14ac:dyDescent="0.3">
      <c r="A662" s="23"/>
      <c r="B662" s="23"/>
      <c r="C662" s="23"/>
    </row>
    <row r="663" spans="1:3" x14ac:dyDescent="0.3">
      <c r="A663" s="23"/>
      <c r="B663" s="23"/>
      <c r="C663" s="23"/>
    </row>
    <row r="664" spans="1:3" x14ac:dyDescent="0.3">
      <c r="A664" s="23"/>
      <c r="B664" s="23"/>
      <c r="C664" s="23"/>
    </row>
    <row r="665" spans="1:3" x14ac:dyDescent="0.3">
      <c r="A665" s="23"/>
      <c r="B665" s="23"/>
      <c r="C665" s="23"/>
    </row>
    <row r="666" spans="1:3" x14ac:dyDescent="0.3">
      <c r="A666" s="23"/>
      <c r="B666" s="23"/>
      <c r="C666" s="23"/>
    </row>
    <row r="667" spans="1:3" x14ac:dyDescent="0.3">
      <c r="A667" s="23"/>
      <c r="B667" s="23"/>
      <c r="C667" s="23"/>
    </row>
    <row r="668" spans="1:3" x14ac:dyDescent="0.3">
      <c r="A668" s="23"/>
      <c r="B668" s="23"/>
      <c r="C668" s="23"/>
    </row>
    <row r="669" spans="1:3" x14ac:dyDescent="0.3">
      <c r="A669" s="23"/>
      <c r="B669" s="23"/>
      <c r="C669" s="23"/>
    </row>
    <row r="670" spans="1:3" x14ac:dyDescent="0.3">
      <c r="A670" s="23"/>
      <c r="B670" s="23"/>
      <c r="C670" s="23"/>
    </row>
    <row r="671" spans="1:3" x14ac:dyDescent="0.3">
      <c r="A671" s="23"/>
      <c r="B671" s="23"/>
      <c r="C671" s="23"/>
    </row>
    <row r="672" spans="1:3" x14ac:dyDescent="0.3">
      <c r="A672" s="23"/>
      <c r="B672" s="23"/>
      <c r="C672" s="23"/>
    </row>
    <row r="673" spans="1:3" x14ac:dyDescent="0.3">
      <c r="A673" s="23"/>
      <c r="B673" s="23"/>
      <c r="C673" s="23"/>
    </row>
    <row r="674" spans="1:3" x14ac:dyDescent="0.3">
      <c r="A674" s="23"/>
      <c r="B674" s="23"/>
      <c r="C674" s="23"/>
    </row>
    <row r="675" spans="1:3" x14ac:dyDescent="0.3">
      <c r="A675" s="23"/>
      <c r="B675" s="23"/>
      <c r="C675" s="23"/>
    </row>
    <row r="676" spans="1:3" x14ac:dyDescent="0.3">
      <c r="A676" s="23"/>
      <c r="B676" s="23"/>
      <c r="C676" s="23"/>
    </row>
    <row r="677" spans="1:3" x14ac:dyDescent="0.3">
      <c r="A677" s="23"/>
      <c r="B677" s="23"/>
      <c r="C677" s="23"/>
    </row>
    <row r="678" spans="1:3" x14ac:dyDescent="0.3">
      <c r="A678" s="23"/>
      <c r="B678" s="23"/>
      <c r="C678" s="23"/>
    </row>
    <row r="679" spans="1:3" x14ac:dyDescent="0.3">
      <c r="A679" s="23"/>
      <c r="B679" s="23"/>
      <c r="C679" s="23"/>
    </row>
    <row r="680" spans="1:3" x14ac:dyDescent="0.3">
      <c r="A680" s="23"/>
      <c r="B680" s="23"/>
      <c r="C680" s="23"/>
    </row>
    <row r="681" spans="1:3" x14ac:dyDescent="0.3">
      <c r="A681" s="23"/>
      <c r="B681" s="23"/>
      <c r="C681" s="23"/>
    </row>
    <row r="682" spans="1:3" x14ac:dyDescent="0.3">
      <c r="A682" s="23"/>
      <c r="B682" s="23"/>
      <c r="C682" s="23"/>
    </row>
    <row r="683" spans="1:3" x14ac:dyDescent="0.3">
      <c r="A683" s="23"/>
      <c r="B683" s="23"/>
      <c r="C683" s="23"/>
    </row>
    <row r="684" spans="1:3" x14ac:dyDescent="0.3">
      <c r="A684" s="23"/>
      <c r="B684" s="23"/>
      <c r="C684" s="23"/>
    </row>
    <row r="685" spans="1:3" x14ac:dyDescent="0.3">
      <c r="A685" s="23"/>
      <c r="B685" s="23"/>
      <c r="C685" s="23"/>
    </row>
    <row r="686" spans="1:3" x14ac:dyDescent="0.3">
      <c r="A686" s="23"/>
      <c r="B686" s="23"/>
      <c r="C686" s="23"/>
    </row>
    <row r="687" spans="1:3" x14ac:dyDescent="0.3">
      <c r="A687" s="23"/>
      <c r="B687" s="23"/>
      <c r="C687" s="23"/>
    </row>
    <row r="688" spans="1:3" x14ac:dyDescent="0.3">
      <c r="A688" s="23"/>
      <c r="B688" s="23"/>
      <c r="C688" s="23"/>
    </row>
    <row r="689" spans="1:3" x14ac:dyDescent="0.3">
      <c r="A689" s="23"/>
      <c r="B689" s="23"/>
      <c r="C689" s="23"/>
    </row>
  </sheetData>
  <sheetProtection algorithmName="SHA-512" hashValue="GqKu3lhDRx+ofc2CvY89YGnuf6WfLnsLble8+1+kK+tFpYCq4bOetCsDF6iyIpGNKmjKP+Q+4jLQlf5T3GbipQ==" saltValue="mH8rp/uUDtZYbIkf+5Y5kA==" spinCount="100000" sheet="1" objects="1" scenarios="1"/>
  <mergeCells count="1">
    <mergeCell ref="I1:K1"/>
  </mergeCells>
  <conditionalFormatting sqref="A454 A447:B453 A3:B5 A10:B10 A172:B442 A12:B170">
    <cfRule type="duplicateValues" dxfId="1" priority="1"/>
  </conditionalFormatting>
  <conditionalFormatting sqref="A455:C689">
    <cfRule type="duplicateValues" dxfId="0" priority="38"/>
  </conditionalFormatting>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2A40F75CDA4D943BBE69B3A62AB901C" ma:contentTypeVersion="19" ma:contentTypeDescription="Create a new document." ma:contentTypeScope="" ma:versionID="f88d2e1c91bcb2d6f3d80b740a62127e">
  <xsd:schema xmlns:xsd="http://www.w3.org/2001/XMLSchema" xmlns:xs="http://www.w3.org/2001/XMLSchema" xmlns:p="http://schemas.microsoft.com/office/2006/metadata/properties" xmlns:ns1="http://schemas.microsoft.com/sharepoint/v3" xmlns:ns2="1cab6208-ddcc-4669-8806-4a67ceac9a98" xmlns:ns3="634ea35e-395a-4f8d-ab0d-48db4d881675" targetNamespace="http://schemas.microsoft.com/office/2006/metadata/properties" ma:root="true" ma:fieldsID="1d0a7e1273da8ed540cca3e891700190" ns1:_="" ns2:_="" ns3:_="">
    <xsd:import namespace="http://schemas.microsoft.com/sharepoint/v3"/>
    <xsd:import namespace="1cab6208-ddcc-4669-8806-4a67ceac9a98"/>
    <xsd:import namespace="634ea35e-395a-4f8d-ab0d-48db4d88167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1:_ip_UnifiedCompliancePolicyProperties" minOccurs="0"/>
                <xsd:element ref="ns1:_ip_UnifiedCompliancePolicyUIAction" minOccurs="0"/>
                <xsd:element ref="ns2:MediaServiceObjectDetectorVersions" minOccurs="0"/>
                <xsd:element ref="ns2:MediaServiceSearchProperties" minOccurs="0"/>
                <xsd:element ref="ns2:IsFolder"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1" nillable="true" ma:displayName="Unified Compliance Policy Properties" ma:hidden="true" ma:internalName="_ip_UnifiedCompliancePolicyProperties">
      <xsd:simpleType>
        <xsd:restriction base="dms:Note"/>
      </xsd:simpleType>
    </xsd:element>
    <xsd:element name="_ip_UnifiedCompliancePolicyUIAction" ma:index="2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cab6208-ddcc-4669-8806-4a67ceac9a9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d27ff69-a514-4b5f-80b1-387c85af2a07" ma:termSetId="09814cd3-568e-fe90-9814-8d621ff8fb84" ma:anchorId="fba54fb3-c3e1-fe81-a776-ca4b69148c4d" ma:open="true" ma:isKeyword="false">
      <xsd:complexType>
        <xsd:sequence>
          <xsd:element ref="pc:Terms" minOccurs="0" maxOccurs="1"/>
        </xsd:sequence>
      </xsd:complexType>
    </xsd:element>
    <xsd:element name="MediaServiceLocation" ma:index="15" nillable="true" ma:displayName="Location" ma:description="" ma:indexed="true"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IsFolder" ma:index="25" nillable="true" ma:displayName="IsFolder" ma:default="0" ma:internalName="IsFolder">
      <xsd:simpleType>
        <xsd:restriction base="dms:Boolean"/>
      </xsd:simple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34ea35e-395a-4f8d-ab0d-48db4d88167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4f85a699-8f04-4832-b407-3a63a2bb5299}" ma:internalName="TaxCatchAll" ma:showField="CatchAllData" ma:web="634ea35e-395a-4f8d-ab0d-48db4d881675">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TaxCatchAll xmlns="634ea35e-395a-4f8d-ab0d-48db4d881675" xsi:nil="true"/>
    <lcf76f155ced4ddcb4097134ff3c332f xmlns="1cab6208-ddcc-4669-8806-4a67ceac9a98">
      <Terms xmlns="http://schemas.microsoft.com/office/infopath/2007/PartnerControls"/>
    </lcf76f155ced4ddcb4097134ff3c332f>
    <_ip_UnifiedCompliancePolicyProperties xmlns="http://schemas.microsoft.com/sharepoint/v3" xsi:nil="true"/>
    <IsFolder xmlns="1cab6208-ddcc-4669-8806-4a67ceac9a98">false</IsFolder>
  </documentManagement>
</p:properties>
</file>

<file path=customXml/itemProps1.xml><?xml version="1.0" encoding="utf-8"?>
<ds:datastoreItem xmlns:ds="http://schemas.openxmlformats.org/officeDocument/2006/customXml" ds:itemID="{8E9216E4-F83F-4FB7-A5DC-78295859A471}">
  <ds:schemaRefs>
    <ds:schemaRef ds:uri="http://schemas.microsoft.com/sharepoint/v3/contenttype/forms"/>
  </ds:schemaRefs>
</ds:datastoreItem>
</file>

<file path=customXml/itemProps2.xml><?xml version="1.0" encoding="utf-8"?>
<ds:datastoreItem xmlns:ds="http://schemas.openxmlformats.org/officeDocument/2006/customXml" ds:itemID="{B52F6278-DF2D-43D2-91DE-863316540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cab6208-ddcc-4669-8806-4a67ceac9a98"/>
    <ds:schemaRef ds:uri="634ea35e-395a-4f8d-ab0d-48db4d8816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D4BF5D0-2CD9-44AB-BC98-00C7E46D9F0E}">
  <ds:schemaRefs>
    <ds:schemaRef ds:uri="http://schemas.microsoft.com/office/2006/documentManagement/types"/>
    <ds:schemaRef ds:uri="http://www.w3.org/XML/1998/namespace"/>
    <ds:schemaRef ds:uri="http://schemas.microsoft.com/sharepoint/v3"/>
    <ds:schemaRef ds:uri="http://purl.org/dc/elements/1.1/"/>
    <ds:schemaRef ds:uri="http://purl.org/dc/dcmitype/"/>
    <ds:schemaRef ds:uri="http://schemas.microsoft.com/office/infopath/2007/PartnerControls"/>
    <ds:schemaRef ds:uri="http://schemas.openxmlformats.org/package/2006/metadata/core-properties"/>
    <ds:schemaRef ds:uri="634ea35e-395a-4f8d-ab0d-48db4d881675"/>
    <ds:schemaRef ds:uri="1cab6208-ddcc-4669-8806-4a67ceac9a98"/>
    <ds:schemaRef ds:uri="http://schemas.microsoft.com/office/2006/metadata/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EQ ALLOCATIONS - ALL DIV</vt:lpstr>
      <vt:lpstr>ALL</vt:lpstr>
      <vt:lpstr>REVISION PT</vt:lpstr>
      <vt:lpstr>DIV</vt:lpstr>
      <vt:lpstr>JOBS</vt:lpstr>
      <vt:lpstr>ELIST</vt:lpstr>
      <vt:lpstr>DRIVERS</vt:lpstr>
      <vt:lpstr>FLEET</vt:lpstr>
      <vt:lpstr>Equip Rates</vt:lpstr>
      <vt:lpstr>Equip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Brett Watson</dc:creator>
  <cp:lastModifiedBy>Sam Bach</cp:lastModifiedBy>
  <cp:lastPrinted>2023-11-08T14:45:53Z</cp:lastPrinted>
  <dcterms:created xsi:type="dcterms:W3CDTF">2023-10-11T14:53:04Z</dcterms:created>
  <dcterms:modified xsi:type="dcterms:W3CDTF">2025-05-13T19:44:36Z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0x01010032A40F75CDA4D943BBE69B3A62AB901C</vt:lpwstr>
  </property>
  <property fmtid="{D5CDD505-2E9C-101B-9397-08002B2CF9AE}" pid="3" name="MediaServiceImageTags">
    <vt:lpwstr/>
  </property>
  <property fmtid="{D5CDD505-2E9C-101B-9397-08002B2CF9AE}" pid="4" name="MSIP_Label_04ea4179-1e11-4a48-a5bc-a8ddf67997a9_Enabled">
    <vt:lpwstr>true</vt:lpwstr>
  </property>
  <property fmtid="{D5CDD505-2E9C-101B-9397-08002B2CF9AE}" pid="5" name="MSIP_Label_04ea4179-1e11-4a48-a5bc-a8ddf67997a9_SetDate">
    <vt:lpwstr>2024-03-22T13:26:49Z</vt:lpwstr>
  </property>
  <property fmtid="{D5CDD505-2E9C-101B-9397-08002B2CF9AE}" pid="6" name="MSIP_Label_04ea4179-1e11-4a48-a5bc-a8ddf67997a9_Method">
    <vt:lpwstr>Standard</vt:lpwstr>
  </property>
  <property fmtid="{D5CDD505-2E9C-101B-9397-08002B2CF9AE}" pid="7" name="MSIP_Label_04ea4179-1e11-4a48-a5bc-a8ddf67997a9_Name">
    <vt:lpwstr>defa4170-0d19-0005-0004-bc88714345d2</vt:lpwstr>
  </property>
  <property fmtid="{D5CDD505-2E9C-101B-9397-08002B2CF9AE}" pid="8" name="MSIP_Label_04ea4179-1e11-4a48-a5bc-a8ddf67997a9_SiteId">
    <vt:lpwstr>d9da4402-9e96-4d08-a086-90d0acce4ddf</vt:lpwstr>
  </property>
  <property fmtid="{D5CDD505-2E9C-101B-9397-08002B2CF9AE}" pid="9" name="MSIP_Label_04ea4179-1e11-4a48-a5bc-a8ddf67997a9_ActionId">
    <vt:lpwstr>d4eff235-5b97-40a3-b0ad-53c5133c2b47</vt:lpwstr>
  </property>
  <property fmtid="{D5CDD505-2E9C-101B-9397-08002B2CF9AE}" pid="10" name="MSIP_Label_04ea4179-1e11-4a48-a5bc-a8ddf67997a9_ContentBits">
    <vt:lpwstr>0</vt:lpwstr>
  </property>
</Properties>
</file>